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1.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2.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defaultThemeVersion="166925"/>
  <mc:AlternateContent xmlns:mc="http://schemas.openxmlformats.org/markup-compatibility/2006">
    <mc:Choice Requires="x15">
      <x15ac:absPath xmlns:x15ac="http://schemas.microsoft.com/office/spreadsheetml/2010/11/ac" url="/Users/nathaniel/Desktop/"/>
    </mc:Choice>
  </mc:AlternateContent>
  <xr:revisionPtr revIDLastSave="0" documentId="13_ncr:1_{4EA78AD6-DC24-7744-9EC9-B5ACAA2265A9}" xr6:coauthVersionLast="47" xr6:coauthVersionMax="47" xr10:uidLastSave="{00000000-0000-0000-0000-000000000000}"/>
  <bookViews>
    <workbookView xWindow="0" yWindow="500" windowWidth="28800" windowHeight="17500" tabRatio="752" xr2:uid="{00000000-000D-0000-FFFF-FFFF00000000}"/>
  </bookViews>
  <sheets>
    <sheet name="0. READ ME! Totals &amp; Legend" sheetId="17" r:id="rId1"/>
    <sheet name="1. MedStudsData" sheetId="22" r:id="rId2"/>
    <sheet name="2. MacStudsData" sheetId="23" r:id="rId3"/>
    <sheet name="3. Meds+MacStuds Data (n=207)" sheetId="24" r:id="rId4"/>
    <sheet name="4. M&amp;M St.Data HIGHLIGHT" sheetId="25" r:id="rId5"/>
    <sheet name="5. M&amp;M Data SORTED" sheetId="26" r:id="rId6"/>
    <sheet name="6. Confidence Data (n=180)" sheetId="27" r:id="rId7"/>
    <sheet name="7. Knowledge Data ONLY (n=133)" sheetId="28" r:id="rId8"/>
    <sheet name="8. Kno. &amp; Conf. Data (n=133)" sheetId="29" r:id="rId9"/>
    <sheet name="9. Fig1 &amp; Fig2 (n=133)" sheetId="10" r:id="rId10"/>
    <sheet name="10. Fig3 &amp; Table1 (n=180)" sheetId="30" r:id="rId11"/>
    <sheet name="11. Dean's Qu - Data" sheetId="12" r:id="rId12"/>
    <sheet name="12. Dean's Qu - Formatted" sheetId="13" r:id="rId13"/>
  </sheets>
  <definedNames>
    <definedName name="_xlnm._FilterDatabase" localSheetId="1" hidden="1">'1. MedStudsData'!$A$2:$BB$190</definedName>
    <definedName name="_xlnm._FilterDatabase" localSheetId="11" hidden="1">'11. Dean''s Qu - Data'!$A$2:$Z$27</definedName>
    <definedName name="_xlnm._FilterDatabase" localSheetId="2" hidden="1">'2. MacStudsData'!$A$2:$BA$23</definedName>
    <definedName name="_xlnm._FilterDatabase" localSheetId="3" hidden="1">'3. Meds+MacStuds Data (n=207)'!$A$2:$BB$190</definedName>
    <definedName name="_xlnm._FilterDatabase" localSheetId="4" hidden="1">'4. M&amp;M St.Data HIGHLIGHT'!$A$2:$BB$190</definedName>
    <definedName name="_xlnm._FilterDatabase" localSheetId="5" hidden="1">'5. M&amp;M Data SORTED'!$A$2:$BB$190</definedName>
    <definedName name="_xlnm._FilterDatabase" localSheetId="6" hidden="1">'6. Confidence Data (n=180)'!$A$2:$O$190</definedName>
    <definedName name="_xlnm._FilterDatabase" localSheetId="7" hidden="1">'7. Knowledge Data ONLY (n=133)'!$A$2:$R$135</definedName>
    <definedName name="_xlnm._FilterDatabase" localSheetId="8" hidden="1">'8. Kno. &amp; Conf. Data (n=133)'!$A$2:$AG$135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E51" i="26" l="1"/>
  <c r="BE52" i="26"/>
  <c r="BE53" i="26"/>
  <c r="BE54" i="26"/>
  <c r="BE55" i="26"/>
  <c r="BE56" i="26"/>
  <c r="BE57" i="26"/>
  <c r="BE58" i="26"/>
  <c r="BE59" i="26"/>
  <c r="BE60" i="26"/>
  <c r="BE61" i="26"/>
  <c r="BE62" i="26"/>
  <c r="BE63" i="26"/>
  <c r="BE64" i="26"/>
  <c r="BE65" i="26"/>
  <c r="BE66" i="26"/>
  <c r="BE67" i="26"/>
  <c r="BE68" i="26"/>
  <c r="BE69" i="26"/>
  <c r="BE70" i="26"/>
  <c r="BE71" i="26"/>
  <c r="BE72" i="26"/>
  <c r="BE73" i="26"/>
  <c r="BE74" i="26"/>
  <c r="BE75" i="26"/>
  <c r="BE76" i="26"/>
  <c r="BE77" i="26"/>
  <c r="BE78" i="26"/>
  <c r="BE79" i="26"/>
  <c r="BE80" i="26"/>
  <c r="BE81" i="26"/>
  <c r="BE82" i="26"/>
  <c r="BE83" i="26"/>
  <c r="BE84" i="26"/>
  <c r="BE85" i="26"/>
  <c r="BE86" i="26"/>
  <c r="BE87" i="26"/>
  <c r="BE88" i="26"/>
  <c r="BE89" i="26"/>
  <c r="BE90" i="26"/>
  <c r="BE91" i="26"/>
  <c r="BE92" i="26"/>
  <c r="BE93" i="26"/>
  <c r="BE94" i="26"/>
  <c r="BE95" i="26"/>
  <c r="BE96" i="26"/>
  <c r="BE97" i="26"/>
  <c r="BE98" i="26"/>
  <c r="BE99" i="26"/>
  <c r="BE100" i="26"/>
  <c r="BE101" i="26"/>
  <c r="BE102" i="26"/>
  <c r="BE103" i="26"/>
  <c r="BE104" i="26"/>
  <c r="BE105" i="26"/>
  <c r="BE106" i="26"/>
  <c r="BE107" i="26"/>
  <c r="BE108" i="26"/>
  <c r="BE109" i="26"/>
  <c r="BE110" i="26"/>
  <c r="BE111" i="26"/>
  <c r="BE112" i="26"/>
  <c r="BE113" i="26"/>
  <c r="BE114" i="26"/>
  <c r="BE115" i="26"/>
  <c r="BE116" i="26"/>
  <c r="BE117" i="26"/>
  <c r="BE118" i="26"/>
  <c r="BE119" i="26"/>
  <c r="BE120" i="26"/>
  <c r="BE121" i="26"/>
  <c r="BE122" i="26"/>
  <c r="BE123" i="26"/>
  <c r="BE124" i="26"/>
  <c r="BE125" i="26"/>
  <c r="BE126" i="26"/>
  <c r="BE127" i="26"/>
  <c r="BE128" i="26"/>
  <c r="BE129" i="26"/>
  <c r="BE130" i="26"/>
  <c r="BE131" i="26"/>
  <c r="BE132" i="26"/>
  <c r="BE133" i="26"/>
  <c r="BE134" i="26"/>
  <c r="BE135" i="26"/>
  <c r="BE136" i="26"/>
  <c r="BE137" i="26"/>
  <c r="BE138" i="26"/>
  <c r="BE139" i="26"/>
  <c r="BE140" i="26"/>
  <c r="BE141" i="26"/>
  <c r="BE142" i="26"/>
  <c r="BE143" i="26"/>
  <c r="BE144" i="26"/>
  <c r="BE145" i="26"/>
  <c r="BE146" i="26"/>
  <c r="BE147" i="26"/>
  <c r="BE148" i="26"/>
  <c r="BE149" i="26"/>
  <c r="BE150" i="26"/>
  <c r="BE151" i="26"/>
  <c r="BE152" i="26"/>
  <c r="BE153" i="26"/>
  <c r="BE154" i="26"/>
  <c r="BE155" i="26"/>
  <c r="BE156" i="26"/>
  <c r="BE157" i="26"/>
  <c r="BE158" i="26"/>
  <c r="BE159" i="26"/>
  <c r="BE160" i="26"/>
  <c r="BE161" i="26"/>
  <c r="BE162" i="26"/>
  <c r="BE163" i="26"/>
  <c r="BE164" i="26"/>
  <c r="BE165" i="26"/>
  <c r="BE166" i="26"/>
  <c r="BE167" i="26"/>
  <c r="BE168" i="26"/>
  <c r="BE169" i="26"/>
  <c r="BE170" i="26"/>
  <c r="BE171" i="26"/>
  <c r="BE172" i="26"/>
  <c r="BE173" i="26"/>
  <c r="BE174" i="26"/>
  <c r="BE175" i="26"/>
  <c r="BE176" i="26"/>
  <c r="BE177" i="26"/>
  <c r="BE178" i="26"/>
  <c r="BE179" i="26"/>
  <c r="BE180" i="26"/>
  <c r="BE181" i="26"/>
  <c r="BE182" i="26"/>
  <c r="BE50" i="26"/>
  <c r="BE184" i="26" s="1"/>
  <c r="BD51" i="26"/>
  <c r="BD52" i="26"/>
  <c r="BD53" i="26"/>
  <c r="BD54" i="26"/>
  <c r="BD55" i="26"/>
  <c r="BD56" i="26"/>
  <c r="BD57" i="26"/>
  <c r="BD58" i="26"/>
  <c r="BD59" i="26"/>
  <c r="BD60" i="26"/>
  <c r="BD61" i="26"/>
  <c r="BD62" i="26"/>
  <c r="BD63" i="26"/>
  <c r="BD64" i="26"/>
  <c r="BD65" i="26"/>
  <c r="BD66" i="26"/>
  <c r="BD67" i="26"/>
  <c r="BD68" i="26"/>
  <c r="BD69" i="26"/>
  <c r="BD70" i="26"/>
  <c r="BD71" i="26"/>
  <c r="BD72" i="26"/>
  <c r="BD73" i="26"/>
  <c r="BD74" i="26"/>
  <c r="BD75" i="26"/>
  <c r="BD76" i="26"/>
  <c r="BD77" i="26"/>
  <c r="BD78" i="26"/>
  <c r="BD79" i="26"/>
  <c r="BD80" i="26"/>
  <c r="BD81" i="26"/>
  <c r="BD82" i="26"/>
  <c r="BD83" i="26"/>
  <c r="BD84" i="26"/>
  <c r="BD85" i="26"/>
  <c r="BD86" i="26"/>
  <c r="BD87" i="26"/>
  <c r="BD88" i="26"/>
  <c r="BD89" i="26"/>
  <c r="BD90" i="26"/>
  <c r="BD91" i="26"/>
  <c r="BD92" i="26"/>
  <c r="BD93" i="26"/>
  <c r="BD94" i="26"/>
  <c r="BD95" i="26"/>
  <c r="BD96" i="26"/>
  <c r="BD97" i="26"/>
  <c r="BD98" i="26"/>
  <c r="BD99" i="26"/>
  <c r="BD100" i="26"/>
  <c r="BD101" i="26"/>
  <c r="BD102" i="26"/>
  <c r="BD103" i="26"/>
  <c r="BD104" i="26"/>
  <c r="BD105" i="26"/>
  <c r="BD106" i="26"/>
  <c r="BD107" i="26"/>
  <c r="BD108" i="26"/>
  <c r="BD109" i="26"/>
  <c r="BD110" i="26"/>
  <c r="BD111" i="26"/>
  <c r="BD112" i="26"/>
  <c r="BD113" i="26"/>
  <c r="BD114" i="26"/>
  <c r="BD115" i="26"/>
  <c r="BD116" i="26"/>
  <c r="BD117" i="26"/>
  <c r="BD118" i="26"/>
  <c r="BD119" i="26"/>
  <c r="BD120" i="26"/>
  <c r="BD121" i="26"/>
  <c r="BD122" i="26"/>
  <c r="BD123" i="26"/>
  <c r="BD124" i="26"/>
  <c r="BD125" i="26"/>
  <c r="BD126" i="26"/>
  <c r="BD127" i="26"/>
  <c r="BD128" i="26"/>
  <c r="BD129" i="26"/>
  <c r="BD130" i="26"/>
  <c r="BD131" i="26"/>
  <c r="BD132" i="26"/>
  <c r="BD133" i="26"/>
  <c r="BD134" i="26"/>
  <c r="BD135" i="26"/>
  <c r="BD136" i="26"/>
  <c r="BD137" i="26"/>
  <c r="BD138" i="26"/>
  <c r="BD139" i="26"/>
  <c r="BD140" i="26"/>
  <c r="BD141" i="26"/>
  <c r="BD142" i="26"/>
  <c r="BD143" i="26"/>
  <c r="BD144" i="26"/>
  <c r="BD145" i="26"/>
  <c r="BD146" i="26"/>
  <c r="BD147" i="26"/>
  <c r="BD148" i="26"/>
  <c r="BD149" i="26"/>
  <c r="BD150" i="26"/>
  <c r="BD151" i="26"/>
  <c r="BD152" i="26"/>
  <c r="BD153" i="26"/>
  <c r="BD154" i="26"/>
  <c r="BD155" i="26"/>
  <c r="BD156" i="26"/>
  <c r="BD157" i="26"/>
  <c r="BD158" i="26"/>
  <c r="BD159" i="26"/>
  <c r="BD160" i="26"/>
  <c r="BD161" i="26"/>
  <c r="BD162" i="26"/>
  <c r="BD163" i="26"/>
  <c r="BD164" i="26"/>
  <c r="BD165" i="26"/>
  <c r="BD166" i="26"/>
  <c r="BD167" i="26"/>
  <c r="BD168" i="26"/>
  <c r="BD169" i="26"/>
  <c r="BD170" i="26"/>
  <c r="BD171" i="26"/>
  <c r="BD172" i="26"/>
  <c r="BD173" i="26"/>
  <c r="BD174" i="26"/>
  <c r="BD175" i="26"/>
  <c r="BD176" i="26"/>
  <c r="BD177" i="26"/>
  <c r="BD178" i="26"/>
  <c r="BD179" i="26"/>
  <c r="BD180" i="26"/>
  <c r="BD181" i="26"/>
  <c r="BD182" i="26"/>
  <c r="BD50" i="26"/>
  <c r="BD184" i="26" s="1"/>
  <c r="BJ4" i="29" l="1"/>
  <c r="BK4" i="29"/>
  <c r="BL4" i="29"/>
  <c r="BM4" i="29"/>
  <c r="BN4" i="29"/>
  <c r="BO4" i="29"/>
  <c r="BP4" i="29"/>
  <c r="BQ4" i="29"/>
  <c r="BR4" i="29"/>
  <c r="BS4" i="29"/>
  <c r="BT4" i="29"/>
  <c r="BU4" i="29"/>
  <c r="BV4" i="29"/>
  <c r="BW4" i="29"/>
  <c r="BJ5" i="29"/>
  <c r="BK5" i="29"/>
  <c r="BL5" i="29"/>
  <c r="BM5" i="29"/>
  <c r="BN5" i="29"/>
  <c r="BO5" i="29"/>
  <c r="BP5" i="29"/>
  <c r="BQ5" i="29"/>
  <c r="BR5" i="29"/>
  <c r="BS5" i="29"/>
  <c r="BT5" i="29"/>
  <c r="BU5" i="29"/>
  <c r="BV5" i="29"/>
  <c r="BW5" i="29"/>
  <c r="BJ6" i="29"/>
  <c r="BK6" i="29"/>
  <c r="BL6" i="29"/>
  <c r="BM6" i="29"/>
  <c r="BN6" i="29"/>
  <c r="BO6" i="29"/>
  <c r="BP6" i="29"/>
  <c r="BQ6" i="29"/>
  <c r="BR6" i="29"/>
  <c r="BS6" i="29"/>
  <c r="BT6" i="29"/>
  <c r="BU6" i="29"/>
  <c r="BV6" i="29"/>
  <c r="BW6" i="29"/>
  <c r="BJ7" i="29"/>
  <c r="BK7" i="29"/>
  <c r="BL7" i="29"/>
  <c r="BM7" i="29"/>
  <c r="BN7" i="29"/>
  <c r="BO7" i="29"/>
  <c r="BP7" i="29"/>
  <c r="BQ7" i="29"/>
  <c r="BR7" i="29"/>
  <c r="BS7" i="29"/>
  <c r="BT7" i="29"/>
  <c r="BU7" i="29"/>
  <c r="BV7" i="29"/>
  <c r="BW7" i="29"/>
  <c r="BJ8" i="29"/>
  <c r="BK8" i="29"/>
  <c r="BL8" i="29"/>
  <c r="BM8" i="29"/>
  <c r="BN8" i="29"/>
  <c r="BO8" i="29"/>
  <c r="BP8" i="29"/>
  <c r="BQ8" i="29"/>
  <c r="BR8" i="29"/>
  <c r="BS8" i="29"/>
  <c r="BT8" i="29"/>
  <c r="BU8" i="29"/>
  <c r="BV8" i="29"/>
  <c r="BW8" i="29"/>
  <c r="BJ9" i="29"/>
  <c r="BK9" i="29"/>
  <c r="BL9" i="29"/>
  <c r="BM9" i="29"/>
  <c r="BN9" i="29"/>
  <c r="BO9" i="29"/>
  <c r="BP9" i="29"/>
  <c r="BQ9" i="29"/>
  <c r="BR9" i="29"/>
  <c r="BS9" i="29"/>
  <c r="BT9" i="29"/>
  <c r="BU9" i="29"/>
  <c r="BV9" i="29"/>
  <c r="BW9" i="29"/>
  <c r="BJ10" i="29"/>
  <c r="BK10" i="29"/>
  <c r="BL10" i="29"/>
  <c r="BM10" i="29"/>
  <c r="BN10" i="29"/>
  <c r="BO10" i="29"/>
  <c r="BP10" i="29"/>
  <c r="BQ10" i="29"/>
  <c r="BR10" i="29"/>
  <c r="BS10" i="29"/>
  <c r="BT10" i="29"/>
  <c r="BU10" i="29"/>
  <c r="BV10" i="29"/>
  <c r="BW10" i="29"/>
  <c r="BJ11" i="29"/>
  <c r="BK11" i="29"/>
  <c r="BL11" i="29"/>
  <c r="BM11" i="29"/>
  <c r="BN11" i="29"/>
  <c r="BO11" i="29"/>
  <c r="BP11" i="29"/>
  <c r="BQ11" i="29"/>
  <c r="BR11" i="29"/>
  <c r="BS11" i="29"/>
  <c r="BT11" i="29"/>
  <c r="BU11" i="29"/>
  <c r="BV11" i="29"/>
  <c r="BW11" i="29"/>
  <c r="BJ12" i="29"/>
  <c r="BK12" i="29"/>
  <c r="BL12" i="29"/>
  <c r="BM12" i="29"/>
  <c r="BN12" i="29"/>
  <c r="BO12" i="29"/>
  <c r="BP12" i="29"/>
  <c r="BQ12" i="29"/>
  <c r="BR12" i="29"/>
  <c r="BS12" i="29"/>
  <c r="BT12" i="29"/>
  <c r="BU12" i="29"/>
  <c r="BV12" i="29"/>
  <c r="BW12" i="29"/>
  <c r="BJ13" i="29"/>
  <c r="BK13" i="29"/>
  <c r="BL13" i="29"/>
  <c r="BM13" i="29"/>
  <c r="BN13" i="29"/>
  <c r="BO13" i="29"/>
  <c r="BP13" i="29"/>
  <c r="BQ13" i="29"/>
  <c r="BR13" i="29"/>
  <c r="BS13" i="29"/>
  <c r="BT13" i="29"/>
  <c r="BU13" i="29"/>
  <c r="BV13" i="29"/>
  <c r="BW13" i="29"/>
  <c r="BJ14" i="29"/>
  <c r="BK14" i="29"/>
  <c r="BL14" i="29"/>
  <c r="BM14" i="29"/>
  <c r="BN14" i="29"/>
  <c r="BO14" i="29"/>
  <c r="BP14" i="29"/>
  <c r="BQ14" i="29"/>
  <c r="BR14" i="29"/>
  <c r="BS14" i="29"/>
  <c r="BT14" i="29"/>
  <c r="BU14" i="29"/>
  <c r="BV14" i="29"/>
  <c r="BW14" i="29"/>
  <c r="BJ15" i="29"/>
  <c r="BK15" i="29"/>
  <c r="BL15" i="29"/>
  <c r="BM15" i="29"/>
  <c r="BN15" i="29"/>
  <c r="BO15" i="29"/>
  <c r="BP15" i="29"/>
  <c r="BQ15" i="29"/>
  <c r="BR15" i="29"/>
  <c r="BS15" i="29"/>
  <c r="BT15" i="29"/>
  <c r="BU15" i="29"/>
  <c r="BV15" i="29"/>
  <c r="BW15" i="29"/>
  <c r="BJ16" i="29"/>
  <c r="BK16" i="29"/>
  <c r="BL16" i="29"/>
  <c r="BM16" i="29"/>
  <c r="BN16" i="29"/>
  <c r="BO16" i="29"/>
  <c r="BP16" i="29"/>
  <c r="BQ16" i="29"/>
  <c r="BR16" i="29"/>
  <c r="BS16" i="29"/>
  <c r="BT16" i="29"/>
  <c r="BU16" i="29"/>
  <c r="BV16" i="29"/>
  <c r="BW16" i="29"/>
  <c r="BJ17" i="29"/>
  <c r="BK17" i="29"/>
  <c r="BL17" i="29"/>
  <c r="BM17" i="29"/>
  <c r="BN17" i="29"/>
  <c r="BO17" i="29"/>
  <c r="BP17" i="29"/>
  <c r="BQ17" i="29"/>
  <c r="BR17" i="29"/>
  <c r="BS17" i="29"/>
  <c r="BT17" i="29"/>
  <c r="BU17" i="29"/>
  <c r="BV17" i="29"/>
  <c r="BW17" i="29"/>
  <c r="BJ18" i="29"/>
  <c r="BK18" i="29"/>
  <c r="BL18" i="29"/>
  <c r="BM18" i="29"/>
  <c r="BN18" i="29"/>
  <c r="BO18" i="29"/>
  <c r="BP18" i="29"/>
  <c r="BQ18" i="29"/>
  <c r="BR18" i="29"/>
  <c r="BS18" i="29"/>
  <c r="BT18" i="29"/>
  <c r="BU18" i="29"/>
  <c r="BV18" i="29"/>
  <c r="BW18" i="29"/>
  <c r="BJ19" i="29"/>
  <c r="BK19" i="29"/>
  <c r="BL19" i="29"/>
  <c r="BM19" i="29"/>
  <c r="BN19" i="29"/>
  <c r="BO19" i="29"/>
  <c r="BP19" i="29"/>
  <c r="BQ19" i="29"/>
  <c r="BR19" i="29"/>
  <c r="BS19" i="29"/>
  <c r="BT19" i="29"/>
  <c r="BU19" i="29"/>
  <c r="BV19" i="29"/>
  <c r="BW19" i="29"/>
  <c r="BJ20" i="29"/>
  <c r="BK20" i="29"/>
  <c r="BL20" i="29"/>
  <c r="BM20" i="29"/>
  <c r="BN20" i="29"/>
  <c r="BO20" i="29"/>
  <c r="BP20" i="29"/>
  <c r="BQ20" i="29"/>
  <c r="BR20" i="29"/>
  <c r="BS20" i="29"/>
  <c r="BT20" i="29"/>
  <c r="BU20" i="29"/>
  <c r="BV20" i="29"/>
  <c r="BW20" i="29"/>
  <c r="BJ21" i="29"/>
  <c r="BK21" i="29"/>
  <c r="BL21" i="29"/>
  <c r="BM21" i="29"/>
  <c r="BN21" i="29"/>
  <c r="BO21" i="29"/>
  <c r="BP21" i="29"/>
  <c r="BQ21" i="29"/>
  <c r="BR21" i="29"/>
  <c r="BS21" i="29"/>
  <c r="BT21" i="29"/>
  <c r="BU21" i="29"/>
  <c r="BV21" i="29"/>
  <c r="BW21" i="29"/>
  <c r="BJ22" i="29"/>
  <c r="BK22" i="29"/>
  <c r="BL22" i="29"/>
  <c r="BM22" i="29"/>
  <c r="BN22" i="29"/>
  <c r="BO22" i="29"/>
  <c r="BP22" i="29"/>
  <c r="BQ22" i="29"/>
  <c r="BR22" i="29"/>
  <c r="BS22" i="29"/>
  <c r="BT22" i="29"/>
  <c r="BU22" i="29"/>
  <c r="BV22" i="29"/>
  <c r="BW22" i="29"/>
  <c r="BJ23" i="29"/>
  <c r="BK23" i="29"/>
  <c r="BL23" i="29"/>
  <c r="BM23" i="29"/>
  <c r="BN23" i="29"/>
  <c r="BO23" i="29"/>
  <c r="BP23" i="29"/>
  <c r="BQ23" i="29"/>
  <c r="BR23" i="29"/>
  <c r="BS23" i="29"/>
  <c r="BT23" i="29"/>
  <c r="BU23" i="29"/>
  <c r="BV23" i="29"/>
  <c r="BW23" i="29"/>
  <c r="BJ24" i="29"/>
  <c r="BK24" i="29"/>
  <c r="BL24" i="29"/>
  <c r="BM24" i="29"/>
  <c r="BN24" i="29"/>
  <c r="BO24" i="29"/>
  <c r="BP24" i="29"/>
  <c r="BQ24" i="29"/>
  <c r="BR24" i="29"/>
  <c r="BS24" i="29"/>
  <c r="BT24" i="29"/>
  <c r="BU24" i="29"/>
  <c r="BV24" i="29"/>
  <c r="BW24" i="29"/>
  <c r="BJ25" i="29"/>
  <c r="BK25" i="29"/>
  <c r="BL25" i="29"/>
  <c r="BM25" i="29"/>
  <c r="BN25" i="29"/>
  <c r="BO25" i="29"/>
  <c r="BP25" i="29"/>
  <c r="BQ25" i="29"/>
  <c r="BR25" i="29"/>
  <c r="BS25" i="29"/>
  <c r="BT25" i="29"/>
  <c r="BU25" i="29"/>
  <c r="BV25" i="29"/>
  <c r="BW25" i="29"/>
  <c r="BJ26" i="29"/>
  <c r="BK26" i="29"/>
  <c r="BL26" i="29"/>
  <c r="BM26" i="29"/>
  <c r="BN26" i="29"/>
  <c r="BO26" i="29"/>
  <c r="BP26" i="29"/>
  <c r="BQ26" i="29"/>
  <c r="BR26" i="29"/>
  <c r="BS26" i="29"/>
  <c r="BT26" i="29"/>
  <c r="BU26" i="29"/>
  <c r="BV26" i="29"/>
  <c r="BW26" i="29"/>
  <c r="BJ27" i="29"/>
  <c r="BK27" i="29"/>
  <c r="BL27" i="29"/>
  <c r="BM27" i="29"/>
  <c r="BN27" i="29"/>
  <c r="BO27" i="29"/>
  <c r="BP27" i="29"/>
  <c r="BQ27" i="29"/>
  <c r="BR27" i="29"/>
  <c r="BS27" i="29"/>
  <c r="BT27" i="29"/>
  <c r="BU27" i="29"/>
  <c r="BV27" i="29"/>
  <c r="BW27" i="29"/>
  <c r="BJ28" i="29"/>
  <c r="BK28" i="29"/>
  <c r="BL28" i="29"/>
  <c r="BM28" i="29"/>
  <c r="BN28" i="29"/>
  <c r="BO28" i="29"/>
  <c r="BP28" i="29"/>
  <c r="BQ28" i="29"/>
  <c r="BR28" i="29"/>
  <c r="BS28" i="29"/>
  <c r="BT28" i="29"/>
  <c r="BU28" i="29"/>
  <c r="BV28" i="29"/>
  <c r="BW28" i="29"/>
  <c r="BJ29" i="29"/>
  <c r="BK29" i="29"/>
  <c r="BL29" i="29"/>
  <c r="BM29" i="29"/>
  <c r="BN29" i="29"/>
  <c r="BO29" i="29"/>
  <c r="BP29" i="29"/>
  <c r="BQ29" i="29"/>
  <c r="BR29" i="29"/>
  <c r="BS29" i="29"/>
  <c r="BT29" i="29"/>
  <c r="BU29" i="29"/>
  <c r="BV29" i="29"/>
  <c r="BW29" i="29"/>
  <c r="BJ30" i="29"/>
  <c r="BK30" i="29"/>
  <c r="BL30" i="29"/>
  <c r="BM30" i="29"/>
  <c r="BN30" i="29"/>
  <c r="BO30" i="29"/>
  <c r="BP30" i="29"/>
  <c r="BQ30" i="29"/>
  <c r="BR30" i="29"/>
  <c r="BS30" i="29"/>
  <c r="BT30" i="29"/>
  <c r="BU30" i="29"/>
  <c r="BV30" i="29"/>
  <c r="BW30" i="29"/>
  <c r="BJ31" i="29"/>
  <c r="BK31" i="29"/>
  <c r="BL31" i="29"/>
  <c r="BM31" i="29"/>
  <c r="BN31" i="29"/>
  <c r="BO31" i="29"/>
  <c r="BP31" i="29"/>
  <c r="BQ31" i="29"/>
  <c r="BR31" i="29"/>
  <c r="BS31" i="29"/>
  <c r="BT31" i="29"/>
  <c r="BU31" i="29"/>
  <c r="BV31" i="29"/>
  <c r="BW31" i="29"/>
  <c r="BJ32" i="29"/>
  <c r="BK32" i="29"/>
  <c r="BL32" i="29"/>
  <c r="BM32" i="29"/>
  <c r="BN32" i="29"/>
  <c r="BO32" i="29"/>
  <c r="BP32" i="29"/>
  <c r="BQ32" i="29"/>
  <c r="BR32" i="29"/>
  <c r="BS32" i="29"/>
  <c r="BT32" i="29"/>
  <c r="BU32" i="29"/>
  <c r="BV32" i="29"/>
  <c r="BW32" i="29"/>
  <c r="BJ33" i="29"/>
  <c r="BK33" i="29"/>
  <c r="BL33" i="29"/>
  <c r="BM33" i="29"/>
  <c r="BN33" i="29"/>
  <c r="BO33" i="29"/>
  <c r="BP33" i="29"/>
  <c r="BQ33" i="29"/>
  <c r="BR33" i="29"/>
  <c r="BS33" i="29"/>
  <c r="BT33" i="29"/>
  <c r="BU33" i="29"/>
  <c r="BV33" i="29"/>
  <c r="BW33" i="29"/>
  <c r="BJ34" i="29"/>
  <c r="BK34" i="29"/>
  <c r="BL34" i="29"/>
  <c r="BM34" i="29"/>
  <c r="BN34" i="29"/>
  <c r="BO34" i="29"/>
  <c r="BP34" i="29"/>
  <c r="BQ34" i="29"/>
  <c r="BR34" i="29"/>
  <c r="BS34" i="29"/>
  <c r="BT34" i="29"/>
  <c r="BU34" i="29"/>
  <c r="BV34" i="29"/>
  <c r="BW34" i="29"/>
  <c r="BJ35" i="29"/>
  <c r="BK35" i="29"/>
  <c r="BL35" i="29"/>
  <c r="BM35" i="29"/>
  <c r="BN35" i="29"/>
  <c r="BO35" i="29"/>
  <c r="BP35" i="29"/>
  <c r="BQ35" i="29"/>
  <c r="BR35" i="29"/>
  <c r="BS35" i="29"/>
  <c r="BT35" i="29"/>
  <c r="BU35" i="29"/>
  <c r="BV35" i="29"/>
  <c r="BW35" i="29"/>
  <c r="BJ36" i="29"/>
  <c r="BK36" i="29"/>
  <c r="BL36" i="29"/>
  <c r="BM36" i="29"/>
  <c r="BN36" i="29"/>
  <c r="BO36" i="29"/>
  <c r="BP36" i="29"/>
  <c r="BQ36" i="29"/>
  <c r="BR36" i="29"/>
  <c r="BS36" i="29"/>
  <c r="BT36" i="29"/>
  <c r="BU36" i="29"/>
  <c r="BV36" i="29"/>
  <c r="BW36" i="29"/>
  <c r="BJ37" i="29"/>
  <c r="BK37" i="29"/>
  <c r="BL37" i="29"/>
  <c r="BM37" i="29"/>
  <c r="BN37" i="29"/>
  <c r="BO37" i="29"/>
  <c r="BP37" i="29"/>
  <c r="BQ37" i="29"/>
  <c r="BR37" i="29"/>
  <c r="BS37" i="29"/>
  <c r="BT37" i="29"/>
  <c r="BU37" i="29"/>
  <c r="BV37" i="29"/>
  <c r="BW37" i="29"/>
  <c r="BJ38" i="29"/>
  <c r="BK38" i="29"/>
  <c r="BL38" i="29"/>
  <c r="BM38" i="29"/>
  <c r="BN38" i="29"/>
  <c r="BO38" i="29"/>
  <c r="BP38" i="29"/>
  <c r="BQ38" i="29"/>
  <c r="BR38" i="29"/>
  <c r="BS38" i="29"/>
  <c r="BT38" i="29"/>
  <c r="BU38" i="29"/>
  <c r="BV38" i="29"/>
  <c r="BW38" i="29"/>
  <c r="BJ39" i="29"/>
  <c r="BK39" i="29"/>
  <c r="BL39" i="29"/>
  <c r="BM39" i="29"/>
  <c r="BN39" i="29"/>
  <c r="BO39" i="29"/>
  <c r="BP39" i="29"/>
  <c r="BQ39" i="29"/>
  <c r="BR39" i="29"/>
  <c r="BS39" i="29"/>
  <c r="BT39" i="29"/>
  <c r="BU39" i="29"/>
  <c r="BV39" i="29"/>
  <c r="BW39" i="29"/>
  <c r="BJ40" i="29"/>
  <c r="BK40" i="29"/>
  <c r="BL40" i="29"/>
  <c r="BM40" i="29"/>
  <c r="BN40" i="29"/>
  <c r="BO40" i="29"/>
  <c r="BP40" i="29"/>
  <c r="BQ40" i="29"/>
  <c r="BR40" i="29"/>
  <c r="BS40" i="29"/>
  <c r="BT40" i="29"/>
  <c r="BU40" i="29"/>
  <c r="BV40" i="29"/>
  <c r="BW40" i="29"/>
  <c r="BJ41" i="29"/>
  <c r="BK41" i="29"/>
  <c r="BL41" i="29"/>
  <c r="BM41" i="29"/>
  <c r="BN41" i="29"/>
  <c r="BO41" i="29"/>
  <c r="BP41" i="29"/>
  <c r="BQ41" i="29"/>
  <c r="BR41" i="29"/>
  <c r="BS41" i="29"/>
  <c r="BT41" i="29"/>
  <c r="BU41" i="29"/>
  <c r="BV41" i="29"/>
  <c r="BW41" i="29"/>
  <c r="BJ42" i="29"/>
  <c r="BK42" i="29"/>
  <c r="BL42" i="29"/>
  <c r="BM42" i="29"/>
  <c r="BN42" i="29"/>
  <c r="BO42" i="29"/>
  <c r="BP42" i="29"/>
  <c r="BQ42" i="29"/>
  <c r="BR42" i="29"/>
  <c r="BS42" i="29"/>
  <c r="BT42" i="29"/>
  <c r="BU42" i="29"/>
  <c r="BV42" i="29"/>
  <c r="BW42" i="29"/>
  <c r="BJ43" i="29"/>
  <c r="BK43" i="29"/>
  <c r="BL43" i="29"/>
  <c r="BM43" i="29"/>
  <c r="BN43" i="29"/>
  <c r="BO43" i="29"/>
  <c r="BP43" i="29"/>
  <c r="BQ43" i="29"/>
  <c r="BR43" i="29"/>
  <c r="BS43" i="29"/>
  <c r="BT43" i="29"/>
  <c r="BU43" i="29"/>
  <c r="BV43" i="29"/>
  <c r="BW43" i="29"/>
  <c r="BJ44" i="29"/>
  <c r="BK44" i="29"/>
  <c r="BL44" i="29"/>
  <c r="BM44" i="29"/>
  <c r="BN44" i="29"/>
  <c r="BO44" i="29"/>
  <c r="BP44" i="29"/>
  <c r="BQ44" i="29"/>
  <c r="BR44" i="29"/>
  <c r="BS44" i="29"/>
  <c r="BT44" i="29"/>
  <c r="BU44" i="29"/>
  <c r="BV44" i="29"/>
  <c r="BW44" i="29"/>
  <c r="BJ45" i="29"/>
  <c r="BK45" i="29"/>
  <c r="BL45" i="29"/>
  <c r="BM45" i="29"/>
  <c r="BN45" i="29"/>
  <c r="BO45" i="29"/>
  <c r="BP45" i="29"/>
  <c r="BQ45" i="29"/>
  <c r="BR45" i="29"/>
  <c r="BS45" i="29"/>
  <c r="BT45" i="29"/>
  <c r="BU45" i="29"/>
  <c r="BV45" i="29"/>
  <c r="BW45" i="29"/>
  <c r="BJ46" i="29"/>
  <c r="BK46" i="29"/>
  <c r="BL46" i="29"/>
  <c r="BM46" i="29"/>
  <c r="BN46" i="29"/>
  <c r="BO46" i="29"/>
  <c r="BP46" i="29"/>
  <c r="BQ46" i="29"/>
  <c r="BR46" i="29"/>
  <c r="BS46" i="29"/>
  <c r="BT46" i="29"/>
  <c r="BU46" i="29"/>
  <c r="BV46" i="29"/>
  <c r="BW46" i="29"/>
  <c r="BJ47" i="29"/>
  <c r="BK47" i="29"/>
  <c r="BL47" i="29"/>
  <c r="BM47" i="29"/>
  <c r="BN47" i="29"/>
  <c r="BO47" i="29"/>
  <c r="BP47" i="29"/>
  <c r="BQ47" i="29"/>
  <c r="BR47" i="29"/>
  <c r="BS47" i="29"/>
  <c r="BT47" i="29"/>
  <c r="BU47" i="29"/>
  <c r="BV47" i="29"/>
  <c r="BW47" i="29"/>
  <c r="BJ48" i="29"/>
  <c r="BK48" i="29"/>
  <c r="BL48" i="29"/>
  <c r="BM48" i="29"/>
  <c r="BN48" i="29"/>
  <c r="BO48" i="29"/>
  <c r="BP48" i="29"/>
  <c r="BQ48" i="29"/>
  <c r="BR48" i="29"/>
  <c r="BS48" i="29"/>
  <c r="BT48" i="29"/>
  <c r="BU48" i="29"/>
  <c r="BV48" i="29"/>
  <c r="BW48" i="29"/>
  <c r="BJ49" i="29"/>
  <c r="BK49" i="29"/>
  <c r="BL49" i="29"/>
  <c r="BM49" i="29"/>
  <c r="BN49" i="29"/>
  <c r="BO49" i="29"/>
  <c r="BP49" i="29"/>
  <c r="BQ49" i="29"/>
  <c r="BR49" i="29"/>
  <c r="BS49" i="29"/>
  <c r="BT49" i="29"/>
  <c r="BU49" i="29"/>
  <c r="BV49" i="29"/>
  <c r="BW49" i="29"/>
  <c r="BJ50" i="29"/>
  <c r="BK50" i="29"/>
  <c r="BL50" i="29"/>
  <c r="BM50" i="29"/>
  <c r="BN50" i="29"/>
  <c r="BO50" i="29"/>
  <c r="BP50" i="29"/>
  <c r="BQ50" i="29"/>
  <c r="BR50" i="29"/>
  <c r="BS50" i="29"/>
  <c r="BT50" i="29"/>
  <c r="BU50" i="29"/>
  <c r="BV50" i="29"/>
  <c r="BW50" i="29"/>
  <c r="BJ51" i="29"/>
  <c r="BK51" i="29"/>
  <c r="BL51" i="29"/>
  <c r="BM51" i="29"/>
  <c r="BN51" i="29"/>
  <c r="BO51" i="29"/>
  <c r="BP51" i="29"/>
  <c r="BQ51" i="29"/>
  <c r="BR51" i="29"/>
  <c r="BS51" i="29"/>
  <c r="BT51" i="29"/>
  <c r="BU51" i="29"/>
  <c r="BV51" i="29"/>
  <c r="BW51" i="29"/>
  <c r="BJ52" i="29"/>
  <c r="BK52" i="29"/>
  <c r="BL52" i="29"/>
  <c r="BM52" i="29"/>
  <c r="BN52" i="29"/>
  <c r="BO52" i="29"/>
  <c r="BP52" i="29"/>
  <c r="BQ52" i="29"/>
  <c r="BR52" i="29"/>
  <c r="BS52" i="29"/>
  <c r="BT52" i="29"/>
  <c r="BU52" i="29"/>
  <c r="BV52" i="29"/>
  <c r="BW52" i="29"/>
  <c r="BJ53" i="29"/>
  <c r="BK53" i="29"/>
  <c r="BL53" i="29"/>
  <c r="BM53" i="29"/>
  <c r="BN53" i="29"/>
  <c r="BO53" i="29"/>
  <c r="BP53" i="29"/>
  <c r="BQ53" i="29"/>
  <c r="BR53" i="29"/>
  <c r="BS53" i="29"/>
  <c r="BT53" i="29"/>
  <c r="BU53" i="29"/>
  <c r="BV53" i="29"/>
  <c r="BW53" i="29"/>
  <c r="BJ54" i="29"/>
  <c r="BK54" i="29"/>
  <c r="BL54" i="29"/>
  <c r="BM54" i="29"/>
  <c r="BN54" i="29"/>
  <c r="BO54" i="29"/>
  <c r="BP54" i="29"/>
  <c r="BQ54" i="29"/>
  <c r="BR54" i="29"/>
  <c r="BS54" i="29"/>
  <c r="BT54" i="29"/>
  <c r="BU54" i="29"/>
  <c r="BV54" i="29"/>
  <c r="BW54" i="29"/>
  <c r="BJ55" i="29"/>
  <c r="BK55" i="29"/>
  <c r="BL55" i="29"/>
  <c r="BM55" i="29"/>
  <c r="BN55" i="29"/>
  <c r="BO55" i="29"/>
  <c r="BP55" i="29"/>
  <c r="BQ55" i="29"/>
  <c r="BR55" i="29"/>
  <c r="BS55" i="29"/>
  <c r="BT55" i="29"/>
  <c r="BU55" i="29"/>
  <c r="BV55" i="29"/>
  <c r="BW55" i="29"/>
  <c r="BJ56" i="29"/>
  <c r="BK56" i="29"/>
  <c r="BL56" i="29"/>
  <c r="BM56" i="29"/>
  <c r="BN56" i="29"/>
  <c r="BO56" i="29"/>
  <c r="BP56" i="29"/>
  <c r="BQ56" i="29"/>
  <c r="BR56" i="29"/>
  <c r="BS56" i="29"/>
  <c r="BT56" i="29"/>
  <c r="BU56" i="29"/>
  <c r="BV56" i="29"/>
  <c r="BW56" i="29"/>
  <c r="BJ57" i="29"/>
  <c r="BK57" i="29"/>
  <c r="BL57" i="29"/>
  <c r="BM57" i="29"/>
  <c r="BN57" i="29"/>
  <c r="BO57" i="29"/>
  <c r="BP57" i="29"/>
  <c r="BQ57" i="29"/>
  <c r="BR57" i="29"/>
  <c r="BS57" i="29"/>
  <c r="BT57" i="29"/>
  <c r="BU57" i="29"/>
  <c r="BV57" i="29"/>
  <c r="BW57" i="29"/>
  <c r="BJ58" i="29"/>
  <c r="BK58" i="29"/>
  <c r="BL58" i="29"/>
  <c r="BM58" i="29"/>
  <c r="BN58" i="29"/>
  <c r="BO58" i="29"/>
  <c r="BP58" i="29"/>
  <c r="BQ58" i="29"/>
  <c r="BR58" i="29"/>
  <c r="BS58" i="29"/>
  <c r="BT58" i="29"/>
  <c r="BU58" i="29"/>
  <c r="BV58" i="29"/>
  <c r="BW58" i="29"/>
  <c r="BJ59" i="29"/>
  <c r="BK59" i="29"/>
  <c r="BL59" i="29"/>
  <c r="BM59" i="29"/>
  <c r="BN59" i="29"/>
  <c r="BO59" i="29"/>
  <c r="BP59" i="29"/>
  <c r="BQ59" i="29"/>
  <c r="BR59" i="29"/>
  <c r="BS59" i="29"/>
  <c r="BT59" i="29"/>
  <c r="BU59" i="29"/>
  <c r="BV59" i="29"/>
  <c r="BW59" i="29"/>
  <c r="BJ60" i="29"/>
  <c r="BK60" i="29"/>
  <c r="BL60" i="29"/>
  <c r="BM60" i="29"/>
  <c r="BN60" i="29"/>
  <c r="BO60" i="29"/>
  <c r="BP60" i="29"/>
  <c r="BQ60" i="29"/>
  <c r="BR60" i="29"/>
  <c r="BS60" i="29"/>
  <c r="BT60" i="29"/>
  <c r="BU60" i="29"/>
  <c r="BV60" i="29"/>
  <c r="BW60" i="29"/>
  <c r="BJ61" i="29"/>
  <c r="BK61" i="29"/>
  <c r="BL61" i="29"/>
  <c r="BM61" i="29"/>
  <c r="BN61" i="29"/>
  <c r="BO61" i="29"/>
  <c r="BP61" i="29"/>
  <c r="BQ61" i="29"/>
  <c r="BR61" i="29"/>
  <c r="BS61" i="29"/>
  <c r="BT61" i="29"/>
  <c r="BU61" i="29"/>
  <c r="BV61" i="29"/>
  <c r="BW61" i="29"/>
  <c r="BJ62" i="29"/>
  <c r="BK62" i="29"/>
  <c r="BL62" i="29"/>
  <c r="BM62" i="29"/>
  <c r="BN62" i="29"/>
  <c r="BO62" i="29"/>
  <c r="BP62" i="29"/>
  <c r="BQ62" i="29"/>
  <c r="BR62" i="29"/>
  <c r="BS62" i="29"/>
  <c r="BT62" i="29"/>
  <c r="BU62" i="29"/>
  <c r="BV62" i="29"/>
  <c r="BW62" i="29"/>
  <c r="BJ63" i="29"/>
  <c r="BK63" i="29"/>
  <c r="BL63" i="29"/>
  <c r="BM63" i="29"/>
  <c r="BN63" i="29"/>
  <c r="BO63" i="29"/>
  <c r="BP63" i="29"/>
  <c r="BQ63" i="29"/>
  <c r="BR63" i="29"/>
  <c r="BS63" i="29"/>
  <c r="BT63" i="29"/>
  <c r="BU63" i="29"/>
  <c r="BV63" i="29"/>
  <c r="BW63" i="29"/>
  <c r="BJ64" i="29"/>
  <c r="BK64" i="29"/>
  <c r="BL64" i="29"/>
  <c r="BM64" i="29"/>
  <c r="BN64" i="29"/>
  <c r="BO64" i="29"/>
  <c r="BP64" i="29"/>
  <c r="BQ64" i="29"/>
  <c r="BR64" i="29"/>
  <c r="BS64" i="29"/>
  <c r="BT64" i="29"/>
  <c r="BU64" i="29"/>
  <c r="BV64" i="29"/>
  <c r="BW64" i="29"/>
  <c r="BJ65" i="29"/>
  <c r="BK65" i="29"/>
  <c r="BL65" i="29"/>
  <c r="BM65" i="29"/>
  <c r="BN65" i="29"/>
  <c r="BO65" i="29"/>
  <c r="BP65" i="29"/>
  <c r="BQ65" i="29"/>
  <c r="BR65" i="29"/>
  <c r="BS65" i="29"/>
  <c r="BT65" i="29"/>
  <c r="BU65" i="29"/>
  <c r="BV65" i="29"/>
  <c r="BW65" i="29"/>
  <c r="BJ66" i="29"/>
  <c r="BK66" i="29"/>
  <c r="BL66" i="29"/>
  <c r="BM66" i="29"/>
  <c r="BN66" i="29"/>
  <c r="BO66" i="29"/>
  <c r="BP66" i="29"/>
  <c r="BQ66" i="29"/>
  <c r="BR66" i="29"/>
  <c r="BS66" i="29"/>
  <c r="BT66" i="29"/>
  <c r="BU66" i="29"/>
  <c r="BV66" i="29"/>
  <c r="BW66" i="29"/>
  <c r="BJ67" i="29"/>
  <c r="BK67" i="29"/>
  <c r="BL67" i="29"/>
  <c r="BM67" i="29"/>
  <c r="BN67" i="29"/>
  <c r="BO67" i="29"/>
  <c r="BP67" i="29"/>
  <c r="BQ67" i="29"/>
  <c r="BR67" i="29"/>
  <c r="BS67" i="29"/>
  <c r="BT67" i="29"/>
  <c r="BU67" i="29"/>
  <c r="BV67" i="29"/>
  <c r="BW67" i="29"/>
  <c r="BJ68" i="29"/>
  <c r="BK68" i="29"/>
  <c r="BL68" i="29"/>
  <c r="BM68" i="29"/>
  <c r="BN68" i="29"/>
  <c r="BO68" i="29"/>
  <c r="BP68" i="29"/>
  <c r="BQ68" i="29"/>
  <c r="BR68" i="29"/>
  <c r="BS68" i="29"/>
  <c r="BT68" i="29"/>
  <c r="BU68" i="29"/>
  <c r="BV68" i="29"/>
  <c r="BW68" i="29"/>
  <c r="BJ69" i="29"/>
  <c r="BK69" i="29"/>
  <c r="BL69" i="29"/>
  <c r="BM69" i="29"/>
  <c r="BN69" i="29"/>
  <c r="BO69" i="29"/>
  <c r="BP69" i="29"/>
  <c r="BQ69" i="29"/>
  <c r="BR69" i="29"/>
  <c r="BS69" i="29"/>
  <c r="BT69" i="29"/>
  <c r="BU69" i="29"/>
  <c r="BV69" i="29"/>
  <c r="BW69" i="29"/>
  <c r="BJ70" i="29"/>
  <c r="BK70" i="29"/>
  <c r="BL70" i="29"/>
  <c r="BM70" i="29"/>
  <c r="BN70" i="29"/>
  <c r="BO70" i="29"/>
  <c r="BP70" i="29"/>
  <c r="BQ70" i="29"/>
  <c r="BR70" i="29"/>
  <c r="BS70" i="29"/>
  <c r="BT70" i="29"/>
  <c r="BU70" i="29"/>
  <c r="BV70" i="29"/>
  <c r="BW70" i="29"/>
  <c r="BJ71" i="29"/>
  <c r="BK71" i="29"/>
  <c r="BL71" i="29"/>
  <c r="BM71" i="29"/>
  <c r="BN71" i="29"/>
  <c r="BO71" i="29"/>
  <c r="BP71" i="29"/>
  <c r="BQ71" i="29"/>
  <c r="BR71" i="29"/>
  <c r="BS71" i="29"/>
  <c r="BT71" i="29"/>
  <c r="BU71" i="29"/>
  <c r="BV71" i="29"/>
  <c r="BW71" i="29"/>
  <c r="BJ72" i="29"/>
  <c r="BK72" i="29"/>
  <c r="BL72" i="29"/>
  <c r="BM72" i="29"/>
  <c r="BN72" i="29"/>
  <c r="BO72" i="29"/>
  <c r="BP72" i="29"/>
  <c r="BQ72" i="29"/>
  <c r="BR72" i="29"/>
  <c r="BS72" i="29"/>
  <c r="BT72" i="29"/>
  <c r="BU72" i="29"/>
  <c r="BV72" i="29"/>
  <c r="BW72" i="29"/>
  <c r="BJ73" i="29"/>
  <c r="BK73" i="29"/>
  <c r="BL73" i="29"/>
  <c r="BM73" i="29"/>
  <c r="BN73" i="29"/>
  <c r="BO73" i="29"/>
  <c r="BP73" i="29"/>
  <c r="BQ73" i="29"/>
  <c r="BR73" i="29"/>
  <c r="BS73" i="29"/>
  <c r="BT73" i="29"/>
  <c r="BU73" i="29"/>
  <c r="BV73" i="29"/>
  <c r="BW73" i="29"/>
  <c r="BJ74" i="29"/>
  <c r="BK74" i="29"/>
  <c r="BL74" i="29"/>
  <c r="BM74" i="29"/>
  <c r="BN74" i="29"/>
  <c r="BO74" i="29"/>
  <c r="BP74" i="29"/>
  <c r="BQ74" i="29"/>
  <c r="BR74" i="29"/>
  <c r="BS74" i="29"/>
  <c r="BT74" i="29"/>
  <c r="BU74" i="29"/>
  <c r="BV74" i="29"/>
  <c r="BW74" i="29"/>
  <c r="BJ75" i="29"/>
  <c r="BK75" i="29"/>
  <c r="BL75" i="29"/>
  <c r="BM75" i="29"/>
  <c r="BN75" i="29"/>
  <c r="BO75" i="29"/>
  <c r="BP75" i="29"/>
  <c r="BQ75" i="29"/>
  <c r="BR75" i="29"/>
  <c r="BS75" i="29"/>
  <c r="BT75" i="29"/>
  <c r="BU75" i="29"/>
  <c r="BV75" i="29"/>
  <c r="BW75" i="29"/>
  <c r="BJ76" i="29"/>
  <c r="BK76" i="29"/>
  <c r="BL76" i="29"/>
  <c r="BM76" i="29"/>
  <c r="BN76" i="29"/>
  <c r="BO76" i="29"/>
  <c r="BP76" i="29"/>
  <c r="BQ76" i="29"/>
  <c r="BR76" i="29"/>
  <c r="BS76" i="29"/>
  <c r="BT76" i="29"/>
  <c r="BU76" i="29"/>
  <c r="BV76" i="29"/>
  <c r="BW76" i="29"/>
  <c r="BJ77" i="29"/>
  <c r="BK77" i="29"/>
  <c r="BL77" i="29"/>
  <c r="BM77" i="29"/>
  <c r="BN77" i="29"/>
  <c r="BO77" i="29"/>
  <c r="BP77" i="29"/>
  <c r="BQ77" i="29"/>
  <c r="BR77" i="29"/>
  <c r="BS77" i="29"/>
  <c r="BT77" i="29"/>
  <c r="BU77" i="29"/>
  <c r="BV77" i="29"/>
  <c r="BW77" i="29"/>
  <c r="BJ78" i="29"/>
  <c r="BK78" i="29"/>
  <c r="BL78" i="29"/>
  <c r="BM78" i="29"/>
  <c r="BN78" i="29"/>
  <c r="BO78" i="29"/>
  <c r="BP78" i="29"/>
  <c r="BQ78" i="29"/>
  <c r="BR78" i="29"/>
  <c r="BS78" i="29"/>
  <c r="BT78" i="29"/>
  <c r="BU78" i="29"/>
  <c r="BV78" i="29"/>
  <c r="BW78" i="29"/>
  <c r="BJ79" i="29"/>
  <c r="BK79" i="29"/>
  <c r="BL79" i="29"/>
  <c r="BM79" i="29"/>
  <c r="BN79" i="29"/>
  <c r="BO79" i="29"/>
  <c r="BP79" i="29"/>
  <c r="BQ79" i="29"/>
  <c r="BR79" i="29"/>
  <c r="BS79" i="29"/>
  <c r="BT79" i="29"/>
  <c r="BU79" i="29"/>
  <c r="BV79" i="29"/>
  <c r="BW79" i="29"/>
  <c r="BJ80" i="29"/>
  <c r="BK80" i="29"/>
  <c r="BL80" i="29"/>
  <c r="BM80" i="29"/>
  <c r="BN80" i="29"/>
  <c r="BO80" i="29"/>
  <c r="BP80" i="29"/>
  <c r="BQ80" i="29"/>
  <c r="BR80" i="29"/>
  <c r="BS80" i="29"/>
  <c r="BT80" i="29"/>
  <c r="BU80" i="29"/>
  <c r="BV80" i="29"/>
  <c r="BW80" i="29"/>
  <c r="BJ81" i="29"/>
  <c r="BK81" i="29"/>
  <c r="BL81" i="29"/>
  <c r="BM81" i="29"/>
  <c r="BN81" i="29"/>
  <c r="BO81" i="29"/>
  <c r="BP81" i="29"/>
  <c r="BQ81" i="29"/>
  <c r="BR81" i="29"/>
  <c r="BS81" i="29"/>
  <c r="BT81" i="29"/>
  <c r="BU81" i="29"/>
  <c r="BV81" i="29"/>
  <c r="BW81" i="29"/>
  <c r="BJ82" i="29"/>
  <c r="BK82" i="29"/>
  <c r="BL82" i="29"/>
  <c r="BM82" i="29"/>
  <c r="BN82" i="29"/>
  <c r="BO82" i="29"/>
  <c r="BP82" i="29"/>
  <c r="BQ82" i="29"/>
  <c r="BR82" i="29"/>
  <c r="BS82" i="29"/>
  <c r="BT82" i="29"/>
  <c r="BU82" i="29"/>
  <c r="BV82" i="29"/>
  <c r="BW82" i="29"/>
  <c r="BJ83" i="29"/>
  <c r="BK83" i="29"/>
  <c r="BL83" i="29"/>
  <c r="BM83" i="29"/>
  <c r="BN83" i="29"/>
  <c r="BO83" i="29"/>
  <c r="BP83" i="29"/>
  <c r="BQ83" i="29"/>
  <c r="BR83" i="29"/>
  <c r="BS83" i="29"/>
  <c r="BT83" i="29"/>
  <c r="BU83" i="29"/>
  <c r="BV83" i="29"/>
  <c r="BW83" i="29"/>
  <c r="BJ84" i="29"/>
  <c r="BK84" i="29"/>
  <c r="BL84" i="29"/>
  <c r="BM84" i="29"/>
  <c r="BN84" i="29"/>
  <c r="BO84" i="29"/>
  <c r="BP84" i="29"/>
  <c r="BQ84" i="29"/>
  <c r="BR84" i="29"/>
  <c r="BS84" i="29"/>
  <c r="BT84" i="29"/>
  <c r="BU84" i="29"/>
  <c r="BV84" i="29"/>
  <c r="BW84" i="29"/>
  <c r="BJ85" i="29"/>
  <c r="BK85" i="29"/>
  <c r="BL85" i="29"/>
  <c r="BM85" i="29"/>
  <c r="BN85" i="29"/>
  <c r="BO85" i="29"/>
  <c r="BP85" i="29"/>
  <c r="BQ85" i="29"/>
  <c r="BR85" i="29"/>
  <c r="BS85" i="29"/>
  <c r="BT85" i="29"/>
  <c r="BU85" i="29"/>
  <c r="BV85" i="29"/>
  <c r="BW85" i="29"/>
  <c r="BJ86" i="29"/>
  <c r="BK86" i="29"/>
  <c r="BL86" i="29"/>
  <c r="BM86" i="29"/>
  <c r="BN86" i="29"/>
  <c r="BO86" i="29"/>
  <c r="BP86" i="29"/>
  <c r="BQ86" i="29"/>
  <c r="BR86" i="29"/>
  <c r="BS86" i="29"/>
  <c r="BT86" i="29"/>
  <c r="BU86" i="29"/>
  <c r="BV86" i="29"/>
  <c r="BW86" i="29"/>
  <c r="BJ87" i="29"/>
  <c r="BK87" i="29"/>
  <c r="BL87" i="29"/>
  <c r="BM87" i="29"/>
  <c r="BN87" i="29"/>
  <c r="BO87" i="29"/>
  <c r="BP87" i="29"/>
  <c r="BQ87" i="29"/>
  <c r="BR87" i="29"/>
  <c r="BS87" i="29"/>
  <c r="BT87" i="29"/>
  <c r="BU87" i="29"/>
  <c r="BV87" i="29"/>
  <c r="BW87" i="29"/>
  <c r="BJ88" i="29"/>
  <c r="BK88" i="29"/>
  <c r="BL88" i="29"/>
  <c r="BM88" i="29"/>
  <c r="BN88" i="29"/>
  <c r="BO88" i="29"/>
  <c r="BP88" i="29"/>
  <c r="BQ88" i="29"/>
  <c r="BR88" i="29"/>
  <c r="BS88" i="29"/>
  <c r="BT88" i="29"/>
  <c r="BU88" i="29"/>
  <c r="BV88" i="29"/>
  <c r="BW88" i="29"/>
  <c r="BJ89" i="29"/>
  <c r="BK89" i="29"/>
  <c r="BL89" i="29"/>
  <c r="BM89" i="29"/>
  <c r="BN89" i="29"/>
  <c r="BO89" i="29"/>
  <c r="BP89" i="29"/>
  <c r="BQ89" i="29"/>
  <c r="BR89" i="29"/>
  <c r="BS89" i="29"/>
  <c r="BT89" i="29"/>
  <c r="BU89" i="29"/>
  <c r="BV89" i="29"/>
  <c r="BW89" i="29"/>
  <c r="BJ90" i="29"/>
  <c r="BK90" i="29"/>
  <c r="BL90" i="29"/>
  <c r="BM90" i="29"/>
  <c r="BN90" i="29"/>
  <c r="BO90" i="29"/>
  <c r="BP90" i="29"/>
  <c r="BQ90" i="29"/>
  <c r="BR90" i="29"/>
  <c r="BS90" i="29"/>
  <c r="BT90" i="29"/>
  <c r="BU90" i="29"/>
  <c r="BV90" i="29"/>
  <c r="BW90" i="29"/>
  <c r="BJ91" i="29"/>
  <c r="BK91" i="29"/>
  <c r="BL91" i="29"/>
  <c r="BM91" i="29"/>
  <c r="BN91" i="29"/>
  <c r="BO91" i="29"/>
  <c r="BP91" i="29"/>
  <c r="BQ91" i="29"/>
  <c r="BR91" i="29"/>
  <c r="BS91" i="29"/>
  <c r="BT91" i="29"/>
  <c r="BU91" i="29"/>
  <c r="BV91" i="29"/>
  <c r="BW91" i="29"/>
  <c r="BJ92" i="29"/>
  <c r="BK92" i="29"/>
  <c r="BL92" i="29"/>
  <c r="BM92" i="29"/>
  <c r="BN92" i="29"/>
  <c r="BO92" i="29"/>
  <c r="BP92" i="29"/>
  <c r="BQ92" i="29"/>
  <c r="BR92" i="29"/>
  <c r="BS92" i="29"/>
  <c r="BT92" i="29"/>
  <c r="BU92" i="29"/>
  <c r="BV92" i="29"/>
  <c r="BW92" i="29"/>
  <c r="BJ93" i="29"/>
  <c r="BK93" i="29"/>
  <c r="BL93" i="29"/>
  <c r="BM93" i="29"/>
  <c r="BN93" i="29"/>
  <c r="BO93" i="29"/>
  <c r="BP93" i="29"/>
  <c r="BQ93" i="29"/>
  <c r="BR93" i="29"/>
  <c r="BS93" i="29"/>
  <c r="BT93" i="29"/>
  <c r="BU93" i="29"/>
  <c r="BV93" i="29"/>
  <c r="BW93" i="29"/>
  <c r="BJ94" i="29"/>
  <c r="BK94" i="29"/>
  <c r="BL94" i="29"/>
  <c r="BM94" i="29"/>
  <c r="BN94" i="29"/>
  <c r="BO94" i="29"/>
  <c r="BP94" i="29"/>
  <c r="BQ94" i="29"/>
  <c r="BR94" i="29"/>
  <c r="BS94" i="29"/>
  <c r="BT94" i="29"/>
  <c r="BU94" i="29"/>
  <c r="BV94" i="29"/>
  <c r="BW94" i="29"/>
  <c r="BJ95" i="29"/>
  <c r="BK95" i="29"/>
  <c r="BL95" i="29"/>
  <c r="BM95" i="29"/>
  <c r="BN95" i="29"/>
  <c r="BO95" i="29"/>
  <c r="BP95" i="29"/>
  <c r="BQ95" i="29"/>
  <c r="BR95" i="29"/>
  <c r="BS95" i="29"/>
  <c r="BT95" i="29"/>
  <c r="BU95" i="29"/>
  <c r="BV95" i="29"/>
  <c r="BW95" i="29"/>
  <c r="BJ96" i="29"/>
  <c r="BK96" i="29"/>
  <c r="BL96" i="29"/>
  <c r="BM96" i="29"/>
  <c r="BN96" i="29"/>
  <c r="BO96" i="29"/>
  <c r="BP96" i="29"/>
  <c r="BQ96" i="29"/>
  <c r="BR96" i="29"/>
  <c r="BS96" i="29"/>
  <c r="BT96" i="29"/>
  <c r="BU96" i="29"/>
  <c r="BV96" i="29"/>
  <c r="BW96" i="29"/>
  <c r="BJ97" i="29"/>
  <c r="BK97" i="29"/>
  <c r="BL97" i="29"/>
  <c r="BM97" i="29"/>
  <c r="BN97" i="29"/>
  <c r="BO97" i="29"/>
  <c r="BP97" i="29"/>
  <c r="BQ97" i="29"/>
  <c r="BR97" i="29"/>
  <c r="BS97" i="29"/>
  <c r="BT97" i="29"/>
  <c r="BU97" i="29"/>
  <c r="BV97" i="29"/>
  <c r="BW97" i="29"/>
  <c r="BJ98" i="29"/>
  <c r="BK98" i="29"/>
  <c r="BL98" i="29"/>
  <c r="BM98" i="29"/>
  <c r="BN98" i="29"/>
  <c r="BO98" i="29"/>
  <c r="BP98" i="29"/>
  <c r="BQ98" i="29"/>
  <c r="BR98" i="29"/>
  <c r="BS98" i="29"/>
  <c r="BT98" i="29"/>
  <c r="BU98" i="29"/>
  <c r="BV98" i="29"/>
  <c r="BW98" i="29"/>
  <c r="BJ99" i="29"/>
  <c r="BK99" i="29"/>
  <c r="BL99" i="29"/>
  <c r="BM99" i="29"/>
  <c r="BN99" i="29"/>
  <c r="BO99" i="29"/>
  <c r="BP99" i="29"/>
  <c r="BQ99" i="29"/>
  <c r="BR99" i="29"/>
  <c r="BS99" i="29"/>
  <c r="BT99" i="29"/>
  <c r="BU99" i="29"/>
  <c r="BV99" i="29"/>
  <c r="BW99" i="29"/>
  <c r="BJ100" i="29"/>
  <c r="BK100" i="29"/>
  <c r="BL100" i="29"/>
  <c r="BM100" i="29"/>
  <c r="BN100" i="29"/>
  <c r="BO100" i="29"/>
  <c r="BP100" i="29"/>
  <c r="BQ100" i="29"/>
  <c r="BR100" i="29"/>
  <c r="BS100" i="29"/>
  <c r="BT100" i="29"/>
  <c r="BU100" i="29"/>
  <c r="BV100" i="29"/>
  <c r="BW100" i="29"/>
  <c r="BJ101" i="29"/>
  <c r="BK101" i="29"/>
  <c r="BL101" i="29"/>
  <c r="BM101" i="29"/>
  <c r="BN101" i="29"/>
  <c r="BO101" i="29"/>
  <c r="BP101" i="29"/>
  <c r="BQ101" i="29"/>
  <c r="BR101" i="29"/>
  <c r="BS101" i="29"/>
  <c r="BT101" i="29"/>
  <c r="BU101" i="29"/>
  <c r="BV101" i="29"/>
  <c r="BW101" i="29"/>
  <c r="BJ102" i="29"/>
  <c r="BK102" i="29"/>
  <c r="BL102" i="29"/>
  <c r="BM102" i="29"/>
  <c r="BN102" i="29"/>
  <c r="BO102" i="29"/>
  <c r="BP102" i="29"/>
  <c r="BQ102" i="29"/>
  <c r="BR102" i="29"/>
  <c r="BS102" i="29"/>
  <c r="BT102" i="29"/>
  <c r="BU102" i="29"/>
  <c r="BV102" i="29"/>
  <c r="BW102" i="29"/>
  <c r="BJ103" i="29"/>
  <c r="BK103" i="29"/>
  <c r="BL103" i="29"/>
  <c r="BM103" i="29"/>
  <c r="BN103" i="29"/>
  <c r="BO103" i="29"/>
  <c r="BP103" i="29"/>
  <c r="BQ103" i="29"/>
  <c r="BR103" i="29"/>
  <c r="BS103" i="29"/>
  <c r="BT103" i="29"/>
  <c r="BU103" i="29"/>
  <c r="BV103" i="29"/>
  <c r="BW103" i="29"/>
  <c r="BJ104" i="29"/>
  <c r="BK104" i="29"/>
  <c r="BL104" i="29"/>
  <c r="BM104" i="29"/>
  <c r="BN104" i="29"/>
  <c r="BO104" i="29"/>
  <c r="BP104" i="29"/>
  <c r="BQ104" i="29"/>
  <c r="BR104" i="29"/>
  <c r="BS104" i="29"/>
  <c r="BT104" i="29"/>
  <c r="BU104" i="29"/>
  <c r="BV104" i="29"/>
  <c r="BW104" i="29"/>
  <c r="BJ105" i="29"/>
  <c r="BK105" i="29"/>
  <c r="BL105" i="29"/>
  <c r="BM105" i="29"/>
  <c r="BN105" i="29"/>
  <c r="BO105" i="29"/>
  <c r="BP105" i="29"/>
  <c r="BQ105" i="29"/>
  <c r="BR105" i="29"/>
  <c r="BS105" i="29"/>
  <c r="BT105" i="29"/>
  <c r="BU105" i="29"/>
  <c r="BV105" i="29"/>
  <c r="BW105" i="29"/>
  <c r="BJ106" i="29"/>
  <c r="BK106" i="29"/>
  <c r="BL106" i="29"/>
  <c r="BM106" i="29"/>
  <c r="BN106" i="29"/>
  <c r="BO106" i="29"/>
  <c r="BP106" i="29"/>
  <c r="BQ106" i="29"/>
  <c r="BR106" i="29"/>
  <c r="BS106" i="29"/>
  <c r="BT106" i="29"/>
  <c r="BU106" i="29"/>
  <c r="BV106" i="29"/>
  <c r="BW106" i="29"/>
  <c r="BJ107" i="29"/>
  <c r="BK107" i="29"/>
  <c r="BL107" i="29"/>
  <c r="BM107" i="29"/>
  <c r="BN107" i="29"/>
  <c r="BO107" i="29"/>
  <c r="BP107" i="29"/>
  <c r="BQ107" i="29"/>
  <c r="BR107" i="29"/>
  <c r="BS107" i="29"/>
  <c r="BT107" i="29"/>
  <c r="BU107" i="29"/>
  <c r="BV107" i="29"/>
  <c r="BW107" i="29"/>
  <c r="BJ108" i="29"/>
  <c r="BK108" i="29"/>
  <c r="BL108" i="29"/>
  <c r="BM108" i="29"/>
  <c r="BN108" i="29"/>
  <c r="BO108" i="29"/>
  <c r="BP108" i="29"/>
  <c r="BQ108" i="29"/>
  <c r="BR108" i="29"/>
  <c r="BS108" i="29"/>
  <c r="BT108" i="29"/>
  <c r="BU108" i="29"/>
  <c r="BV108" i="29"/>
  <c r="BW108" i="29"/>
  <c r="BJ109" i="29"/>
  <c r="BK109" i="29"/>
  <c r="BL109" i="29"/>
  <c r="BM109" i="29"/>
  <c r="BN109" i="29"/>
  <c r="BO109" i="29"/>
  <c r="BP109" i="29"/>
  <c r="BQ109" i="29"/>
  <c r="BR109" i="29"/>
  <c r="BS109" i="29"/>
  <c r="BT109" i="29"/>
  <c r="BU109" i="29"/>
  <c r="BV109" i="29"/>
  <c r="BW109" i="29"/>
  <c r="BJ110" i="29"/>
  <c r="BK110" i="29"/>
  <c r="BL110" i="29"/>
  <c r="BM110" i="29"/>
  <c r="BN110" i="29"/>
  <c r="BO110" i="29"/>
  <c r="BP110" i="29"/>
  <c r="BQ110" i="29"/>
  <c r="BR110" i="29"/>
  <c r="BS110" i="29"/>
  <c r="BT110" i="29"/>
  <c r="BU110" i="29"/>
  <c r="BV110" i="29"/>
  <c r="BW110" i="29"/>
  <c r="BJ111" i="29"/>
  <c r="BK111" i="29"/>
  <c r="BL111" i="29"/>
  <c r="BM111" i="29"/>
  <c r="BN111" i="29"/>
  <c r="BO111" i="29"/>
  <c r="BP111" i="29"/>
  <c r="BQ111" i="29"/>
  <c r="BR111" i="29"/>
  <c r="BS111" i="29"/>
  <c r="BT111" i="29"/>
  <c r="BU111" i="29"/>
  <c r="BV111" i="29"/>
  <c r="BW111" i="29"/>
  <c r="BJ112" i="29"/>
  <c r="BK112" i="29"/>
  <c r="BL112" i="29"/>
  <c r="BM112" i="29"/>
  <c r="BN112" i="29"/>
  <c r="BO112" i="29"/>
  <c r="BP112" i="29"/>
  <c r="BQ112" i="29"/>
  <c r="BR112" i="29"/>
  <c r="BS112" i="29"/>
  <c r="BT112" i="29"/>
  <c r="BU112" i="29"/>
  <c r="BV112" i="29"/>
  <c r="BW112" i="29"/>
  <c r="BJ113" i="29"/>
  <c r="BK113" i="29"/>
  <c r="BL113" i="29"/>
  <c r="BM113" i="29"/>
  <c r="BN113" i="29"/>
  <c r="BO113" i="29"/>
  <c r="BP113" i="29"/>
  <c r="BQ113" i="29"/>
  <c r="BR113" i="29"/>
  <c r="BS113" i="29"/>
  <c r="BT113" i="29"/>
  <c r="BU113" i="29"/>
  <c r="BV113" i="29"/>
  <c r="BW113" i="29"/>
  <c r="BJ114" i="29"/>
  <c r="BK114" i="29"/>
  <c r="BL114" i="29"/>
  <c r="BM114" i="29"/>
  <c r="BN114" i="29"/>
  <c r="BO114" i="29"/>
  <c r="BP114" i="29"/>
  <c r="BQ114" i="29"/>
  <c r="BR114" i="29"/>
  <c r="BS114" i="29"/>
  <c r="BT114" i="29"/>
  <c r="BU114" i="29"/>
  <c r="BV114" i="29"/>
  <c r="BW114" i="29"/>
  <c r="BJ115" i="29"/>
  <c r="BK115" i="29"/>
  <c r="BL115" i="29"/>
  <c r="BM115" i="29"/>
  <c r="BN115" i="29"/>
  <c r="BO115" i="29"/>
  <c r="BP115" i="29"/>
  <c r="BQ115" i="29"/>
  <c r="BR115" i="29"/>
  <c r="BS115" i="29"/>
  <c r="BT115" i="29"/>
  <c r="BU115" i="29"/>
  <c r="BV115" i="29"/>
  <c r="BW115" i="29"/>
  <c r="BJ116" i="29"/>
  <c r="BK116" i="29"/>
  <c r="BL116" i="29"/>
  <c r="BM116" i="29"/>
  <c r="BN116" i="29"/>
  <c r="BO116" i="29"/>
  <c r="BP116" i="29"/>
  <c r="BQ116" i="29"/>
  <c r="BR116" i="29"/>
  <c r="BS116" i="29"/>
  <c r="BT116" i="29"/>
  <c r="BU116" i="29"/>
  <c r="BV116" i="29"/>
  <c r="BW116" i="29"/>
  <c r="BJ117" i="29"/>
  <c r="BK117" i="29"/>
  <c r="BL117" i="29"/>
  <c r="BM117" i="29"/>
  <c r="BN117" i="29"/>
  <c r="BO117" i="29"/>
  <c r="BP117" i="29"/>
  <c r="BQ117" i="29"/>
  <c r="BR117" i="29"/>
  <c r="BS117" i="29"/>
  <c r="BT117" i="29"/>
  <c r="BU117" i="29"/>
  <c r="BV117" i="29"/>
  <c r="BW117" i="29"/>
  <c r="BJ118" i="29"/>
  <c r="BK118" i="29"/>
  <c r="BL118" i="29"/>
  <c r="BM118" i="29"/>
  <c r="BN118" i="29"/>
  <c r="BO118" i="29"/>
  <c r="BP118" i="29"/>
  <c r="BQ118" i="29"/>
  <c r="BR118" i="29"/>
  <c r="BS118" i="29"/>
  <c r="BT118" i="29"/>
  <c r="BU118" i="29"/>
  <c r="BV118" i="29"/>
  <c r="BW118" i="29"/>
  <c r="BJ119" i="29"/>
  <c r="BK119" i="29"/>
  <c r="BL119" i="29"/>
  <c r="BM119" i="29"/>
  <c r="BN119" i="29"/>
  <c r="BO119" i="29"/>
  <c r="BP119" i="29"/>
  <c r="BQ119" i="29"/>
  <c r="BR119" i="29"/>
  <c r="BS119" i="29"/>
  <c r="BT119" i="29"/>
  <c r="BU119" i="29"/>
  <c r="BV119" i="29"/>
  <c r="BW119" i="29"/>
  <c r="BJ120" i="29"/>
  <c r="BK120" i="29"/>
  <c r="BL120" i="29"/>
  <c r="BM120" i="29"/>
  <c r="BN120" i="29"/>
  <c r="BO120" i="29"/>
  <c r="BP120" i="29"/>
  <c r="BQ120" i="29"/>
  <c r="BR120" i="29"/>
  <c r="BS120" i="29"/>
  <c r="BT120" i="29"/>
  <c r="BU120" i="29"/>
  <c r="BV120" i="29"/>
  <c r="BW120" i="29"/>
  <c r="BJ121" i="29"/>
  <c r="BK121" i="29"/>
  <c r="BL121" i="29"/>
  <c r="BM121" i="29"/>
  <c r="BN121" i="29"/>
  <c r="BO121" i="29"/>
  <c r="BP121" i="29"/>
  <c r="BQ121" i="29"/>
  <c r="BR121" i="29"/>
  <c r="BS121" i="29"/>
  <c r="BT121" i="29"/>
  <c r="BU121" i="29"/>
  <c r="BV121" i="29"/>
  <c r="BW121" i="29"/>
  <c r="BJ122" i="29"/>
  <c r="BK122" i="29"/>
  <c r="BL122" i="29"/>
  <c r="BM122" i="29"/>
  <c r="BN122" i="29"/>
  <c r="BO122" i="29"/>
  <c r="BP122" i="29"/>
  <c r="BQ122" i="29"/>
  <c r="BR122" i="29"/>
  <c r="BS122" i="29"/>
  <c r="BT122" i="29"/>
  <c r="BU122" i="29"/>
  <c r="BV122" i="29"/>
  <c r="BW122" i="29"/>
  <c r="BJ123" i="29"/>
  <c r="BK123" i="29"/>
  <c r="BL123" i="29"/>
  <c r="BM123" i="29"/>
  <c r="BN123" i="29"/>
  <c r="BO123" i="29"/>
  <c r="BP123" i="29"/>
  <c r="BQ123" i="29"/>
  <c r="BR123" i="29"/>
  <c r="BS123" i="29"/>
  <c r="BT123" i="29"/>
  <c r="BU123" i="29"/>
  <c r="BV123" i="29"/>
  <c r="BW123" i="29"/>
  <c r="BJ124" i="29"/>
  <c r="BK124" i="29"/>
  <c r="BL124" i="29"/>
  <c r="BM124" i="29"/>
  <c r="BN124" i="29"/>
  <c r="BO124" i="29"/>
  <c r="BP124" i="29"/>
  <c r="BQ124" i="29"/>
  <c r="BR124" i="29"/>
  <c r="BS124" i="29"/>
  <c r="BT124" i="29"/>
  <c r="BU124" i="29"/>
  <c r="BV124" i="29"/>
  <c r="BW124" i="29"/>
  <c r="BJ125" i="29"/>
  <c r="BK125" i="29"/>
  <c r="BL125" i="29"/>
  <c r="BM125" i="29"/>
  <c r="BN125" i="29"/>
  <c r="BO125" i="29"/>
  <c r="BP125" i="29"/>
  <c r="BQ125" i="29"/>
  <c r="BR125" i="29"/>
  <c r="BS125" i="29"/>
  <c r="BT125" i="29"/>
  <c r="BU125" i="29"/>
  <c r="BV125" i="29"/>
  <c r="BW125" i="29"/>
  <c r="BJ126" i="29"/>
  <c r="BK126" i="29"/>
  <c r="BL126" i="29"/>
  <c r="BM126" i="29"/>
  <c r="BN126" i="29"/>
  <c r="BO126" i="29"/>
  <c r="BP126" i="29"/>
  <c r="BQ126" i="29"/>
  <c r="BR126" i="29"/>
  <c r="BS126" i="29"/>
  <c r="BT126" i="29"/>
  <c r="BU126" i="29"/>
  <c r="BV126" i="29"/>
  <c r="BW126" i="29"/>
  <c r="BJ127" i="29"/>
  <c r="BK127" i="29"/>
  <c r="BL127" i="29"/>
  <c r="BM127" i="29"/>
  <c r="BN127" i="29"/>
  <c r="BO127" i="29"/>
  <c r="BP127" i="29"/>
  <c r="BQ127" i="29"/>
  <c r="BR127" i="29"/>
  <c r="BS127" i="29"/>
  <c r="BT127" i="29"/>
  <c r="BU127" i="29"/>
  <c r="BV127" i="29"/>
  <c r="BW127" i="29"/>
  <c r="BJ128" i="29"/>
  <c r="BK128" i="29"/>
  <c r="BL128" i="29"/>
  <c r="BM128" i="29"/>
  <c r="BN128" i="29"/>
  <c r="BO128" i="29"/>
  <c r="BP128" i="29"/>
  <c r="BQ128" i="29"/>
  <c r="BR128" i="29"/>
  <c r="BS128" i="29"/>
  <c r="BT128" i="29"/>
  <c r="BU128" i="29"/>
  <c r="BV128" i="29"/>
  <c r="BW128" i="29"/>
  <c r="BJ129" i="29"/>
  <c r="BK129" i="29"/>
  <c r="BL129" i="29"/>
  <c r="BM129" i="29"/>
  <c r="BN129" i="29"/>
  <c r="BO129" i="29"/>
  <c r="BP129" i="29"/>
  <c r="BQ129" i="29"/>
  <c r="BR129" i="29"/>
  <c r="BS129" i="29"/>
  <c r="BT129" i="29"/>
  <c r="BU129" i="29"/>
  <c r="BV129" i="29"/>
  <c r="BW129" i="29"/>
  <c r="BJ130" i="29"/>
  <c r="BK130" i="29"/>
  <c r="BL130" i="29"/>
  <c r="BM130" i="29"/>
  <c r="BN130" i="29"/>
  <c r="BO130" i="29"/>
  <c r="BP130" i="29"/>
  <c r="BQ130" i="29"/>
  <c r="BR130" i="29"/>
  <c r="BS130" i="29"/>
  <c r="BT130" i="29"/>
  <c r="BU130" i="29"/>
  <c r="BV130" i="29"/>
  <c r="BW130" i="29"/>
  <c r="BJ131" i="29"/>
  <c r="BK131" i="29"/>
  <c r="BL131" i="29"/>
  <c r="BM131" i="29"/>
  <c r="BN131" i="29"/>
  <c r="BO131" i="29"/>
  <c r="BP131" i="29"/>
  <c r="BQ131" i="29"/>
  <c r="BR131" i="29"/>
  <c r="BS131" i="29"/>
  <c r="BT131" i="29"/>
  <c r="BU131" i="29"/>
  <c r="BV131" i="29"/>
  <c r="BW131" i="29"/>
  <c r="BJ132" i="29"/>
  <c r="BK132" i="29"/>
  <c r="BL132" i="29"/>
  <c r="BM132" i="29"/>
  <c r="BN132" i="29"/>
  <c r="BO132" i="29"/>
  <c r="BP132" i="29"/>
  <c r="BQ132" i="29"/>
  <c r="BR132" i="29"/>
  <c r="BS132" i="29"/>
  <c r="BT132" i="29"/>
  <c r="BU132" i="29"/>
  <c r="BV132" i="29"/>
  <c r="BW132" i="29"/>
  <c r="BJ133" i="29"/>
  <c r="BK133" i="29"/>
  <c r="BL133" i="29"/>
  <c r="BM133" i="29"/>
  <c r="BN133" i="29"/>
  <c r="BO133" i="29"/>
  <c r="BP133" i="29"/>
  <c r="BQ133" i="29"/>
  <c r="BR133" i="29"/>
  <c r="BS133" i="29"/>
  <c r="BT133" i="29"/>
  <c r="BU133" i="29"/>
  <c r="BV133" i="29"/>
  <c r="BW133" i="29"/>
  <c r="BJ134" i="29"/>
  <c r="BK134" i="29"/>
  <c r="BL134" i="29"/>
  <c r="BM134" i="29"/>
  <c r="BN134" i="29"/>
  <c r="BO134" i="29"/>
  <c r="BP134" i="29"/>
  <c r="BQ134" i="29"/>
  <c r="BR134" i="29"/>
  <c r="BS134" i="29"/>
  <c r="BT134" i="29"/>
  <c r="BU134" i="29"/>
  <c r="BV134" i="29"/>
  <c r="BW134" i="29"/>
  <c r="BJ135" i="29"/>
  <c r="BK135" i="29"/>
  <c r="BL135" i="29"/>
  <c r="BM135" i="29"/>
  <c r="BN135" i="29"/>
  <c r="BO135" i="29"/>
  <c r="BP135" i="29"/>
  <c r="BQ135" i="29"/>
  <c r="BR135" i="29"/>
  <c r="BS135" i="29"/>
  <c r="BT135" i="29"/>
  <c r="BU135" i="29"/>
  <c r="BV135" i="29"/>
  <c r="BW135" i="29"/>
  <c r="BI4" i="29"/>
  <c r="BI5" i="29"/>
  <c r="BI6" i="29"/>
  <c r="BI7" i="29"/>
  <c r="BI8" i="29"/>
  <c r="BI9" i="29"/>
  <c r="BI10" i="29"/>
  <c r="BI11" i="29"/>
  <c r="BI12" i="29"/>
  <c r="BI13" i="29"/>
  <c r="BI14" i="29"/>
  <c r="BI15" i="29"/>
  <c r="BI16" i="29"/>
  <c r="BI17" i="29"/>
  <c r="BI18" i="29"/>
  <c r="BI19" i="29"/>
  <c r="BI20" i="29"/>
  <c r="BI21" i="29"/>
  <c r="BI22" i="29"/>
  <c r="BI23" i="29"/>
  <c r="BI24" i="29"/>
  <c r="BI25" i="29"/>
  <c r="BI26" i="29"/>
  <c r="BI27" i="29"/>
  <c r="BI28" i="29"/>
  <c r="BI29" i="29"/>
  <c r="BI30" i="29"/>
  <c r="BI31" i="29"/>
  <c r="BI32" i="29"/>
  <c r="BI33" i="29"/>
  <c r="BI34" i="29"/>
  <c r="BI35" i="29"/>
  <c r="BI36" i="29"/>
  <c r="BI37" i="29"/>
  <c r="BI38" i="29"/>
  <c r="BI39" i="29"/>
  <c r="BI40" i="29"/>
  <c r="BI41" i="29"/>
  <c r="BI42" i="29"/>
  <c r="BI43" i="29"/>
  <c r="BI44" i="29"/>
  <c r="BI45" i="29"/>
  <c r="BI46" i="29"/>
  <c r="BI47" i="29"/>
  <c r="BI48" i="29"/>
  <c r="BI49" i="29"/>
  <c r="BI50" i="29"/>
  <c r="BI51" i="29"/>
  <c r="BI52" i="29"/>
  <c r="BI53" i="29"/>
  <c r="BI54" i="29"/>
  <c r="BI55" i="29"/>
  <c r="BY55" i="29" s="1"/>
  <c r="CD55" i="29" s="1"/>
  <c r="BI56" i="29"/>
  <c r="BI57" i="29"/>
  <c r="BI58" i="29"/>
  <c r="BI59" i="29"/>
  <c r="BI60" i="29"/>
  <c r="BI61" i="29"/>
  <c r="BI62" i="29"/>
  <c r="BI63" i="29"/>
  <c r="BY63" i="29" s="1"/>
  <c r="CD63" i="29" s="1"/>
  <c r="BI64" i="29"/>
  <c r="BI65" i="29"/>
  <c r="BI66" i="29"/>
  <c r="BI67" i="29"/>
  <c r="BI68" i="29"/>
  <c r="BI69" i="29"/>
  <c r="BI70" i="29"/>
  <c r="BI71" i="29"/>
  <c r="BY71" i="29" s="1"/>
  <c r="CD71" i="29" s="1"/>
  <c r="BI72" i="29"/>
  <c r="BI73" i="29"/>
  <c r="BI74" i="29"/>
  <c r="BI75" i="29"/>
  <c r="BI76" i="29"/>
  <c r="BI77" i="29"/>
  <c r="BI78" i="29"/>
  <c r="BI79" i="29"/>
  <c r="BY79" i="29" s="1"/>
  <c r="CD79" i="29" s="1"/>
  <c r="BI80" i="29"/>
  <c r="BI81" i="29"/>
  <c r="BI82" i="29"/>
  <c r="BI83" i="29"/>
  <c r="BY83" i="29" s="1"/>
  <c r="CD83" i="29" s="1"/>
  <c r="BI84" i="29"/>
  <c r="BI85" i="29"/>
  <c r="BI86" i="29"/>
  <c r="BI87" i="29"/>
  <c r="BY87" i="29" s="1"/>
  <c r="CD87" i="29" s="1"/>
  <c r="BI88" i="29"/>
  <c r="BI89" i="29"/>
  <c r="BI90" i="29"/>
  <c r="BI91" i="29"/>
  <c r="BY91" i="29" s="1"/>
  <c r="CD91" i="29" s="1"/>
  <c r="BI92" i="29"/>
  <c r="BI93" i="29"/>
  <c r="BI94" i="29"/>
  <c r="BI95" i="29"/>
  <c r="BY95" i="29" s="1"/>
  <c r="CD95" i="29" s="1"/>
  <c r="BI96" i="29"/>
  <c r="BI97" i="29"/>
  <c r="BI98" i="29"/>
  <c r="BI99" i="29"/>
  <c r="BY99" i="29" s="1"/>
  <c r="CD99" i="29" s="1"/>
  <c r="BI100" i="29"/>
  <c r="BI101" i="29"/>
  <c r="BI102" i="29"/>
  <c r="BI103" i="29"/>
  <c r="BY103" i="29" s="1"/>
  <c r="CD103" i="29" s="1"/>
  <c r="BI104" i="29"/>
  <c r="BI105" i="29"/>
  <c r="BI106" i="29"/>
  <c r="BI107" i="29"/>
  <c r="BY107" i="29" s="1"/>
  <c r="CD107" i="29" s="1"/>
  <c r="BI108" i="29"/>
  <c r="BI109" i="29"/>
  <c r="BI110" i="29"/>
  <c r="BI111" i="29"/>
  <c r="BI112" i="29"/>
  <c r="BI113" i="29"/>
  <c r="BI114" i="29"/>
  <c r="BI115" i="29"/>
  <c r="BY115" i="29" s="1"/>
  <c r="CD115" i="29" s="1"/>
  <c r="BI116" i="29"/>
  <c r="BI117" i="29"/>
  <c r="BI118" i="29"/>
  <c r="BI119" i="29"/>
  <c r="BY119" i="29" s="1"/>
  <c r="CD119" i="29" s="1"/>
  <c r="BI120" i="29"/>
  <c r="BI121" i="29"/>
  <c r="BI122" i="29"/>
  <c r="BI123" i="29"/>
  <c r="BY123" i="29" s="1"/>
  <c r="CD123" i="29" s="1"/>
  <c r="BI124" i="29"/>
  <c r="BI125" i="29"/>
  <c r="BI126" i="29"/>
  <c r="BI127" i="29"/>
  <c r="BY127" i="29" s="1"/>
  <c r="CD127" i="29" s="1"/>
  <c r="BI128" i="29"/>
  <c r="BI129" i="29"/>
  <c r="BI130" i="29"/>
  <c r="BI131" i="29"/>
  <c r="BY131" i="29" s="1"/>
  <c r="CD131" i="29" s="1"/>
  <c r="BI132" i="29"/>
  <c r="BI133" i="29"/>
  <c r="BI134" i="29"/>
  <c r="BI135" i="29"/>
  <c r="BJ3" i="29"/>
  <c r="BK3" i="29"/>
  <c r="BL3" i="29"/>
  <c r="BM3" i="29"/>
  <c r="BN3" i="29"/>
  <c r="BO3" i="29"/>
  <c r="BP3" i="29"/>
  <c r="BQ3" i="29"/>
  <c r="BR3" i="29"/>
  <c r="BS3" i="29"/>
  <c r="BT3" i="29"/>
  <c r="BU3" i="29"/>
  <c r="BV3" i="29"/>
  <c r="BW3" i="29"/>
  <c r="BI3" i="29"/>
  <c r="BY134" i="29"/>
  <c r="CD134" i="29" s="1"/>
  <c r="BY128" i="29"/>
  <c r="CD128" i="29" s="1"/>
  <c r="BY122" i="29"/>
  <c r="CD122" i="29" s="1"/>
  <c r="BY117" i="29"/>
  <c r="CD117" i="29" s="1"/>
  <c r="BY112" i="29"/>
  <c r="CD112" i="29" s="1"/>
  <c r="BY72" i="29"/>
  <c r="CD72" i="29" s="1"/>
  <c r="BY60" i="29"/>
  <c r="CD60" i="29" s="1"/>
  <c r="BY50" i="29"/>
  <c r="CD50" i="29" s="1"/>
  <c r="BY45" i="29"/>
  <c r="CD45" i="29" s="1"/>
  <c r="BY40" i="29"/>
  <c r="CD40" i="29" s="1"/>
  <c r="BY34" i="29"/>
  <c r="CD34" i="29" s="1"/>
  <c r="BY29" i="29"/>
  <c r="CD29" i="29" s="1"/>
  <c r="BY24" i="29"/>
  <c r="CD24" i="29" s="1"/>
  <c r="BY20" i="29"/>
  <c r="CD20" i="29" s="1"/>
  <c r="BY14" i="29"/>
  <c r="CD14" i="29" s="1"/>
  <c r="BY9" i="29"/>
  <c r="CD9" i="29" s="1"/>
  <c r="BY4" i="29"/>
  <c r="CD4" i="29" s="1"/>
  <c r="BE135" i="29"/>
  <c r="BD135" i="29"/>
  <c r="BC135" i="29"/>
  <c r="BB135" i="29"/>
  <c r="BA135" i="29"/>
  <c r="AZ135" i="29"/>
  <c r="AY135" i="29"/>
  <c r="AX135" i="29"/>
  <c r="AW135" i="29"/>
  <c r="AV135" i="29"/>
  <c r="AU135" i="29"/>
  <c r="AT135" i="29"/>
  <c r="AS135" i="29"/>
  <c r="AR135" i="29"/>
  <c r="AQ135" i="29"/>
  <c r="AP135" i="29"/>
  <c r="AO135" i="29"/>
  <c r="AN135" i="29"/>
  <c r="AM135" i="29"/>
  <c r="BE134" i="29"/>
  <c r="BD134" i="29"/>
  <c r="BC134" i="29"/>
  <c r="BB134" i="29"/>
  <c r="BA134" i="29"/>
  <c r="AZ134" i="29"/>
  <c r="AY134" i="29"/>
  <c r="AX134" i="29"/>
  <c r="AW134" i="29"/>
  <c r="AV134" i="29"/>
  <c r="AU134" i="29"/>
  <c r="AT134" i="29"/>
  <c r="AS134" i="29"/>
  <c r="AR134" i="29"/>
  <c r="AQ134" i="29"/>
  <c r="AP134" i="29"/>
  <c r="AO134" i="29"/>
  <c r="AN134" i="29"/>
  <c r="AM134" i="29"/>
  <c r="BE133" i="29"/>
  <c r="BD133" i="29"/>
  <c r="BC133" i="29"/>
  <c r="BB133" i="29"/>
  <c r="BA133" i="29"/>
  <c r="AZ133" i="29"/>
  <c r="AY133" i="29"/>
  <c r="AX133" i="29"/>
  <c r="AW133" i="29"/>
  <c r="AV133" i="29"/>
  <c r="AU133" i="29"/>
  <c r="AT133" i="29"/>
  <c r="AS133" i="29"/>
  <c r="AR133" i="29"/>
  <c r="AQ133" i="29"/>
  <c r="AP133" i="29"/>
  <c r="AO133" i="29"/>
  <c r="AN133" i="29"/>
  <c r="AM133" i="29"/>
  <c r="BE132" i="29"/>
  <c r="BD132" i="29"/>
  <c r="BC132" i="29"/>
  <c r="BB132" i="29"/>
  <c r="BA132" i="29"/>
  <c r="AZ132" i="29"/>
  <c r="AY132" i="29"/>
  <c r="AX132" i="29"/>
  <c r="AW132" i="29"/>
  <c r="AV132" i="29"/>
  <c r="AU132" i="29"/>
  <c r="AT132" i="29"/>
  <c r="AS132" i="29"/>
  <c r="AR132" i="29"/>
  <c r="AQ132" i="29"/>
  <c r="AP132" i="29"/>
  <c r="AO132" i="29"/>
  <c r="AN132" i="29"/>
  <c r="AM132" i="29"/>
  <c r="BE131" i="29"/>
  <c r="BD131" i="29"/>
  <c r="BC131" i="29"/>
  <c r="BB131" i="29"/>
  <c r="BA131" i="29"/>
  <c r="AZ131" i="29"/>
  <c r="AY131" i="29"/>
  <c r="AX131" i="29"/>
  <c r="AW131" i="29"/>
  <c r="AV131" i="29"/>
  <c r="AU131" i="29"/>
  <c r="AT131" i="29"/>
  <c r="AS131" i="29"/>
  <c r="AR131" i="29"/>
  <c r="AQ131" i="29"/>
  <c r="AP131" i="29"/>
  <c r="AO131" i="29"/>
  <c r="AN131" i="29"/>
  <c r="AM131" i="29"/>
  <c r="BE130" i="29"/>
  <c r="BD130" i="29"/>
  <c r="BC130" i="29"/>
  <c r="BB130" i="29"/>
  <c r="BA130" i="29"/>
  <c r="AZ130" i="29"/>
  <c r="AY130" i="29"/>
  <c r="AX130" i="29"/>
  <c r="AW130" i="29"/>
  <c r="AV130" i="29"/>
  <c r="AU130" i="29"/>
  <c r="AT130" i="29"/>
  <c r="AS130" i="29"/>
  <c r="AR130" i="29"/>
  <c r="AQ130" i="29"/>
  <c r="AP130" i="29"/>
  <c r="AO130" i="29"/>
  <c r="AN130" i="29"/>
  <c r="AM130" i="29"/>
  <c r="BE129" i="29"/>
  <c r="BD129" i="29"/>
  <c r="BC129" i="29"/>
  <c r="BB129" i="29"/>
  <c r="BA129" i="29"/>
  <c r="AZ129" i="29"/>
  <c r="AY129" i="29"/>
  <c r="AX129" i="29"/>
  <c r="AW129" i="29"/>
  <c r="AV129" i="29"/>
  <c r="AU129" i="29"/>
  <c r="AT129" i="29"/>
  <c r="AS129" i="29"/>
  <c r="AR129" i="29"/>
  <c r="AQ129" i="29"/>
  <c r="AP129" i="29"/>
  <c r="AO129" i="29"/>
  <c r="AN129" i="29"/>
  <c r="AM129" i="29"/>
  <c r="BE128" i="29"/>
  <c r="BD128" i="29"/>
  <c r="BC128" i="29"/>
  <c r="BB128" i="29"/>
  <c r="BA128" i="29"/>
  <c r="AZ128" i="29"/>
  <c r="AY128" i="29"/>
  <c r="AX128" i="29"/>
  <c r="AW128" i="29"/>
  <c r="AV128" i="29"/>
  <c r="AU128" i="29"/>
  <c r="AT128" i="29"/>
  <c r="AS128" i="29"/>
  <c r="AR128" i="29"/>
  <c r="AQ128" i="29"/>
  <c r="AP128" i="29"/>
  <c r="AO128" i="29"/>
  <c r="AN128" i="29"/>
  <c r="AM128" i="29"/>
  <c r="BE127" i="29"/>
  <c r="BD127" i="29"/>
  <c r="BC127" i="29"/>
  <c r="BB127" i="29"/>
  <c r="BA127" i="29"/>
  <c r="AZ127" i="29"/>
  <c r="AY127" i="29"/>
  <c r="AX127" i="29"/>
  <c r="AW127" i="29"/>
  <c r="AV127" i="29"/>
  <c r="AU127" i="29"/>
  <c r="AT127" i="29"/>
  <c r="AS127" i="29"/>
  <c r="AR127" i="29"/>
  <c r="AQ127" i="29"/>
  <c r="AP127" i="29"/>
  <c r="AO127" i="29"/>
  <c r="AN127" i="29"/>
  <c r="AM127" i="29"/>
  <c r="BE126" i="29"/>
  <c r="BD126" i="29"/>
  <c r="BC126" i="29"/>
  <c r="BB126" i="29"/>
  <c r="BA126" i="29"/>
  <c r="AZ126" i="29"/>
  <c r="AY126" i="29"/>
  <c r="AX126" i="29"/>
  <c r="AW126" i="29"/>
  <c r="AV126" i="29"/>
  <c r="AU126" i="29"/>
  <c r="AT126" i="29"/>
  <c r="AS126" i="29"/>
  <c r="AR126" i="29"/>
  <c r="AQ126" i="29"/>
  <c r="AP126" i="29"/>
  <c r="AO126" i="29"/>
  <c r="AN126" i="29"/>
  <c r="AM126" i="29"/>
  <c r="BE125" i="29"/>
  <c r="BD125" i="29"/>
  <c r="BC125" i="29"/>
  <c r="BB125" i="29"/>
  <c r="BA125" i="29"/>
  <c r="AZ125" i="29"/>
  <c r="AY125" i="29"/>
  <c r="AX125" i="29"/>
  <c r="AW125" i="29"/>
  <c r="AV125" i="29"/>
  <c r="AU125" i="29"/>
  <c r="AT125" i="29"/>
  <c r="AS125" i="29"/>
  <c r="AR125" i="29"/>
  <c r="AQ125" i="29"/>
  <c r="AP125" i="29"/>
  <c r="AO125" i="29"/>
  <c r="AN125" i="29"/>
  <c r="AM125" i="29"/>
  <c r="BE124" i="29"/>
  <c r="BD124" i="29"/>
  <c r="BC124" i="29"/>
  <c r="BB124" i="29"/>
  <c r="BA124" i="29"/>
  <c r="AZ124" i="29"/>
  <c r="AY124" i="29"/>
  <c r="AX124" i="29"/>
  <c r="AW124" i="29"/>
  <c r="AV124" i="29"/>
  <c r="AU124" i="29"/>
  <c r="AT124" i="29"/>
  <c r="AS124" i="29"/>
  <c r="AR124" i="29"/>
  <c r="AQ124" i="29"/>
  <c r="AP124" i="29"/>
  <c r="AO124" i="29"/>
  <c r="AN124" i="29"/>
  <c r="AM124" i="29"/>
  <c r="BE123" i="29"/>
  <c r="BD123" i="29"/>
  <c r="BC123" i="29"/>
  <c r="BB123" i="29"/>
  <c r="BA123" i="29"/>
  <c r="AZ123" i="29"/>
  <c r="AY123" i="29"/>
  <c r="AX123" i="29"/>
  <c r="AW123" i="29"/>
  <c r="AV123" i="29"/>
  <c r="AU123" i="29"/>
  <c r="AT123" i="29"/>
  <c r="AS123" i="29"/>
  <c r="AR123" i="29"/>
  <c r="AQ123" i="29"/>
  <c r="AP123" i="29"/>
  <c r="AO123" i="29"/>
  <c r="AN123" i="29"/>
  <c r="AM123" i="29"/>
  <c r="BE122" i="29"/>
  <c r="BD122" i="29"/>
  <c r="BC122" i="29"/>
  <c r="BB122" i="29"/>
  <c r="BA122" i="29"/>
  <c r="AZ122" i="29"/>
  <c r="AY122" i="29"/>
  <c r="AX122" i="29"/>
  <c r="AW122" i="29"/>
  <c r="AV122" i="29"/>
  <c r="AU122" i="29"/>
  <c r="AT122" i="29"/>
  <c r="AS122" i="29"/>
  <c r="AR122" i="29"/>
  <c r="AQ122" i="29"/>
  <c r="AP122" i="29"/>
  <c r="AO122" i="29"/>
  <c r="AN122" i="29"/>
  <c r="AM122" i="29"/>
  <c r="BE121" i="29"/>
  <c r="BD121" i="29"/>
  <c r="BC121" i="29"/>
  <c r="BB121" i="29"/>
  <c r="BA121" i="29"/>
  <c r="AZ121" i="29"/>
  <c r="AY121" i="29"/>
  <c r="AX121" i="29"/>
  <c r="AW121" i="29"/>
  <c r="AV121" i="29"/>
  <c r="AU121" i="29"/>
  <c r="AT121" i="29"/>
  <c r="AS121" i="29"/>
  <c r="AR121" i="29"/>
  <c r="AQ121" i="29"/>
  <c r="AP121" i="29"/>
  <c r="AO121" i="29"/>
  <c r="AN121" i="29"/>
  <c r="AM121" i="29"/>
  <c r="BE120" i="29"/>
  <c r="BD120" i="29"/>
  <c r="BC120" i="29"/>
  <c r="BB120" i="29"/>
  <c r="BA120" i="29"/>
  <c r="AZ120" i="29"/>
  <c r="AY120" i="29"/>
  <c r="AX120" i="29"/>
  <c r="AW120" i="29"/>
  <c r="AV120" i="29"/>
  <c r="AU120" i="29"/>
  <c r="AT120" i="29"/>
  <c r="AS120" i="29"/>
  <c r="AR120" i="29"/>
  <c r="AQ120" i="29"/>
  <c r="AP120" i="29"/>
  <c r="AO120" i="29"/>
  <c r="AN120" i="29"/>
  <c r="AM120" i="29"/>
  <c r="BE119" i="29"/>
  <c r="BD119" i="29"/>
  <c r="BC119" i="29"/>
  <c r="BB119" i="29"/>
  <c r="BA119" i="29"/>
  <c r="AZ119" i="29"/>
  <c r="AY119" i="29"/>
  <c r="AX119" i="29"/>
  <c r="AW119" i="29"/>
  <c r="AV119" i="29"/>
  <c r="AU119" i="29"/>
  <c r="AT119" i="29"/>
  <c r="AS119" i="29"/>
  <c r="AR119" i="29"/>
  <c r="AQ119" i="29"/>
  <c r="AP119" i="29"/>
  <c r="AO119" i="29"/>
  <c r="AN119" i="29"/>
  <c r="AM119" i="29"/>
  <c r="BE118" i="29"/>
  <c r="BD118" i="29"/>
  <c r="BC118" i="29"/>
  <c r="BB118" i="29"/>
  <c r="BA118" i="29"/>
  <c r="AZ118" i="29"/>
  <c r="AY118" i="29"/>
  <c r="AX118" i="29"/>
  <c r="AW118" i="29"/>
  <c r="AV118" i="29"/>
  <c r="AU118" i="29"/>
  <c r="AT118" i="29"/>
  <c r="AS118" i="29"/>
  <c r="AR118" i="29"/>
  <c r="AQ118" i="29"/>
  <c r="AP118" i="29"/>
  <c r="AO118" i="29"/>
  <c r="AN118" i="29"/>
  <c r="AM118" i="29"/>
  <c r="BE117" i="29"/>
  <c r="BD117" i="29"/>
  <c r="BC117" i="29"/>
  <c r="BB117" i="29"/>
  <c r="BA117" i="29"/>
  <c r="AZ117" i="29"/>
  <c r="AY117" i="29"/>
  <c r="AX117" i="29"/>
  <c r="AW117" i="29"/>
  <c r="AV117" i="29"/>
  <c r="AU117" i="29"/>
  <c r="AT117" i="29"/>
  <c r="AS117" i="29"/>
  <c r="AR117" i="29"/>
  <c r="AQ117" i="29"/>
  <c r="AP117" i="29"/>
  <c r="AO117" i="29"/>
  <c r="AN117" i="29"/>
  <c r="AM117" i="29"/>
  <c r="BE116" i="29"/>
  <c r="BD116" i="29"/>
  <c r="BC116" i="29"/>
  <c r="BB116" i="29"/>
  <c r="BA116" i="29"/>
  <c r="AZ116" i="29"/>
  <c r="AY116" i="29"/>
  <c r="AX116" i="29"/>
  <c r="AW116" i="29"/>
  <c r="AV116" i="29"/>
  <c r="AU116" i="29"/>
  <c r="AT116" i="29"/>
  <c r="AS116" i="29"/>
  <c r="AR116" i="29"/>
  <c r="AQ116" i="29"/>
  <c r="AP116" i="29"/>
  <c r="AO116" i="29"/>
  <c r="AN116" i="29"/>
  <c r="AM116" i="29"/>
  <c r="BE115" i="29"/>
  <c r="BD115" i="29"/>
  <c r="BC115" i="29"/>
  <c r="BB115" i="29"/>
  <c r="BA115" i="29"/>
  <c r="AZ115" i="29"/>
  <c r="AY115" i="29"/>
  <c r="AX115" i="29"/>
  <c r="AW115" i="29"/>
  <c r="AV115" i="29"/>
  <c r="AU115" i="29"/>
  <c r="AT115" i="29"/>
  <c r="AS115" i="29"/>
  <c r="AR115" i="29"/>
  <c r="AQ115" i="29"/>
  <c r="AP115" i="29"/>
  <c r="AO115" i="29"/>
  <c r="AN115" i="29"/>
  <c r="AM115" i="29"/>
  <c r="BE114" i="29"/>
  <c r="BD114" i="29"/>
  <c r="BC114" i="29"/>
  <c r="BB114" i="29"/>
  <c r="BA114" i="29"/>
  <c r="AZ114" i="29"/>
  <c r="AY114" i="29"/>
  <c r="AX114" i="29"/>
  <c r="AW114" i="29"/>
  <c r="AV114" i="29"/>
  <c r="AU114" i="29"/>
  <c r="AT114" i="29"/>
  <c r="AS114" i="29"/>
  <c r="AR114" i="29"/>
  <c r="AQ114" i="29"/>
  <c r="AP114" i="29"/>
  <c r="AO114" i="29"/>
  <c r="AN114" i="29"/>
  <c r="AM114" i="29"/>
  <c r="BE113" i="29"/>
  <c r="BD113" i="29"/>
  <c r="BC113" i="29"/>
  <c r="BB113" i="29"/>
  <c r="BA113" i="29"/>
  <c r="AZ113" i="29"/>
  <c r="AY113" i="29"/>
  <c r="AX113" i="29"/>
  <c r="AW113" i="29"/>
  <c r="AV113" i="29"/>
  <c r="AU113" i="29"/>
  <c r="AT113" i="29"/>
  <c r="AS113" i="29"/>
  <c r="AR113" i="29"/>
  <c r="AQ113" i="29"/>
  <c r="AP113" i="29"/>
  <c r="AO113" i="29"/>
  <c r="AN113" i="29"/>
  <c r="AM113" i="29"/>
  <c r="BE112" i="29"/>
  <c r="BD112" i="29"/>
  <c r="BC112" i="29"/>
  <c r="BB112" i="29"/>
  <c r="BA112" i="29"/>
  <c r="AZ112" i="29"/>
  <c r="AY112" i="29"/>
  <c r="AX112" i="29"/>
  <c r="AW112" i="29"/>
  <c r="AV112" i="29"/>
  <c r="AU112" i="29"/>
  <c r="AT112" i="29"/>
  <c r="AS112" i="29"/>
  <c r="AR112" i="29"/>
  <c r="AQ112" i="29"/>
  <c r="AP112" i="29"/>
  <c r="AO112" i="29"/>
  <c r="AN112" i="29"/>
  <c r="AM112" i="29"/>
  <c r="BE111" i="29"/>
  <c r="BD111" i="29"/>
  <c r="BC111" i="29"/>
  <c r="BB111" i="29"/>
  <c r="BA111" i="29"/>
  <c r="AZ111" i="29"/>
  <c r="AY111" i="29"/>
  <c r="AX111" i="29"/>
  <c r="AW111" i="29"/>
  <c r="AV111" i="29"/>
  <c r="AU111" i="29"/>
  <c r="AT111" i="29"/>
  <c r="AS111" i="29"/>
  <c r="AR111" i="29"/>
  <c r="AQ111" i="29"/>
  <c r="AP111" i="29"/>
  <c r="AO111" i="29"/>
  <c r="AN111" i="29"/>
  <c r="AM111" i="29"/>
  <c r="BE110" i="29"/>
  <c r="BD110" i="29"/>
  <c r="BC110" i="29"/>
  <c r="BB110" i="29"/>
  <c r="BA110" i="29"/>
  <c r="AZ110" i="29"/>
  <c r="AY110" i="29"/>
  <c r="AX110" i="29"/>
  <c r="AW110" i="29"/>
  <c r="AV110" i="29"/>
  <c r="AU110" i="29"/>
  <c r="AT110" i="29"/>
  <c r="AS110" i="29"/>
  <c r="AR110" i="29"/>
  <c r="AQ110" i="29"/>
  <c r="AP110" i="29"/>
  <c r="AO110" i="29"/>
  <c r="AN110" i="29"/>
  <c r="AM110" i="29"/>
  <c r="BE109" i="29"/>
  <c r="BD109" i="29"/>
  <c r="BC109" i="29"/>
  <c r="BB109" i="29"/>
  <c r="BA109" i="29"/>
  <c r="AZ109" i="29"/>
  <c r="AY109" i="29"/>
  <c r="AX109" i="29"/>
  <c r="AW109" i="29"/>
  <c r="AV109" i="29"/>
  <c r="AU109" i="29"/>
  <c r="AT109" i="29"/>
  <c r="AS109" i="29"/>
  <c r="AR109" i="29"/>
  <c r="AQ109" i="29"/>
  <c r="AP109" i="29"/>
  <c r="AO109" i="29"/>
  <c r="AN109" i="29"/>
  <c r="AM109" i="29"/>
  <c r="BF109" i="29" s="1"/>
  <c r="CC109" i="29" s="1"/>
  <c r="BE108" i="29"/>
  <c r="BD108" i="29"/>
  <c r="BC108" i="29"/>
  <c r="BB108" i="29"/>
  <c r="BA108" i="29"/>
  <c r="AZ108" i="29"/>
  <c r="AY108" i="29"/>
  <c r="AX108" i="29"/>
  <c r="AW108" i="29"/>
  <c r="AV108" i="29"/>
  <c r="AU108" i="29"/>
  <c r="AT108" i="29"/>
  <c r="AS108" i="29"/>
  <c r="AR108" i="29"/>
  <c r="AQ108" i="29"/>
  <c r="AP108" i="29"/>
  <c r="AO108" i="29"/>
  <c r="AN108" i="29"/>
  <c r="AM108" i="29"/>
  <c r="BE107" i="29"/>
  <c r="BD107" i="29"/>
  <c r="BC107" i="29"/>
  <c r="BB107" i="29"/>
  <c r="BA107" i="29"/>
  <c r="AZ107" i="29"/>
  <c r="AY107" i="29"/>
  <c r="AX107" i="29"/>
  <c r="AW107" i="29"/>
  <c r="AV107" i="29"/>
  <c r="AU107" i="29"/>
  <c r="AT107" i="29"/>
  <c r="AS107" i="29"/>
  <c r="AR107" i="29"/>
  <c r="AQ107" i="29"/>
  <c r="AP107" i="29"/>
  <c r="AO107" i="29"/>
  <c r="AN107" i="29"/>
  <c r="AM107" i="29"/>
  <c r="BE106" i="29"/>
  <c r="BD106" i="29"/>
  <c r="BC106" i="29"/>
  <c r="BB106" i="29"/>
  <c r="BA106" i="29"/>
  <c r="AZ106" i="29"/>
  <c r="AY106" i="29"/>
  <c r="AX106" i="29"/>
  <c r="AW106" i="29"/>
  <c r="AV106" i="29"/>
  <c r="AU106" i="29"/>
  <c r="AT106" i="29"/>
  <c r="AS106" i="29"/>
  <c r="AR106" i="29"/>
  <c r="AQ106" i="29"/>
  <c r="AP106" i="29"/>
  <c r="AO106" i="29"/>
  <c r="AN106" i="29"/>
  <c r="AM106" i="29"/>
  <c r="BE105" i="29"/>
  <c r="BD105" i="29"/>
  <c r="BC105" i="29"/>
  <c r="BB105" i="29"/>
  <c r="BA105" i="29"/>
  <c r="AZ105" i="29"/>
  <c r="AY105" i="29"/>
  <c r="AX105" i="29"/>
  <c r="AW105" i="29"/>
  <c r="AV105" i="29"/>
  <c r="AU105" i="29"/>
  <c r="AT105" i="29"/>
  <c r="AS105" i="29"/>
  <c r="AR105" i="29"/>
  <c r="AQ105" i="29"/>
  <c r="AP105" i="29"/>
  <c r="AO105" i="29"/>
  <c r="AN105" i="29"/>
  <c r="AM105" i="29"/>
  <c r="BE104" i="29"/>
  <c r="BD104" i="29"/>
  <c r="BC104" i="29"/>
  <c r="BB104" i="29"/>
  <c r="BA104" i="29"/>
  <c r="AZ104" i="29"/>
  <c r="AY104" i="29"/>
  <c r="AX104" i="29"/>
  <c r="AW104" i="29"/>
  <c r="AV104" i="29"/>
  <c r="AU104" i="29"/>
  <c r="AT104" i="29"/>
  <c r="AS104" i="29"/>
  <c r="AR104" i="29"/>
  <c r="AQ104" i="29"/>
  <c r="AP104" i="29"/>
  <c r="AO104" i="29"/>
  <c r="AN104" i="29"/>
  <c r="AM104" i="29"/>
  <c r="BE103" i="29"/>
  <c r="BD103" i="29"/>
  <c r="BC103" i="29"/>
  <c r="BB103" i="29"/>
  <c r="BA103" i="29"/>
  <c r="AZ103" i="29"/>
  <c r="AY103" i="29"/>
  <c r="AX103" i="29"/>
  <c r="AW103" i="29"/>
  <c r="AV103" i="29"/>
  <c r="AU103" i="29"/>
  <c r="AT103" i="29"/>
  <c r="AS103" i="29"/>
  <c r="AR103" i="29"/>
  <c r="AQ103" i="29"/>
  <c r="AP103" i="29"/>
  <c r="AO103" i="29"/>
  <c r="AN103" i="29"/>
  <c r="AM103" i="29"/>
  <c r="BE102" i="29"/>
  <c r="BD102" i="29"/>
  <c r="BC102" i="29"/>
  <c r="BB102" i="29"/>
  <c r="BA102" i="29"/>
  <c r="AZ102" i="29"/>
  <c r="AY102" i="29"/>
  <c r="AX102" i="29"/>
  <c r="AW102" i="29"/>
  <c r="AV102" i="29"/>
  <c r="AU102" i="29"/>
  <c r="AT102" i="29"/>
  <c r="AS102" i="29"/>
  <c r="AR102" i="29"/>
  <c r="AQ102" i="29"/>
  <c r="AP102" i="29"/>
  <c r="AO102" i="29"/>
  <c r="AN102" i="29"/>
  <c r="AM102" i="29"/>
  <c r="BE101" i="29"/>
  <c r="BD101" i="29"/>
  <c r="BC101" i="29"/>
  <c r="BB101" i="29"/>
  <c r="BA101" i="29"/>
  <c r="AZ101" i="29"/>
  <c r="AY101" i="29"/>
  <c r="AX101" i="29"/>
  <c r="AW101" i="29"/>
  <c r="AV101" i="29"/>
  <c r="AU101" i="29"/>
  <c r="AT101" i="29"/>
  <c r="AS101" i="29"/>
  <c r="AR101" i="29"/>
  <c r="AQ101" i="29"/>
  <c r="AP101" i="29"/>
  <c r="AO101" i="29"/>
  <c r="AN101" i="29"/>
  <c r="AM101" i="29"/>
  <c r="BF101" i="29" s="1"/>
  <c r="CC101" i="29" s="1"/>
  <c r="BE100" i="29"/>
  <c r="BD100" i="29"/>
  <c r="BC100" i="29"/>
  <c r="BB100" i="29"/>
  <c r="BA100" i="29"/>
  <c r="AZ100" i="29"/>
  <c r="AY100" i="29"/>
  <c r="AX100" i="29"/>
  <c r="AW100" i="29"/>
  <c r="AV100" i="29"/>
  <c r="AU100" i="29"/>
  <c r="AT100" i="29"/>
  <c r="AS100" i="29"/>
  <c r="AR100" i="29"/>
  <c r="AQ100" i="29"/>
  <c r="AP100" i="29"/>
  <c r="AO100" i="29"/>
  <c r="AN100" i="29"/>
  <c r="AM100" i="29"/>
  <c r="BE99" i="29"/>
  <c r="BD99" i="29"/>
  <c r="BC99" i="29"/>
  <c r="BB99" i="29"/>
  <c r="BA99" i="29"/>
  <c r="AZ99" i="29"/>
  <c r="AY99" i="29"/>
  <c r="AX99" i="29"/>
  <c r="AW99" i="29"/>
  <c r="AV99" i="29"/>
  <c r="AU99" i="29"/>
  <c r="AT99" i="29"/>
  <c r="AS99" i="29"/>
  <c r="AR99" i="29"/>
  <c r="AQ99" i="29"/>
  <c r="AP99" i="29"/>
  <c r="AO99" i="29"/>
  <c r="AN99" i="29"/>
  <c r="AM99" i="29"/>
  <c r="BE98" i="29"/>
  <c r="BD98" i="29"/>
  <c r="BC98" i="29"/>
  <c r="BB98" i="29"/>
  <c r="BA98" i="29"/>
  <c r="AZ98" i="29"/>
  <c r="AY98" i="29"/>
  <c r="AX98" i="29"/>
  <c r="AW98" i="29"/>
  <c r="AV98" i="29"/>
  <c r="AU98" i="29"/>
  <c r="AT98" i="29"/>
  <c r="AS98" i="29"/>
  <c r="AR98" i="29"/>
  <c r="AQ98" i="29"/>
  <c r="AP98" i="29"/>
  <c r="AO98" i="29"/>
  <c r="AN98" i="29"/>
  <c r="AM98" i="29"/>
  <c r="BE97" i="29"/>
  <c r="BD97" i="29"/>
  <c r="BC97" i="29"/>
  <c r="BB97" i="29"/>
  <c r="BA97" i="29"/>
  <c r="AZ97" i="29"/>
  <c r="AY97" i="29"/>
  <c r="AX97" i="29"/>
  <c r="AW97" i="29"/>
  <c r="AV97" i="29"/>
  <c r="AU97" i="29"/>
  <c r="AT97" i="29"/>
  <c r="AS97" i="29"/>
  <c r="AR97" i="29"/>
  <c r="AQ97" i="29"/>
  <c r="AP97" i="29"/>
  <c r="AO97" i="29"/>
  <c r="AN97" i="29"/>
  <c r="AM97" i="29"/>
  <c r="BE96" i="29"/>
  <c r="BD96" i="29"/>
  <c r="BC96" i="29"/>
  <c r="BB96" i="29"/>
  <c r="BA96" i="29"/>
  <c r="AZ96" i="29"/>
  <c r="AY96" i="29"/>
  <c r="AX96" i="29"/>
  <c r="AW96" i="29"/>
  <c r="AV96" i="29"/>
  <c r="AU96" i="29"/>
  <c r="AT96" i="29"/>
  <c r="AS96" i="29"/>
  <c r="AR96" i="29"/>
  <c r="AQ96" i="29"/>
  <c r="AP96" i="29"/>
  <c r="AO96" i="29"/>
  <c r="AN96" i="29"/>
  <c r="AM96" i="29"/>
  <c r="BE95" i="29"/>
  <c r="BD95" i="29"/>
  <c r="BC95" i="29"/>
  <c r="BB95" i="29"/>
  <c r="BA95" i="29"/>
  <c r="AZ95" i="29"/>
  <c r="AY95" i="29"/>
  <c r="AX95" i="29"/>
  <c r="AW95" i="29"/>
  <c r="AV95" i="29"/>
  <c r="AU95" i="29"/>
  <c r="AT95" i="29"/>
  <c r="AS95" i="29"/>
  <c r="AR95" i="29"/>
  <c r="AQ95" i="29"/>
  <c r="AP95" i="29"/>
  <c r="AO95" i="29"/>
  <c r="AN95" i="29"/>
  <c r="AM95" i="29"/>
  <c r="BE94" i="29"/>
  <c r="BD94" i="29"/>
  <c r="BC94" i="29"/>
  <c r="BB94" i="29"/>
  <c r="BA94" i="29"/>
  <c r="AZ94" i="29"/>
  <c r="AY94" i="29"/>
  <c r="AX94" i="29"/>
  <c r="AW94" i="29"/>
  <c r="AV94" i="29"/>
  <c r="AU94" i="29"/>
  <c r="AT94" i="29"/>
  <c r="AS94" i="29"/>
  <c r="AR94" i="29"/>
  <c r="AQ94" i="29"/>
  <c r="AP94" i="29"/>
  <c r="AO94" i="29"/>
  <c r="AN94" i="29"/>
  <c r="AM94" i="29"/>
  <c r="BE93" i="29"/>
  <c r="BD93" i="29"/>
  <c r="BC93" i="29"/>
  <c r="BB93" i="29"/>
  <c r="BA93" i="29"/>
  <c r="AZ93" i="29"/>
  <c r="AY93" i="29"/>
  <c r="AX93" i="29"/>
  <c r="AW93" i="29"/>
  <c r="AV93" i="29"/>
  <c r="AU93" i="29"/>
  <c r="AT93" i="29"/>
  <c r="AS93" i="29"/>
  <c r="AR93" i="29"/>
  <c r="AQ93" i="29"/>
  <c r="AP93" i="29"/>
  <c r="AO93" i="29"/>
  <c r="AN93" i="29"/>
  <c r="AM93" i="29"/>
  <c r="BF93" i="29" s="1"/>
  <c r="CC93" i="29" s="1"/>
  <c r="BE92" i="29"/>
  <c r="BD92" i="29"/>
  <c r="BC92" i="29"/>
  <c r="BB92" i="29"/>
  <c r="BA92" i="29"/>
  <c r="AZ92" i="29"/>
  <c r="AY92" i="29"/>
  <c r="AX92" i="29"/>
  <c r="AW92" i="29"/>
  <c r="AV92" i="29"/>
  <c r="AU92" i="29"/>
  <c r="AT92" i="29"/>
  <c r="AS92" i="29"/>
  <c r="AR92" i="29"/>
  <c r="AQ92" i="29"/>
  <c r="AP92" i="29"/>
  <c r="AO92" i="29"/>
  <c r="AN92" i="29"/>
  <c r="AM92" i="29"/>
  <c r="BE91" i="29"/>
  <c r="BD91" i="29"/>
  <c r="BC91" i="29"/>
  <c r="BB91" i="29"/>
  <c r="BA91" i="29"/>
  <c r="AZ91" i="29"/>
  <c r="AY91" i="29"/>
  <c r="AX91" i="29"/>
  <c r="AW91" i="29"/>
  <c r="AV91" i="29"/>
  <c r="AU91" i="29"/>
  <c r="AT91" i="29"/>
  <c r="AS91" i="29"/>
  <c r="AR91" i="29"/>
  <c r="AQ91" i="29"/>
  <c r="AP91" i="29"/>
  <c r="AO91" i="29"/>
  <c r="AN91" i="29"/>
  <c r="AM91" i="29"/>
  <c r="BE90" i="29"/>
  <c r="BD90" i="29"/>
  <c r="BC90" i="29"/>
  <c r="BB90" i="29"/>
  <c r="BA90" i="29"/>
  <c r="AZ90" i="29"/>
  <c r="AY90" i="29"/>
  <c r="AX90" i="29"/>
  <c r="AW90" i="29"/>
  <c r="AV90" i="29"/>
  <c r="AU90" i="29"/>
  <c r="AT90" i="29"/>
  <c r="AS90" i="29"/>
  <c r="AR90" i="29"/>
  <c r="AQ90" i="29"/>
  <c r="AP90" i="29"/>
  <c r="AO90" i="29"/>
  <c r="AN90" i="29"/>
  <c r="AM90" i="29"/>
  <c r="BE89" i="29"/>
  <c r="BD89" i="29"/>
  <c r="BC89" i="29"/>
  <c r="BB89" i="29"/>
  <c r="BA89" i="29"/>
  <c r="AZ89" i="29"/>
  <c r="AY89" i="29"/>
  <c r="AX89" i="29"/>
  <c r="AW89" i="29"/>
  <c r="AV89" i="29"/>
  <c r="AU89" i="29"/>
  <c r="AT89" i="29"/>
  <c r="AS89" i="29"/>
  <c r="AR89" i="29"/>
  <c r="AQ89" i="29"/>
  <c r="AP89" i="29"/>
  <c r="AO89" i="29"/>
  <c r="AN89" i="29"/>
  <c r="AM89" i="29"/>
  <c r="BE88" i="29"/>
  <c r="BD88" i="29"/>
  <c r="BC88" i="29"/>
  <c r="BB88" i="29"/>
  <c r="BA88" i="29"/>
  <c r="AZ88" i="29"/>
  <c r="AY88" i="29"/>
  <c r="AX88" i="29"/>
  <c r="AW88" i="29"/>
  <c r="AV88" i="29"/>
  <c r="AU88" i="29"/>
  <c r="AT88" i="29"/>
  <c r="AS88" i="29"/>
  <c r="AR88" i="29"/>
  <c r="AQ88" i="29"/>
  <c r="AP88" i="29"/>
  <c r="AO88" i="29"/>
  <c r="AN88" i="29"/>
  <c r="AM88" i="29"/>
  <c r="BE87" i="29"/>
  <c r="BD87" i="29"/>
  <c r="BC87" i="29"/>
  <c r="BB87" i="29"/>
  <c r="BA87" i="29"/>
  <c r="AZ87" i="29"/>
  <c r="AY87" i="29"/>
  <c r="AX87" i="29"/>
  <c r="AW87" i="29"/>
  <c r="AV87" i="29"/>
  <c r="AU87" i="29"/>
  <c r="AT87" i="29"/>
  <c r="AS87" i="29"/>
  <c r="AR87" i="29"/>
  <c r="AQ87" i="29"/>
  <c r="AP87" i="29"/>
  <c r="AO87" i="29"/>
  <c r="AN87" i="29"/>
  <c r="AM87" i="29"/>
  <c r="BE86" i="29"/>
  <c r="BD86" i="29"/>
  <c r="BC86" i="29"/>
  <c r="BB86" i="29"/>
  <c r="BA86" i="29"/>
  <c r="AZ86" i="29"/>
  <c r="AY86" i="29"/>
  <c r="AX86" i="29"/>
  <c r="AW86" i="29"/>
  <c r="AV86" i="29"/>
  <c r="AU86" i="29"/>
  <c r="AT86" i="29"/>
  <c r="AS86" i="29"/>
  <c r="AR86" i="29"/>
  <c r="AQ86" i="29"/>
  <c r="AP86" i="29"/>
  <c r="AO86" i="29"/>
  <c r="AN86" i="29"/>
  <c r="AM86" i="29"/>
  <c r="BE85" i="29"/>
  <c r="BD85" i="29"/>
  <c r="BC85" i="29"/>
  <c r="BB85" i="29"/>
  <c r="BA85" i="29"/>
  <c r="AZ85" i="29"/>
  <c r="AY85" i="29"/>
  <c r="AX85" i="29"/>
  <c r="AW85" i="29"/>
  <c r="AV85" i="29"/>
  <c r="AU85" i="29"/>
  <c r="AT85" i="29"/>
  <c r="AS85" i="29"/>
  <c r="AR85" i="29"/>
  <c r="AQ85" i="29"/>
  <c r="AP85" i="29"/>
  <c r="AO85" i="29"/>
  <c r="AN85" i="29"/>
  <c r="AM85" i="29"/>
  <c r="BF85" i="29" s="1"/>
  <c r="CC85" i="29" s="1"/>
  <c r="BE84" i="29"/>
  <c r="BD84" i="29"/>
  <c r="BC84" i="29"/>
  <c r="BB84" i="29"/>
  <c r="BA84" i="29"/>
  <c r="AZ84" i="29"/>
  <c r="AY84" i="29"/>
  <c r="AX84" i="29"/>
  <c r="AW84" i="29"/>
  <c r="AV84" i="29"/>
  <c r="AU84" i="29"/>
  <c r="AT84" i="29"/>
  <c r="AS84" i="29"/>
  <c r="AR84" i="29"/>
  <c r="AQ84" i="29"/>
  <c r="AP84" i="29"/>
  <c r="AO84" i="29"/>
  <c r="AN84" i="29"/>
  <c r="AM84" i="29"/>
  <c r="BE83" i="29"/>
  <c r="BD83" i="29"/>
  <c r="BC83" i="29"/>
  <c r="BB83" i="29"/>
  <c r="BA83" i="29"/>
  <c r="AZ83" i="29"/>
  <c r="AY83" i="29"/>
  <c r="AX83" i="29"/>
  <c r="AW83" i="29"/>
  <c r="AV83" i="29"/>
  <c r="AU83" i="29"/>
  <c r="AT83" i="29"/>
  <c r="AS83" i="29"/>
  <c r="AR83" i="29"/>
  <c r="AQ83" i="29"/>
  <c r="AP83" i="29"/>
  <c r="AO83" i="29"/>
  <c r="AN83" i="29"/>
  <c r="AM83" i="29"/>
  <c r="BE82" i="29"/>
  <c r="BD82" i="29"/>
  <c r="BC82" i="29"/>
  <c r="BB82" i="29"/>
  <c r="BA82" i="29"/>
  <c r="AZ82" i="29"/>
  <c r="AY82" i="29"/>
  <c r="AX82" i="29"/>
  <c r="AW82" i="29"/>
  <c r="AV82" i="29"/>
  <c r="AU82" i="29"/>
  <c r="AT82" i="29"/>
  <c r="AS82" i="29"/>
  <c r="AR82" i="29"/>
  <c r="AQ82" i="29"/>
  <c r="AP82" i="29"/>
  <c r="AO82" i="29"/>
  <c r="AN82" i="29"/>
  <c r="AM82" i="29"/>
  <c r="BE81" i="29"/>
  <c r="BD81" i="29"/>
  <c r="BC81" i="29"/>
  <c r="BB81" i="29"/>
  <c r="BA81" i="29"/>
  <c r="AZ81" i="29"/>
  <c r="AY81" i="29"/>
  <c r="AX81" i="29"/>
  <c r="AW81" i="29"/>
  <c r="AV81" i="29"/>
  <c r="AU81" i="29"/>
  <c r="AT81" i="29"/>
  <c r="AS81" i="29"/>
  <c r="AR81" i="29"/>
  <c r="AQ81" i="29"/>
  <c r="AP81" i="29"/>
  <c r="AO81" i="29"/>
  <c r="AN81" i="29"/>
  <c r="AM81" i="29"/>
  <c r="BE80" i="29"/>
  <c r="BD80" i="29"/>
  <c r="BC80" i="29"/>
  <c r="BB80" i="29"/>
  <c r="BA80" i="29"/>
  <c r="AZ80" i="29"/>
  <c r="AY80" i="29"/>
  <c r="AX80" i="29"/>
  <c r="AW80" i="29"/>
  <c r="AV80" i="29"/>
  <c r="AU80" i="29"/>
  <c r="AT80" i="29"/>
  <c r="AS80" i="29"/>
  <c r="AR80" i="29"/>
  <c r="AQ80" i="29"/>
  <c r="AP80" i="29"/>
  <c r="AO80" i="29"/>
  <c r="AN80" i="29"/>
  <c r="AM80" i="29"/>
  <c r="BE79" i="29"/>
  <c r="BD79" i="29"/>
  <c r="BC79" i="29"/>
  <c r="BB79" i="29"/>
  <c r="BA79" i="29"/>
  <c r="AZ79" i="29"/>
  <c r="AY79" i="29"/>
  <c r="AX79" i="29"/>
  <c r="AW79" i="29"/>
  <c r="AV79" i="29"/>
  <c r="AU79" i="29"/>
  <c r="AT79" i="29"/>
  <c r="AS79" i="29"/>
  <c r="AR79" i="29"/>
  <c r="AQ79" i="29"/>
  <c r="AP79" i="29"/>
  <c r="AO79" i="29"/>
  <c r="AN79" i="29"/>
  <c r="AM79" i="29"/>
  <c r="BE78" i="29"/>
  <c r="BD78" i="29"/>
  <c r="BC78" i="29"/>
  <c r="BB78" i="29"/>
  <c r="BA78" i="29"/>
  <c r="AZ78" i="29"/>
  <c r="AY78" i="29"/>
  <c r="AX78" i="29"/>
  <c r="AW78" i="29"/>
  <c r="AV78" i="29"/>
  <c r="AU78" i="29"/>
  <c r="AT78" i="29"/>
  <c r="AS78" i="29"/>
  <c r="AR78" i="29"/>
  <c r="AQ78" i="29"/>
  <c r="AP78" i="29"/>
  <c r="AO78" i="29"/>
  <c r="AN78" i="29"/>
  <c r="AM78" i="29"/>
  <c r="BE77" i="29"/>
  <c r="BD77" i="29"/>
  <c r="BC77" i="29"/>
  <c r="BB77" i="29"/>
  <c r="BA77" i="29"/>
  <c r="AZ77" i="29"/>
  <c r="AY77" i="29"/>
  <c r="AX77" i="29"/>
  <c r="AW77" i="29"/>
  <c r="AV77" i="29"/>
  <c r="AU77" i="29"/>
  <c r="AT77" i="29"/>
  <c r="AS77" i="29"/>
  <c r="AR77" i="29"/>
  <c r="AQ77" i="29"/>
  <c r="AP77" i="29"/>
  <c r="AO77" i="29"/>
  <c r="AN77" i="29"/>
  <c r="AM77" i="29"/>
  <c r="BF77" i="29" s="1"/>
  <c r="CC77" i="29" s="1"/>
  <c r="BE76" i="29"/>
  <c r="BD76" i="29"/>
  <c r="BC76" i="29"/>
  <c r="BB76" i="29"/>
  <c r="BA76" i="29"/>
  <c r="AZ76" i="29"/>
  <c r="AY76" i="29"/>
  <c r="AX76" i="29"/>
  <c r="AW76" i="29"/>
  <c r="AV76" i="29"/>
  <c r="AU76" i="29"/>
  <c r="AT76" i="29"/>
  <c r="AS76" i="29"/>
  <c r="AR76" i="29"/>
  <c r="AQ76" i="29"/>
  <c r="AP76" i="29"/>
  <c r="AO76" i="29"/>
  <c r="AN76" i="29"/>
  <c r="AM76" i="29"/>
  <c r="BE75" i="29"/>
  <c r="BD75" i="29"/>
  <c r="BC75" i="29"/>
  <c r="BB75" i="29"/>
  <c r="BA75" i="29"/>
  <c r="AZ75" i="29"/>
  <c r="AY75" i="29"/>
  <c r="AX75" i="29"/>
  <c r="AW75" i="29"/>
  <c r="AV75" i="29"/>
  <c r="AU75" i="29"/>
  <c r="AT75" i="29"/>
  <c r="AS75" i="29"/>
  <c r="AR75" i="29"/>
  <c r="AQ75" i="29"/>
  <c r="AP75" i="29"/>
  <c r="AO75" i="29"/>
  <c r="AN75" i="29"/>
  <c r="AM75" i="29"/>
  <c r="BE74" i="29"/>
  <c r="BD74" i="29"/>
  <c r="BC74" i="29"/>
  <c r="BB74" i="29"/>
  <c r="BA74" i="29"/>
  <c r="AZ74" i="29"/>
  <c r="AY74" i="29"/>
  <c r="AX74" i="29"/>
  <c r="AW74" i="29"/>
  <c r="AV74" i="29"/>
  <c r="AU74" i="29"/>
  <c r="AT74" i="29"/>
  <c r="AS74" i="29"/>
  <c r="AR74" i="29"/>
  <c r="AQ74" i="29"/>
  <c r="AP74" i="29"/>
  <c r="AO74" i="29"/>
  <c r="AN74" i="29"/>
  <c r="AM74" i="29"/>
  <c r="BE73" i="29"/>
  <c r="BD73" i="29"/>
  <c r="BC73" i="29"/>
  <c r="BB73" i="29"/>
  <c r="BA73" i="29"/>
  <c r="AZ73" i="29"/>
  <c r="AY73" i="29"/>
  <c r="AX73" i="29"/>
  <c r="AW73" i="29"/>
  <c r="AV73" i="29"/>
  <c r="AU73" i="29"/>
  <c r="AT73" i="29"/>
  <c r="AS73" i="29"/>
  <c r="AR73" i="29"/>
  <c r="AQ73" i="29"/>
  <c r="AP73" i="29"/>
  <c r="AO73" i="29"/>
  <c r="AN73" i="29"/>
  <c r="AM73" i="29"/>
  <c r="BE72" i="29"/>
  <c r="BD72" i="29"/>
  <c r="BC72" i="29"/>
  <c r="BB72" i="29"/>
  <c r="BA72" i="29"/>
  <c r="AZ72" i="29"/>
  <c r="AY72" i="29"/>
  <c r="AX72" i="29"/>
  <c r="AW72" i="29"/>
  <c r="AV72" i="29"/>
  <c r="AU72" i="29"/>
  <c r="AT72" i="29"/>
  <c r="AS72" i="29"/>
  <c r="AR72" i="29"/>
  <c r="AQ72" i="29"/>
  <c r="AP72" i="29"/>
  <c r="AO72" i="29"/>
  <c r="AN72" i="29"/>
  <c r="AM72" i="29"/>
  <c r="BE71" i="29"/>
  <c r="BD71" i="29"/>
  <c r="BC71" i="29"/>
  <c r="BB71" i="29"/>
  <c r="BA71" i="29"/>
  <c r="AZ71" i="29"/>
  <c r="AY71" i="29"/>
  <c r="AX71" i="29"/>
  <c r="AW71" i="29"/>
  <c r="AV71" i="29"/>
  <c r="AU71" i="29"/>
  <c r="AT71" i="29"/>
  <c r="AS71" i="29"/>
  <c r="AR71" i="29"/>
  <c r="AQ71" i="29"/>
  <c r="AP71" i="29"/>
  <c r="AO71" i="29"/>
  <c r="AN71" i="29"/>
  <c r="AM71" i="29"/>
  <c r="BE70" i="29"/>
  <c r="BD70" i="29"/>
  <c r="BC70" i="29"/>
  <c r="BB70" i="29"/>
  <c r="BA70" i="29"/>
  <c r="AZ70" i="29"/>
  <c r="AY70" i="29"/>
  <c r="AX70" i="29"/>
  <c r="AW70" i="29"/>
  <c r="AV70" i="29"/>
  <c r="AU70" i="29"/>
  <c r="AT70" i="29"/>
  <c r="AS70" i="29"/>
  <c r="AR70" i="29"/>
  <c r="AQ70" i="29"/>
  <c r="AP70" i="29"/>
  <c r="AO70" i="29"/>
  <c r="AN70" i="29"/>
  <c r="AM70" i="29"/>
  <c r="BE69" i="29"/>
  <c r="BD69" i="29"/>
  <c r="BC69" i="29"/>
  <c r="BB69" i="29"/>
  <c r="BA69" i="29"/>
  <c r="AZ69" i="29"/>
  <c r="AY69" i="29"/>
  <c r="AX69" i="29"/>
  <c r="AW69" i="29"/>
  <c r="AV69" i="29"/>
  <c r="AU69" i="29"/>
  <c r="AT69" i="29"/>
  <c r="AS69" i="29"/>
  <c r="AR69" i="29"/>
  <c r="AQ69" i="29"/>
  <c r="AP69" i="29"/>
  <c r="AO69" i="29"/>
  <c r="AN69" i="29"/>
  <c r="AM69" i="29"/>
  <c r="BF69" i="29" s="1"/>
  <c r="CC69" i="29" s="1"/>
  <c r="BE68" i="29"/>
  <c r="BD68" i="29"/>
  <c r="BC68" i="29"/>
  <c r="BB68" i="29"/>
  <c r="BA68" i="29"/>
  <c r="AZ68" i="29"/>
  <c r="AY68" i="29"/>
  <c r="AX68" i="29"/>
  <c r="AW68" i="29"/>
  <c r="AV68" i="29"/>
  <c r="AU68" i="29"/>
  <c r="AT68" i="29"/>
  <c r="AS68" i="29"/>
  <c r="AR68" i="29"/>
  <c r="AQ68" i="29"/>
  <c r="AP68" i="29"/>
  <c r="AO68" i="29"/>
  <c r="AN68" i="29"/>
  <c r="AM68" i="29"/>
  <c r="BE67" i="29"/>
  <c r="BD67" i="29"/>
  <c r="BC67" i="29"/>
  <c r="BB67" i="29"/>
  <c r="BA67" i="29"/>
  <c r="AZ67" i="29"/>
  <c r="AY67" i="29"/>
  <c r="AX67" i="29"/>
  <c r="AW67" i="29"/>
  <c r="AV67" i="29"/>
  <c r="AU67" i="29"/>
  <c r="AT67" i="29"/>
  <c r="AS67" i="29"/>
  <c r="AR67" i="29"/>
  <c r="AQ67" i="29"/>
  <c r="AP67" i="29"/>
  <c r="AO67" i="29"/>
  <c r="AN67" i="29"/>
  <c r="AM67" i="29"/>
  <c r="BE66" i="29"/>
  <c r="BD66" i="29"/>
  <c r="BC66" i="29"/>
  <c r="BB66" i="29"/>
  <c r="BA66" i="29"/>
  <c r="AZ66" i="29"/>
  <c r="AY66" i="29"/>
  <c r="AX66" i="29"/>
  <c r="AW66" i="29"/>
  <c r="AV66" i="29"/>
  <c r="AU66" i="29"/>
  <c r="AT66" i="29"/>
  <c r="AS66" i="29"/>
  <c r="AR66" i="29"/>
  <c r="AQ66" i="29"/>
  <c r="AP66" i="29"/>
  <c r="AO66" i="29"/>
  <c r="AN66" i="29"/>
  <c r="AM66" i="29"/>
  <c r="BE65" i="29"/>
  <c r="BD65" i="29"/>
  <c r="BC65" i="29"/>
  <c r="BB65" i="29"/>
  <c r="BA65" i="29"/>
  <c r="AZ65" i="29"/>
  <c r="AY65" i="29"/>
  <c r="AX65" i="29"/>
  <c r="AW65" i="29"/>
  <c r="AV65" i="29"/>
  <c r="AU65" i="29"/>
  <c r="AT65" i="29"/>
  <c r="AS65" i="29"/>
  <c r="AR65" i="29"/>
  <c r="AQ65" i="29"/>
  <c r="AP65" i="29"/>
  <c r="AO65" i="29"/>
  <c r="AN65" i="29"/>
  <c r="AM65" i="29"/>
  <c r="BE64" i="29"/>
  <c r="BD64" i="29"/>
  <c r="BC64" i="29"/>
  <c r="BB64" i="29"/>
  <c r="BA64" i="29"/>
  <c r="AZ64" i="29"/>
  <c r="AY64" i="29"/>
  <c r="AX64" i="29"/>
  <c r="AW64" i="29"/>
  <c r="AV64" i="29"/>
  <c r="AU64" i="29"/>
  <c r="AT64" i="29"/>
  <c r="AS64" i="29"/>
  <c r="AR64" i="29"/>
  <c r="AQ64" i="29"/>
  <c r="AP64" i="29"/>
  <c r="AO64" i="29"/>
  <c r="AN64" i="29"/>
  <c r="AM64" i="29"/>
  <c r="BE63" i="29"/>
  <c r="BD63" i="29"/>
  <c r="BC63" i="29"/>
  <c r="BB63" i="29"/>
  <c r="BA63" i="29"/>
  <c r="AZ63" i="29"/>
  <c r="AY63" i="29"/>
  <c r="AX63" i="29"/>
  <c r="AW63" i="29"/>
  <c r="AV63" i="29"/>
  <c r="AU63" i="29"/>
  <c r="AT63" i="29"/>
  <c r="AS63" i="29"/>
  <c r="AR63" i="29"/>
  <c r="AQ63" i="29"/>
  <c r="AP63" i="29"/>
  <c r="AO63" i="29"/>
  <c r="AN63" i="29"/>
  <c r="AM63" i="29"/>
  <c r="BE62" i="29"/>
  <c r="BD62" i="29"/>
  <c r="BC62" i="29"/>
  <c r="BB62" i="29"/>
  <c r="BA62" i="29"/>
  <c r="AZ62" i="29"/>
  <c r="AY62" i="29"/>
  <c r="AX62" i="29"/>
  <c r="AW62" i="29"/>
  <c r="AV62" i="29"/>
  <c r="AU62" i="29"/>
  <c r="AT62" i="29"/>
  <c r="AS62" i="29"/>
  <c r="AR62" i="29"/>
  <c r="AQ62" i="29"/>
  <c r="AP62" i="29"/>
  <c r="AO62" i="29"/>
  <c r="AN62" i="29"/>
  <c r="AM62" i="29"/>
  <c r="BE61" i="29"/>
  <c r="BD61" i="29"/>
  <c r="BC61" i="29"/>
  <c r="BB61" i="29"/>
  <c r="BA61" i="29"/>
  <c r="AZ61" i="29"/>
  <c r="AY61" i="29"/>
  <c r="AX61" i="29"/>
  <c r="AW61" i="29"/>
  <c r="AV61" i="29"/>
  <c r="AU61" i="29"/>
  <c r="AT61" i="29"/>
  <c r="AS61" i="29"/>
  <c r="AR61" i="29"/>
  <c r="AQ61" i="29"/>
  <c r="AP61" i="29"/>
  <c r="AO61" i="29"/>
  <c r="AN61" i="29"/>
  <c r="AM61" i="29"/>
  <c r="BF61" i="29" s="1"/>
  <c r="CC61" i="29" s="1"/>
  <c r="BE60" i="29"/>
  <c r="BD60" i="29"/>
  <c r="BC60" i="29"/>
  <c r="BB60" i="29"/>
  <c r="BA60" i="29"/>
  <c r="AZ60" i="29"/>
  <c r="AY60" i="29"/>
  <c r="AX60" i="29"/>
  <c r="AW60" i="29"/>
  <c r="AV60" i="29"/>
  <c r="AU60" i="29"/>
  <c r="AT60" i="29"/>
  <c r="AS60" i="29"/>
  <c r="AR60" i="29"/>
  <c r="AQ60" i="29"/>
  <c r="AP60" i="29"/>
  <c r="AO60" i="29"/>
  <c r="AN60" i="29"/>
  <c r="AM60" i="29"/>
  <c r="BE59" i="29"/>
  <c r="BD59" i="29"/>
  <c r="BC59" i="29"/>
  <c r="BB59" i="29"/>
  <c r="BA59" i="29"/>
  <c r="AZ59" i="29"/>
  <c r="AY59" i="29"/>
  <c r="AX59" i="29"/>
  <c r="AW59" i="29"/>
  <c r="AV59" i="29"/>
  <c r="AU59" i="29"/>
  <c r="AT59" i="29"/>
  <c r="AS59" i="29"/>
  <c r="AR59" i="29"/>
  <c r="AQ59" i="29"/>
  <c r="AP59" i="29"/>
  <c r="AO59" i="29"/>
  <c r="AN59" i="29"/>
  <c r="AM59" i="29"/>
  <c r="BE58" i="29"/>
  <c r="BD58" i="29"/>
  <c r="BC58" i="29"/>
  <c r="BB58" i="29"/>
  <c r="BA58" i="29"/>
  <c r="AZ58" i="29"/>
  <c r="AY58" i="29"/>
  <c r="AX58" i="29"/>
  <c r="AW58" i="29"/>
  <c r="AV58" i="29"/>
  <c r="AU58" i="29"/>
  <c r="AT58" i="29"/>
  <c r="AS58" i="29"/>
  <c r="AR58" i="29"/>
  <c r="AQ58" i="29"/>
  <c r="AP58" i="29"/>
  <c r="AO58" i="29"/>
  <c r="AN58" i="29"/>
  <c r="AM58" i="29"/>
  <c r="BE57" i="29"/>
  <c r="BD57" i="29"/>
  <c r="BC57" i="29"/>
  <c r="BB57" i="29"/>
  <c r="BA57" i="29"/>
  <c r="AZ57" i="29"/>
  <c r="AY57" i="29"/>
  <c r="AX57" i="29"/>
  <c r="AW57" i="29"/>
  <c r="AV57" i="29"/>
  <c r="AU57" i="29"/>
  <c r="AT57" i="29"/>
  <c r="AS57" i="29"/>
  <c r="AR57" i="29"/>
  <c r="AQ57" i="29"/>
  <c r="AP57" i="29"/>
  <c r="AO57" i="29"/>
  <c r="AN57" i="29"/>
  <c r="AM57" i="29"/>
  <c r="BE56" i="29"/>
  <c r="BD56" i="29"/>
  <c r="BC56" i="29"/>
  <c r="BB56" i="29"/>
  <c r="BA56" i="29"/>
  <c r="AZ56" i="29"/>
  <c r="AY56" i="29"/>
  <c r="AX56" i="29"/>
  <c r="AW56" i="29"/>
  <c r="AV56" i="29"/>
  <c r="AU56" i="29"/>
  <c r="AT56" i="29"/>
  <c r="AS56" i="29"/>
  <c r="AR56" i="29"/>
  <c r="AQ56" i="29"/>
  <c r="AP56" i="29"/>
  <c r="AO56" i="29"/>
  <c r="AN56" i="29"/>
  <c r="AM56" i="29"/>
  <c r="BE55" i="29"/>
  <c r="BD55" i="29"/>
  <c r="BC55" i="29"/>
  <c r="BB55" i="29"/>
  <c r="BA55" i="29"/>
  <c r="AZ55" i="29"/>
  <c r="AY55" i="29"/>
  <c r="AX55" i="29"/>
  <c r="AW55" i="29"/>
  <c r="AV55" i="29"/>
  <c r="AU55" i="29"/>
  <c r="AT55" i="29"/>
  <c r="AS55" i="29"/>
  <c r="AR55" i="29"/>
  <c r="AQ55" i="29"/>
  <c r="AP55" i="29"/>
  <c r="AO55" i="29"/>
  <c r="AN55" i="29"/>
  <c r="AM55" i="29"/>
  <c r="BE54" i="29"/>
  <c r="BD54" i="29"/>
  <c r="BC54" i="29"/>
  <c r="BB54" i="29"/>
  <c r="BA54" i="29"/>
  <c r="AZ54" i="29"/>
  <c r="AY54" i="29"/>
  <c r="AX54" i="29"/>
  <c r="AW54" i="29"/>
  <c r="AV54" i="29"/>
  <c r="AU54" i="29"/>
  <c r="AT54" i="29"/>
  <c r="AS54" i="29"/>
  <c r="AR54" i="29"/>
  <c r="AQ54" i="29"/>
  <c r="AP54" i="29"/>
  <c r="AO54" i="29"/>
  <c r="AN54" i="29"/>
  <c r="AM54" i="29"/>
  <c r="BE53" i="29"/>
  <c r="BD53" i="29"/>
  <c r="BC53" i="29"/>
  <c r="BB53" i="29"/>
  <c r="BA53" i="29"/>
  <c r="AZ53" i="29"/>
  <c r="AY53" i="29"/>
  <c r="AX53" i="29"/>
  <c r="AW53" i="29"/>
  <c r="AV53" i="29"/>
  <c r="AU53" i="29"/>
  <c r="AT53" i="29"/>
  <c r="AS53" i="29"/>
  <c r="AR53" i="29"/>
  <c r="AQ53" i="29"/>
  <c r="AP53" i="29"/>
  <c r="AO53" i="29"/>
  <c r="AN53" i="29"/>
  <c r="AM53" i="29"/>
  <c r="BF53" i="29" s="1"/>
  <c r="CC53" i="29" s="1"/>
  <c r="BE52" i="29"/>
  <c r="BD52" i="29"/>
  <c r="BC52" i="29"/>
  <c r="BB52" i="29"/>
  <c r="BA52" i="29"/>
  <c r="AZ52" i="29"/>
  <c r="AY52" i="29"/>
  <c r="AX52" i="29"/>
  <c r="AW52" i="29"/>
  <c r="AV52" i="29"/>
  <c r="AU52" i="29"/>
  <c r="AT52" i="29"/>
  <c r="AS52" i="29"/>
  <c r="AR52" i="29"/>
  <c r="AQ52" i="29"/>
  <c r="AP52" i="29"/>
  <c r="AO52" i="29"/>
  <c r="AN52" i="29"/>
  <c r="AM52" i="29"/>
  <c r="BE51" i="29"/>
  <c r="BD51" i="29"/>
  <c r="BC51" i="29"/>
  <c r="BB51" i="29"/>
  <c r="BA51" i="29"/>
  <c r="AZ51" i="29"/>
  <c r="AY51" i="29"/>
  <c r="AX51" i="29"/>
  <c r="AW51" i="29"/>
  <c r="AV51" i="29"/>
  <c r="AU51" i="29"/>
  <c r="AT51" i="29"/>
  <c r="AS51" i="29"/>
  <c r="AR51" i="29"/>
  <c r="AQ51" i="29"/>
  <c r="AP51" i="29"/>
  <c r="AO51" i="29"/>
  <c r="AN51" i="29"/>
  <c r="AM51" i="29"/>
  <c r="BE50" i="29"/>
  <c r="BD50" i="29"/>
  <c r="BC50" i="29"/>
  <c r="BB50" i="29"/>
  <c r="BA50" i="29"/>
  <c r="AZ50" i="29"/>
  <c r="AY50" i="29"/>
  <c r="AX50" i="29"/>
  <c r="AW50" i="29"/>
  <c r="AV50" i="29"/>
  <c r="AU50" i="29"/>
  <c r="AT50" i="29"/>
  <c r="AS50" i="29"/>
  <c r="AR50" i="29"/>
  <c r="AQ50" i="29"/>
  <c r="AP50" i="29"/>
  <c r="AO50" i="29"/>
  <c r="AN50" i="29"/>
  <c r="AM50" i="29"/>
  <c r="BE49" i="29"/>
  <c r="BD49" i="29"/>
  <c r="BC49" i="29"/>
  <c r="BB49" i="29"/>
  <c r="BA49" i="29"/>
  <c r="AZ49" i="29"/>
  <c r="AY49" i="29"/>
  <c r="AX49" i="29"/>
  <c r="AW49" i="29"/>
  <c r="AV49" i="29"/>
  <c r="AU49" i="29"/>
  <c r="AT49" i="29"/>
  <c r="AS49" i="29"/>
  <c r="AR49" i="29"/>
  <c r="AQ49" i="29"/>
  <c r="AP49" i="29"/>
  <c r="AO49" i="29"/>
  <c r="AN49" i="29"/>
  <c r="AM49" i="29"/>
  <c r="BE48" i="29"/>
  <c r="BD48" i="29"/>
  <c r="BC48" i="29"/>
  <c r="BB48" i="29"/>
  <c r="BA48" i="29"/>
  <c r="AZ48" i="29"/>
  <c r="AY48" i="29"/>
  <c r="AX48" i="29"/>
  <c r="AW48" i="29"/>
  <c r="AV48" i="29"/>
  <c r="AU48" i="29"/>
  <c r="AT48" i="29"/>
  <c r="AS48" i="29"/>
  <c r="AR48" i="29"/>
  <c r="AQ48" i="29"/>
  <c r="AP48" i="29"/>
  <c r="AO48" i="29"/>
  <c r="AN48" i="29"/>
  <c r="AM48" i="29"/>
  <c r="BE47" i="29"/>
  <c r="BD47" i="29"/>
  <c r="BC47" i="29"/>
  <c r="BB47" i="29"/>
  <c r="BA47" i="29"/>
  <c r="AZ47" i="29"/>
  <c r="AY47" i="29"/>
  <c r="AX47" i="29"/>
  <c r="AW47" i="29"/>
  <c r="AV47" i="29"/>
  <c r="AU47" i="29"/>
  <c r="AT47" i="29"/>
  <c r="AS47" i="29"/>
  <c r="AR47" i="29"/>
  <c r="AQ47" i="29"/>
  <c r="AP47" i="29"/>
  <c r="AO47" i="29"/>
  <c r="AN47" i="29"/>
  <c r="AM47" i="29"/>
  <c r="BE46" i="29"/>
  <c r="BD46" i="29"/>
  <c r="BC46" i="29"/>
  <c r="BB46" i="29"/>
  <c r="BA46" i="29"/>
  <c r="AZ46" i="29"/>
  <c r="AY46" i="29"/>
  <c r="AX46" i="29"/>
  <c r="AW46" i="29"/>
  <c r="AV46" i="29"/>
  <c r="AU46" i="29"/>
  <c r="AT46" i="29"/>
  <c r="AS46" i="29"/>
  <c r="AR46" i="29"/>
  <c r="AQ46" i="29"/>
  <c r="AP46" i="29"/>
  <c r="AO46" i="29"/>
  <c r="AN46" i="29"/>
  <c r="AM46" i="29"/>
  <c r="BE45" i="29"/>
  <c r="BD45" i="29"/>
  <c r="BC45" i="29"/>
  <c r="BB45" i="29"/>
  <c r="BA45" i="29"/>
  <c r="AZ45" i="29"/>
  <c r="AY45" i="29"/>
  <c r="AX45" i="29"/>
  <c r="AW45" i="29"/>
  <c r="AV45" i="29"/>
  <c r="AU45" i="29"/>
  <c r="AT45" i="29"/>
  <c r="AS45" i="29"/>
  <c r="AR45" i="29"/>
  <c r="AQ45" i="29"/>
  <c r="AP45" i="29"/>
  <c r="AO45" i="29"/>
  <c r="AN45" i="29"/>
  <c r="AM45" i="29"/>
  <c r="BE44" i="29"/>
  <c r="BD44" i="29"/>
  <c r="BC44" i="29"/>
  <c r="BB44" i="29"/>
  <c r="BA44" i="29"/>
  <c r="AZ44" i="29"/>
  <c r="AY44" i="29"/>
  <c r="AX44" i="29"/>
  <c r="AW44" i="29"/>
  <c r="AV44" i="29"/>
  <c r="AU44" i="29"/>
  <c r="AT44" i="29"/>
  <c r="AS44" i="29"/>
  <c r="AR44" i="29"/>
  <c r="AQ44" i="29"/>
  <c r="AP44" i="29"/>
  <c r="BF44" i="29" s="1"/>
  <c r="CC44" i="29" s="1"/>
  <c r="AO44" i="29"/>
  <c r="AN44" i="29"/>
  <c r="AM44" i="29"/>
  <c r="BE43" i="29"/>
  <c r="BD43" i="29"/>
  <c r="BC43" i="29"/>
  <c r="BB43" i="29"/>
  <c r="BA43" i="29"/>
  <c r="AZ43" i="29"/>
  <c r="AY43" i="29"/>
  <c r="AX43" i="29"/>
  <c r="AW43" i="29"/>
  <c r="AV43" i="29"/>
  <c r="AU43" i="29"/>
  <c r="AT43" i="29"/>
  <c r="AS43" i="29"/>
  <c r="AR43" i="29"/>
  <c r="AQ43" i="29"/>
  <c r="AP43" i="29"/>
  <c r="AO43" i="29"/>
  <c r="AN43" i="29"/>
  <c r="AM43" i="29"/>
  <c r="BE42" i="29"/>
  <c r="BD42" i="29"/>
  <c r="BC42" i="29"/>
  <c r="BB42" i="29"/>
  <c r="BA42" i="29"/>
  <c r="AZ42" i="29"/>
  <c r="AY42" i="29"/>
  <c r="AX42" i="29"/>
  <c r="AW42" i="29"/>
  <c r="AV42" i="29"/>
  <c r="AU42" i="29"/>
  <c r="AT42" i="29"/>
  <c r="AS42" i="29"/>
  <c r="AR42" i="29"/>
  <c r="AQ42" i="29"/>
  <c r="AP42" i="29"/>
  <c r="AO42" i="29"/>
  <c r="AN42" i="29"/>
  <c r="AM42" i="29"/>
  <c r="BE41" i="29"/>
  <c r="BD41" i="29"/>
  <c r="BC41" i="29"/>
  <c r="BB41" i="29"/>
  <c r="BA41" i="29"/>
  <c r="AZ41" i="29"/>
  <c r="AY41" i="29"/>
  <c r="AX41" i="29"/>
  <c r="AW41" i="29"/>
  <c r="AV41" i="29"/>
  <c r="AU41" i="29"/>
  <c r="AT41" i="29"/>
  <c r="AS41" i="29"/>
  <c r="AR41" i="29"/>
  <c r="AQ41" i="29"/>
  <c r="AP41" i="29"/>
  <c r="AO41" i="29"/>
  <c r="AN41" i="29"/>
  <c r="AM41" i="29"/>
  <c r="BE40" i="29"/>
  <c r="BD40" i="29"/>
  <c r="BC40" i="29"/>
  <c r="BB40" i="29"/>
  <c r="BA40" i="29"/>
  <c r="AZ40" i="29"/>
  <c r="AY40" i="29"/>
  <c r="AX40" i="29"/>
  <c r="AW40" i="29"/>
  <c r="AV40" i="29"/>
  <c r="AU40" i="29"/>
  <c r="AT40" i="29"/>
  <c r="AS40" i="29"/>
  <c r="AR40" i="29"/>
  <c r="AQ40" i="29"/>
  <c r="AP40" i="29"/>
  <c r="AO40" i="29"/>
  <c r="AN40" i="29"/>
  <c r="AM40" i="29"/>
  <c r="BE39" i="29"/>
  <c r="BD39" i="29"/>
  <c r="BC39" i="29"/>
  <c r="BB39" i="29"/>
  <c r="BA39" i="29"/>
  <c r="AZ39" i="29"/>
  <c r="AY39" i="29"/>
  <c r="AX39" i="29"/>
  <c r="AW39" i="29"/>
  <c r="AV39" i="29"/>
  <c r="AU39" i="29"/>
  <c r="AT39" i="29"/>
  <c r="AS39" i="29"/>
  <c r="AR39" i="29"/>
  <c r="AQ39" i="29"/>
  <c r="AP39" i="29"/>
  <c r="AO39" i="29"/>
  <c r="AN39" i="29"/>
  <c r="AM39" i="29"/>
  <c r="BE38" i="29"/>
  <c r="BD38" i="29"/>
  <c r="BC38" i="29"/>
  <c r="BB38" i="29"/>
  <c r="BA38" i="29"/>
  <c r="AZ38" i="29"/>
  <c r="AY38" i="29"/>
  <c r="AX38" i="29"/>
  <c r="AW38" i="29"/>
  <c r="AV38" i="29"/>
  <c r="AU38" i="29"/>
  <c r="AT38" i="29"/>
  <c r="AS38" i="29"/>
  <c r="AR38" i="29"/>
  <c r="AQ38" i="29"/>
  <c r="AP38" i="29"/>
  <c r="AO38" i="29"/>
  <c r="AN38" i="29"/>
  <c r="AM38" i="29"/>
  <c r="BE37" i="29"/>
  <c r="BD37" i="29"/>
  <c r="BC37" i="29"/>
  <c r="BB37" i="29"/>
  <c r="BA37" i="29"/>
  <c r="AZ37" i="29"/>
  <c r="AY37" i="29"/>
  <c r="AX37" i="29"/>
  <c r="AW37" i="29"/>
  <c r="AV37" i="29"/>
  <c r="AU37" i="29"/>
  <c r="AT37" i="29"/>
  <c r="AS37" i="29"/>
  <c r="AR37" i="29"/>
  <c r="AQ37" i="29"/>
  <c r="AP37" i="29"/>
  <c r="AO37" i="29"/>
  <c r="AN37" i="29"/>
  <c r="AM37" i="29"/>
  <c r="BE36" i="29"/>
  <c r="BD36" i="29"/>
  <c r="BC36" i="29"/>
  <c r="BB36" i="29"/>
  <c r="BA36" i="29"/>
  <c r="AZ36" i="29"/>
  <c r="AY36" i="29"/>
  <c r="AX36" i="29"/>
  <c r="AW36" i="29"/>
  <c r="AV36" i="29"/>
  <c r="AU36" i="29"/>
  <c r="AT36" i="29"/>
  <c r="AS36" i="29"/>
  <c r="AR36" i="29"/>
  <c r="AQ36" i="29"/>
  <c r="AP36" i="29"/>
  <c r="BF36" i="29" s="1"/>
  <c r="CC36" i="29" s="1"/>
  <c r="AO36" i="29"/>
  <c r="AN36" i="29"/>
  <c r="AM36" i="29"/>
  <c r="BE35" i="29"/>
  <c r="BD35" i="29"/>
  <c r="BC35" i="29"/>
  <c r="BB35" i="29"/>
  <c r="BA35" i="29"/>
  <c r="AZ35" i="29"/>
  <c r="AY35" i="29"/>
  <c r="AX35" i="29"/>
  <c r="AW35" i="29"/>
  <c r="AV35" i="29"/>
  <c r="AU35" i="29"/>
  <c r="AT35" i="29"/>
  <c r="AS35" i="29"/>
  <c r="AR35" i="29"/>
  <c r="AQ35" i="29"/>
  <c r="AP35" i="29"/>
  <c r="AO35" i="29"/>
  <c r="AN35" i="29"/>
  <c r="AM35" i="29"/>
  <c r="BE34" i="29"/>
  <c r="BD34" i="29"/>
  <c r="BC34" i="29"/>
  <c r="BB34" i="29"/>
  <c r="BA34" i="29"/>
  <c r="AZ34" i="29"/>
  <c r="AY34" i="29"/>
  <c r="AX34" i="29"/>
  <c r="AW34" i="29"/>
  <c r="AV34" i="29"/>
  <c r="AU34" i="29"/>
  <c r="AT34" i="29"/>
  <c r="AS34" i="29"/>
  <c r="AR34" i="29"/>
  <c r="AQ34" i="29"/>
  <c r="AP34" i="29"/>
  <c r="AO34" i="29"/>
  <c r="AN34" i="29"/>
  <c r="AM34" i="29"/>
  <c r="BE33" i="29"/>
  <c r="BD33" i="29"/>
  <c r="BC33" i="29"/>
  <c r="BB33" i="29"/>
  <c r="BA33" i="29"/>
  <c r="AZ33" i="29"/>
  <c r="AY33" i="29"/>
  <c r="AX33" i="29"/>
  <c r="AW33" i="29"/>
  <c r="AV33" i="29"/>
  <c r="AU33" i="29"/>
  <c r="AT33" i="29"/>
  <c r="AS33" i="29"/>
  <c r="AR33" i="29"/>
  <c r="AQ33" i="29"/>
  <c r="AP33" i="29"/>
  <c r="AO33" i="29"/>
  <c r="AN33" i="29"/>
  <c r="AM33" i="29"/>
  <c r="BE32" i="29"/>
  <c r="BD32" i="29"/>
  <c r="BC32" i="29"/>
  <c r="BB32" i="29"/>
  <c r="BA32" i="29"/>
  <c r="AZ32" i="29"/>
  <c r="AY32" i="29"/>
  <c r="AX32" i="29"/>
  <c r="AW32" i="29"/>
  <c r="AV32" i="29"/>
  <c r="AU32" i="29"/>
  <c r="AT32" i="29"/>
  <c r="AS32" i="29"/>
  <c r="AR32" i="29"/>
  <c r="AQ32" i="29"/>
  <c r="AP32" i="29"/>
  <c r="AO32" i="29"/>
  <c r="AN32" i="29"/>
  <c r="AM32" i="29"/>
  <c r="BE31" i="29"/>
  <c r="BD31" i="29"/>
  <c r="BC31" i="29"/>
  <c r="BB31" i="29"/>
  <c r="BA31" i="29"/>
  <c r="AZ31" i="29"/>
  <c r="AY31" i="29"/>
  <c r="AX31" i="29"/>
  <c r="AW31" i="29"/>
  <c r="AV31" i="29"/>
  <c r="AU31" i="29"/>
  <c r="AT31" i="29"/>
  <c r="AS31" i="29"/>
  <c r="AR31" i="29"/>
  <c r="AQ31" i="29"/>
  <c r="AP31" i="29"/>
  <c r="AO31" i="29"/>
  <c r="AN31" i="29"/>
  <c r="AM31" i="29"/>
  <c r="BE30" i="29"/>
  <c r="BD30" i="29"/>
  <c r="BC30" i="29"/>
  <c r="BB30" i="29"/>
  <c r="BA30" i="29"/>
  <c r="AZ30" i="29"/>
  <c r="AY30" i="29"/>
  <c r="AX30" i="29"/>
  <c r="AW30" i="29"/>
  <c r="AV30" i="29"/>
  <c r="AU30" i="29"/>
  <c r="AT30" i="29"/>
  <c r="AS30" i="29"/>
  <c r="AR30" i="29"/>
  <c r="AQ30" i="29"/>
  <c r="AP30" i="29"/>
  <c r="AO30" i="29"/>
  <c r="AN30" i="29"/>
  <c r="AM30" i="29"/>
  <c r="BE29" i="29"/>
  <c r="BD29" i="29"/>
  <c r="BC29" i="29"/>
  <c r="BB29" i="29"/>
  <c r="BA29" i="29"/>
  <c r="AZ29" i="29"/>
  <c r="AY29" i="29"/>
  <c r="AX29" i="29"/>
  <c r="AW29" i="29"/>
  <c r="AV29" i="29"/>
  <c r="AU29" i="29"/>
  <c r="AT29" i="29"/>
  <c r="AS29" i="29"/>
  <c r="AR29" i="29"/>
  <c r="AQ29" i="29"/>
  <c r="AP29" i="29"/>
  <c r="AO29" i="29"/>
  <c r="AN29" i="29"/>
  <c r="AM29" i="29"/>
  <c r="BE28" i="29"/>
  <c r="BD28" i="29"/>
  <c r="BC28" i="29"/>
  <c r="BB28" i="29"/>
  <c r="BA28" i="29"/>
  <c r="AZ28" i="29"/>
  <c r="AY28" i="29"/>
  <c r="AX28" i="29"/>
  <c r="AW28" i="29"/>
  <c r="AV28" i="29"/>
  <c r="AU28" i="29"/>
  <c r="AT28" i="29"/>
  <c r="AS28" i="29"/>
  <c r="AR28" i="29"/>
  <c r="AQ28" i="29"/>
  <c r="AP28" i="29"/>
  <c r="BF28" i="29" s="1"/>
  <c r="CC28" i="29" s="1"/>
  <c r="AO28" i="29"/>
  <c r="AN28" i="29"/>
  <c r="AM28" i="29"/>
  <c r="BE27" i="29"/>
  <c r="BD27" i="29"/>
  <c r="BC27" i="29"/>
  <c r="BB27" i="29"/>
  <c r="BA27" i="29"/>
  <c r="AZ27" i="29"/>
  <c r="AY27" i="29"/>
  <c r="AX27" i="29"/>
  <c r="AW27" i="29"/>
  <c r="AV27" i="29"/>
  <c r="AU27" i="29"/>
  <c r="AT27" i="29"/>
  <c r="AS27" i="29"/>
  <c r="AR27" i="29"/>
  <c r="AQ27" i="29"/>
  <c r="AP27" i="29"/>
  <c r="AO27" i="29"/>
  <c r="AN27" i="29"/>
  <c r="AM27" i="29"/>
  <c r="BE26" i="29"/>
  <c r="BD26" i="29"/>
  <c r="BC26" i="29"/>
  <c r="BB26" i="29"/>
  <c r="BA26" i="29"/>
  <c r="AZ26" i="29"/>
  <c r="AY26" i="29"/>
  <c r="AX26" i="29"/>
  <c r="AW26" i="29"/>
  <c r="AV26" i="29"/>
  <c r="AU26" i="29"/>
  <c r="AT26" i="29"/>
  <c r="AS26" i="29"/>
  <c r="AR26" i="29"/>
  <c r="AQ26" i="29"/>
  <c r="AP26" i="29"/>
  <c r="AO26" i="29"/>
  <c r="AN26" i="29"/>
  <c r="AM26" i="29"/>
  <c r="BE25" i="29"/>
  <c r="BD25" i="29"/>
  <c r="BC25" i="29"/>
  <c r="BB25" i="29"/>
  <c r="BA25" i="29"/>
  <c r="AZ25" i="29"/>
  <c r="AY25" i="29"/>
  <c r="AX25" i="29"/>
  <c r="AW25" i="29"/>
  <c r="AV25" i="29"/>
  <c r="AU25" i="29"/>
  <c r="AT25" i="29"/>
  <c r="AS25" i="29"/>
  <c r="AR25" i="29"/>
  <c r="AQ25" i="29"/>
  <c r="AP25" i="29"/>
  <c r="AO25" i="29"/>
  <c r="AN25" i="29"/>
  <c r="AM25" i="29"/>
  <c r="BE24" i="29"/>
  <c r="BD24" i="29"/>
  <c r="BC24" i="29"/>
  <c r="BB24" i="29"/>
  <c r="BA24" i="29"/>
  <c r="AZ24" i="29"/>
  <c r="AY24" i="29"/>
  <c r="AX24" i="29"/>
  <c r="AW24" i="29"/>
  <c r="AV24" i="29"/>
  <c r="AU24" i="29"/>
  <c r="AT24" i="29"/>
  <c r="AS24" i="29"/>
  <c r="AR24" i="29"/>
  <c r="AQ24" i="29"/>
  <c r="AP24" i="29"/>
  <c r="AO24" i="29"/>
  <c r="AN24" i="29"/>
  <c r="AM24" i="29"/>
  <c r="BE23" i="29"/>
  <c r="BD23" i="29"/>
  <c r="BC23" i="29"/>
  <c r="BB23" i="29"/>
  <c r="BA23" i="29"/>
  <c r="AZ23" i="29"/>
  <c r="AY23" i="29"/>
  <c r="AX23" i="29"/>
  <c r="AW23" i="29"/>
  <c r="AV23" i="29"/>
  <c r="AU23" i="29"/>
  <c r="AT23" i="29"/>
  <c r="AS23" i="29"/>
  <c r="AR23" i="29"/>
  <c r="AQ23" i="29"/>
  <c r="AP23" i="29"/>
  <c r="AO23" i="29"/>
  <c r="AN23" i="29"/>
  <c r="AM23" i="29"/>
  <c r="BE22" i="29"/>
  <c r="BD22" i="29"/>
  <c r="BC22" i="29"/>
  <c r="BB22" i="29"/>
  <c r="BA22" i="29"/>
  <c r="AZ22" i="29"/>
  <c r="AY22" i="29"/>
  <c r="AX22" i="29"/>
  <c r="AW22" i="29"/>
  <c r="AV22" i="29"/>
  <c r="AU22" i="29"/>
  <c r="AT22" i="29"/>
  <c r="AS22" i="29"/>
  <c r="AR22" i="29"/>
  <c r="AQ22" i="29"/>
  <c r="AP22" i="29"/>
  <c r="AO22" i="29"/>
  <c r="AN22" i="29"/>
  <c r="AM22" i="29"/>
  <c r="BE21" i="29"/>
  <c r="BD21" i="29"/>
  <c r="BC21" i="29"/>
  <c r="BB21" i="29"/>
  <c r="BA21" i="29"/>
  <c r="AZ21" i="29"/>
  <c r="AY21" i="29"/>
  <c r="AX21" i="29"/>
  <c r="AW21" i="29"/>
  <c r="AV21" i="29"/>
  <c r="AU21" i="29"/>
  <c r="AT21" i="29"/>
  <c r="AS21" i="29"/>
  <c r="AR21" i="29"/>
  <c r="AQ21" i="29"/>
  <c r="AP21" i="29"/>
  <c r="AO21" i="29"/>
  <c r="AN21" i="29"/>
  <c r="AM21" i="29"/>
  <c r="BE20" i="29"/>
  <c r="BD20" i="29"/>
  <c r="BC20" i="29"/>
  <c r="BB20" i="29"/>
  <c r="BA20" i="29"/>
  <c r="AZ20" i="29"/>
  <c r="AY20" i="29"/>
  <c r="AX20" i="29"/>
  <c r="AW20" i="29"/>
  <c r="AV20" i="29"/>
  <c r="AU20" i="29"/>
  <c r="AT20" i="29"/>
  <c r="AS20" i="29"/>
  <c r="AR20" i="29"/>
  <c r="AQ20" i="29"/>
  <c r="AP20" i="29"/>
  <c r="BF20" i="29" s="1"/>
  <c r="CC20" i="29" s="1"/>
  <c r="AO20" i="29"/>
  <c r="AN20" i="29"/>
  <c r="AM20" i="29"/>
  <c r="BE19" i="29"/>
  <c r="BD19" i="29"/>
  <c r="BC19" i="29"/>
  <c r="BB19" i="29"/>
  <c r="BA19" i="29"/>
  <c r="AZ19" i="29"/>
  <c r="AY19" i="29"/>
  <c r="AX19" i="29"/>
  <c r="AW19" i="29"/>
  <c r="AV19" i="29"/>
  <c r="AU19" i="29"/>
  <c r="AT19" i="29"/>
  <c r="AS19" i="29"/>
  <c r="AR19" i="29"/>
  <c r="AQ19" i="29"/>
  <c r="AP19" i="29"/>
  <c r="AO19" i="29"/>
  <c r="AN19" i="29"/>
  <c r="AM19" i="29"/>
  <c r="BE18" i="29"/>
  <c r="BD18" i="29"/>
  <c r="BC18" i="29"/>
  <c r="BB18" i="29"/>
  <c r="BA18" i="29"/>
  <c r="AZ18" i="29"/>
  <c r="AY18" i="29"/>
  <c r="AX18" i="29"/>
  <c r="AW18" i="29"/>
  <c r="AV18" i="29"/>
  <c r="AU18" i="29"/>
  <c r="AT18" i="29"/>
  <c r="AS18" i="29"/>
  <c r="AR18" i="29"/>
  <c r="AQ18" i="29"/>
  <c r="AP18" i="29"/>
  <c r="AO18" i="29"/>
  <c r="AN18" i="29"/>
  <c r="AM18" i="29"/>
  <c r="BE17" i="29"/>
  <c r="BD17" i="29"/>
  <c r="BC17" i="29"/>
  <c r="BB17" i="29"/>
  <c r="BA17" i="29"/>
  <c r="AZ17" i="29"/>
  <c r="AY17" i="29"/>
  <c r="AX17" i="29"/>
  <c r="AW17" i="29"/>
  <c r="AV17" i="29"/>
  <c r="AU17" i="29"/>
  <c r="AT17" i="29"/>
  <c r="AS17" i="29"/>
  <c r="AR17" i="29"/>
  <c r="AQ17" i="29"/>
  <c r="AP17" i="29"/>
  <c r="AO17" i="29"/>
  <c r="AN17" i="29"/>
  <c r="AM17" i="29"/>
  <c r="BE16" i="29"/>
  <c r="BD16" i="29"/>
  <c r="BC16" i="29"/>
  <c r="BB16" i="29"/>
  <c r="BA16" i="29"/>
  <c r="AZ16" i="29"/>
  <c r="AY16" i="29"/>
  <c r="AX16" i="29"/>
  <c r="AW16" i="29"/>
  <c r="AV16" i="29"/>
  <c r="AU16" i="29"/>
  <c r="AT16" i="29"/>
  <c r="AS16" i="29"/>
  <c r="AR16" i="29"/>
  <c r="AQ16" i="29"/>
  <c r="AP16" i="29"/>
  <c r="AO16" i="29"/>
  <c r="AN16" i="29"/>
  <c r="AM16" i="29"/>
  <c r="BE15" i="29"/>
  <c r="BD15" i="29"/>
  <c r="BC15" i="29"/>
  <c r="BB15" i="29"/>
  <c r="BA15" i="29"/>
  <c r="AZ15" i="29"/>
  <c r="AY15" i="29"/>
  <c r="AX15" i="29"/>
  <c r="AW15" i="29"/>
  <c r="AV15" i="29"/>
  <c r="AU15" i="29"/>
  <c r="AT15" i="29"/>
  <c r="AS15" i="29"/>
  <c r="AR15" i="29"/>
  <c r="AQ15" i="29"/>
  <c r="AP15" i="29"/>
  <c r="AO15" i="29"/>
  <c r="AN15" i="29"/>
  <c r="AM15" i="29"/>
  <c r="BE14" i="29"/>
  <c r="BD14" i="29"/>
  <c r="BC14" i="29"/>
  <c r="BB14" i="29"/>
  <c r="BA14" i="29"/>
  <c r="AZ14" i="29"/>
  <c r="AY14" i="29"/>
  <c r="AX14" i="29"/>
  <c r="AW14" i="29"/>
  <c r="AV14" i="29"/>
  <c r="AU14" i="29"/>
  <c r="AT14" i="29"/>
  <c r="AS14" i="29"/>
  <c r="AR14" i="29"/>
  <c r="AQ14" i="29"/>
  <c r="AP14" i="29"/>
  <c r="AO14" i="29"/>
  <c r="AN14" i="29"/>
  <c r="AM14" i="29"/>
  <c r="BE13" i="29"/>
  <c r="BD13" i="29"/>
  <c r="BC13" i="29"/>
  <c r="BB13" i="29"/>
  <c r="BA13" i="29"/>
  <c r="AZ13" i="29"/>
  <c r="AY13" i="29"/>
  <c r="AX13" i="29"/>
  <c r="AW13" i="29"/>
  <c r="AV13" i="29"/>
  <c r="AU13" i="29"/>
  <c r="AT13" i="29"/>
  <c r="AS13" i="29"/>
  <c r="AR13" i="29"/>
  <c r="AQ13" i="29"/>
  <c r="AP13" i="29"/>
  <c r="AO13" i="29"/>
  <c r="AN13" i="29"/>
  <c r="AM13" i="29"/>
  <c r="BE12" i="29"/>
  <c r="BD12" i="29"/>
  <c r="BC12" i="29"/>
  <c r="BB12" i="29"/>
  <c r="BA12" i="29"/>
  <c r="AZ12" i="29"/>
  <c r="AY12" i="29"/>
  <c r="AX12" i="29"/>
  <c r="AW12" i="29"/>
  <c r="AV12" i="29"/>
  <c r="AU12" i="29"/>
  <c r="AT12" i="29"/>
  <c r="AS12" i="29"/>
  <c r="AR12" i="29"/>
  <c r="AQ12" i="29"/>
  <c r="AP12" i="29"/>
  <c r="BF12" i="29" s="1"/>
  <c r="CC12" i="29" s="1"/>
  <c r="AO12" i="29"/>
  <c r="AN12" i="29"/>
  <c r="AM12" i="29"/>
  <c r="BE11" i="29"/>
  <c r="BD11" i="29"/>
  <c r="BC11" i="29"/>
  <c r="BB11" i="29"/>
  <c r="BA11" i="29"/>
  <c r="AZ11" i="29"/>
  <c r="AY11" i="29"/>
  <c r="AX11" i="29"/>
  <c r="AW11" i="29"/>
  <c r="AV11" i="29"/>
  <c r="AU11" i="29"/>
  <c r="AT11" i="29"/>
  <c r="AS11" i="29"/>
  <c r="AR11" i="29"/>
  <c r="AQ11" i="29"/>
  <c r="AP11" i="29"/>
  <c r="AO11" i="29"/>
  <c r="AN11" i="29"/>
  <c r="AM11" i="29"/>
  <c r="BE10" i="29"/>
  <c r="BD10" i="29"/>
  <c r="BC10" i="29"/>
  <c r="BB10" i="29"/>
  <c r="BA10" i="29"/>
  <c r="AZ10" i="29"/>
  <c r="AY10" i="29"/>
  <c r="AX10" i="29"/>
  <c r="AW10" i="29"/>
  <c r="AV10" i="29"/>
  <c r="AU10" i="29"/>
  <c r="AT10" i="29"/>
  <c r="AS10" i="29"/>
  <c r="AR10" i="29"/>
  <c r="AQ10" i="29"/>
  <c r="AP10" i="29"/>
  <c r="AO10" i="29"/>
  <c r="AN10" i="29"/>
  <c r="AM10" i="29"/>
  <c r="BE9" i="29"/>
  <c r="BD9" i="29"/>
  <c r="BC9" i="29"/>
  <c r="BB9" i="29"/>
  <c r="BA9" i="29"/>
  <c r="AZ9" i="29"/>
  <c r="AY9" i="29"/>
  <c r="AX9" i="29"/>
  <c r="AW9" i="29"/>
  <c r="AV9" i="29"/>
  <c r="AU9" i="29"/>
  <c r="AT9" i="29"/>
  <c r="AS9" i="29"/>
  <c r="AR9" i="29"/>
  <c r="AQ9" i="29"/>
  <c r="AP9" i="29"/>
  <c r="AO9" i="29"/>
  <c r="AN9" i="29"/>
  <c r="AM9" i="29"/>
  <c r="BE8" i="29"/>
  <c r="BD8" i="29"/>
  <c r="BC8" i="29"/>
  <c r="BB8" i="29"/>
  <c r="BA8" i="29"/>
  <c r="AZ8" i="29"/>
  <c r="AY8" i="29"/>
  <c r="AX8" i="29"/>
  <c r="AW8" i="29"/>
  <c r="AV8" i="29"/>
  <c r="AU8" i="29"/>
  <c r="AT8" i="29"/>
  <c r="AS8" i="29"/>
  <c r="AR8" i="29"/>
  <c r="AQ8" i="29"/>
  <c r="AP8" i="29"/>
  <c r="AO8" i="29"/>
  <c r="AN8" i="29"/>
  <c r="AM8" i="29"/>
  <c r="BE7" i="29"/>
  <c r="BD7" i="29"/>
  <c r="BC7" i="29"/>
  <c r="BB7" i="29"/>
  <c r="BA7" i="29"/>
  <c r="AZ7" i="29"/>
  <c r="AY7" i="29"/>
  <c r="AX7" i="29"/>
  <c r="AW7" i="29"/>
  <c r="AV7" i="29"/>
  <c r="AU7" i="29"/>
  <c r="AT7" i="29"/>
  <c r="AS7" i="29"/>
  <c r="AR7" i="29"/>
  <c r="AQ7" i="29"/>
  <c r="AP7" i="29"/>
  <c r="AO7" i="29"/>
  <c r="AN7" i="29"/>
  <c r="AM7" i="29"/>
  <c r="BE6" i="29"/>
  <c r="BD6" i="29"/>
  <c r="BC6" i="29"/>
  <c r="BB6" i="29"/>
  <c r="BA6" i="29"/>
  <c r="AZ6" i="29"/>
  <c r="AY6" i="29"/>
  <c r="AX6" i="29"/>
  <c r="AW6" i="29"/>
  <c r="AV6" i="29"/>
  <c r="AU6" i="29"/>
  <c r="AT6" i="29"/>
  <c r="AS6" i="29"/>
  <c r="AR6" i="29"/>
  <c r="AQ6" i="29"/>
  <c r="AP6" i="29"/>
  <c r="AO6" i="29"/>
  <c r="AN6" i="29"/>
  <c r="AM6" i="29"/>
  <c r="BE5" i="29"/>
  <c r="BD5" i="29"/>
  <c r="BC5" i="29"/>
  <c r="BB5" i="29"/>
  <c r="BA5" i="29"/>
  <c r="AZ5" i="29"/>
  <c r="AY5" i="29"/>
  <c r="AX5" i="29"/>
  <c r="AW5" i="29"/>
  <c r="AV5" i="29"/>
  <c r="AU5" i="29"/>
  <c r="AT5" i="29"/>
  <c r="AS5" i="29"/>
  <c r="AR5" i="29"/>
  <c r="AQ5" i="29"/>
  <c r="AP5" i="29"/>
  <c r="AO5" i="29"/>
  <c r="AN5" i="29"/>
  <c r="AM5" i="29"/>
  <c r="BE4" i="29"/>
  <c r="BD4" i="29"/>
  <c r="BC4" i="29"/>
  <c r="BB4" i="29"/>
  <c r="BA4" i="29"/>
  <c r="AZ4" i="29"/>
  <c r="AY4" i="29"/>
  <c r="AX4" i="29"/>
  <c r="AW4" i="29"/>
  <c r="AV4" i="29"/>
  <c r="AU4" i="29"/>
  <c r="AT4" i="29"/>
  <c r="AS4" i="29"/>
  <c r="AR4" i="29"/>
  <c r="AQ4" i="29"/>
  <c r="AP4" i="29"/>
  <c r="BF4" i="29" s="1"/>
  <c r="CC4" i="29" s="1"/>
  <c r="AO4" i="29"/>
  <c r="AN4" i="29"/>
  <c r="AM4" i="29"/>
  <c r="BE3" i="29"/>
  <c r="BD3" i="29"/>
  <c r="BC3" i="29"/>
  <c r="BB3" i="29"/>
  <c r="BA3" i="29"/>
  <c r="AZ3" i="29"/>
  <c r="AY3" i="29"/>
  <c r="AX3" i="29"/>
  <c r="AW3" i="29"/>
  <c r="AV3" i="29"/>
  <c r="AU3" i="29"/>
  <c r="AT3" i="29"/>
  <c r="AS3" i="29"/>
  <c r="AR3" i="29"/>
  <c r="AQ3" i="29"/>
  <c r="AP3" i="29"/>
  <c r="AO3" i="29"/>
  <c r="AN3" i="29"/>
  <c r="AM3" i="29"/>
  <c r="M14" i="30"/>
  <c r="M17" i="30" s="1"/>
  <c r="S15" i="30"/>
  <c r="S18" i="30" s="1"/>
  <c r="H20" i="10"/>
  <c r="H17" i="10"/>
  <c r="H13" i="10"/>
  <c r="H12" i="10"/>
  <c r="H9" i="10"/>
  <c r="H7" i="10"/>
  <c r="H5" i="10"/>
  <c r="G11" i="30"/>
  <c r="G14" i="30" s="1"/>
  <c r="G17" i="30" s="1"/>
  <c r="H11" i="30"/>
  <c r="H14" i="30" s="1"/>
  <c r="H17" i="30" s="1"/>
  <c r="I11" i="30"/>
  <c r="I14" i="30" s="1"/>
  <c r="I17" i="30" s="1"/>
  <c r="J11" i="30"/>
  <c r="J14" i="30" s="1"/>
  <c r="J17" i="30" s="1"/>
  <c r="K11" i="30"/>
  <c r="K14" i="30" s="1"/>
  <c r="K17" i="30" s="1"/>
  <c r="L11" i="30"/>
  <c r="L14" i="30" s="1"/>
  <c r="L17" i="30" s="1"/>
  <c r="M11" i="30"/>
  <c r="N11" i="30"/>
  <c r="N14" i="30" s="1"/>
  <c r="N17" i="30" s="1"/>
  <c r="O11" i="30"/>
  <c r="O14" i="30" s="1"/>
  <c r="O17" i="30" s="1"/>
  <c r="P11" i="30"/>
  <c r="P14" i="30" s="1"/>
  <c r="P17" i="30" s="1"/>
  <c r="Q11" i="30"/>
  <c r="Q14" i="30" s="1"/>
  <c r="Q17" i="30" s="1"/>
  <c r="R11" i="30"/>
  <c r="R14" i="30" s="1"/>
  <c r="R17" i="30" s="1"/>
  <c r="S11" i="30"/>
  <c r="S14" i="30" s="1"/>
  <c r="S17" i="30" s="1"/>
  <c r="T11" i="30"/>
  <c r="T14" i="30" s="1"/>
  <c r="T17" i="30" s="1"/>
  <c r="G12" i="30"/>
  <c r="G15" i="30" s="1"/>
  <c r="G18" i="30" s="1"/>
  <c r="H12" i="30"/>
  <c r="H15" i="30" s="1"/>
  <c r="H18" i="30" s="1"/>
  <c r="I12" i="30"/>
  <c r="I15" i="30" s="1"/>
  <c r="I18" i="30" s="1"/>
  <c r="J12" i="30"/>
  <c r="J15" i="30" s="1"/>
  <c r="J18" i="30" s="1"/>
  <c r="K12" i="30"/>
  <c r="K15" i="30" s="1"/>
  <c r="K18" i="30" s="1"/>
  <c r="L12" i="30"/>
  <c r="L15" i="30" s="1"/>
  <c r="L18" i="30" s="1"/>
  <c r="M12" i="30"/>
  <c r="M15" i="30" s="1"/>
  <c r="M18" i="30" s="1"/>
  <c r="N12" i="30"/>
  <c r="N15" i="30" s="1"/>
  <c r="N18" i="30" s="1"/>
  <c r="O12" i="30"/>
  <c r="O15" i="30" s="1"/>
  <c r="O18" i="30" s="1"/>
  <c r="P12" i="30"/>
  <c r="P15" i="30" s="1"/>
  <c r="P18" i="30" s="1"/>
  <c r="Q12" i="30"/>
  <c r="Q15" i="30" s="1"/>
  <c r="Q18" i="30" s="1"/>
  <c r="R12" i="30"/>
  <c r="R15" i="30" s="1"/>
  <c r="R18" i="30" s="1"/>
  <c r="S12" i="30"/>
  <c r="T12" i="30"/>
  <c r="T15" i="30" s="1"/>
  <c r="T18" i="30" s="1"/>
  <c r="F12" i="30"/>
  <c r="F15" i="30" s="1"/>
  <c r="F18" i="30" s="1"/>
  <c r="F11" i="30"/>
  <c r="F14" i="30" s="1"/>
  <c r="F17" i="30" s="1"/>
  <c r="R135" i="27"/>
  <c r="S135" i="27"/>
  <c r="T135" i="27"/>
  <c r="U135" i="27"/>
  <c r="V135" i="27"/>
  <c r="W135" i="27"/>
  <c r="X135" i="27"/>
  <c r="Y135" i="27"/>
  <c r="Z135" i="27"/>
  <c r="AA135" i="27"/>
  <c r="AB135" i="27"/>
  <c r="AC135" i="27"/>
  <c r="AD135" i="27"/>
  <c r="AE135" i="27"/>
  <c r="R136" i="27"/>
  <c r="S136" i="27"/>
  <c r="T136" i="27"/>
  <c r="U136" i="27"/>
  <c r="V136" i="27"/>
  <c r="W136" i="27"/>
  <c r="X136" i="27"/>
  <c r="Y136" i="27"/>
  <c r="Z136" i="27"/>
  <c r="AA136" i="27"/>
  <c r="AB136" i="27"/>
  <c r="AC136" i="27"/>
  <c r="AD136" i="27"/>
  <c r="AE136" i="27"/>
  <c r="R137" i="27"/>
  <c r="S137" i="27"/>
  <c r="T137" i="27"/>
  <c r="U137" i="27"/>
  <c r="V137" i="27"/>
  <c r="W137" i="27"/>
  <c r="X137" i="27"/>
  <c r="Y137" i="27"/>
  <c r="Z137" i="27"/>
  <c r="AA137" i="27"/>
  <c r="AB137" i="27"/>
  <c r="AC137" i="27"/>
  <c r="AD137" i="27"/>
  <c r="AE137" i="27"/>
  <c r="R138" i="27"/>
  <c r="S138" i="27"/>
  <c r="T138" i="27"/>
  <c r="U138" i="27"/>
  <c r="V138" i="27"/>
  <c r="W138" i="27"/>
  <c r="X138" i="27"/>
  <c r="Y138" i="27"/>
  <c r="Z138" i="27"/>
  <c r="AA138" i="27"/>
  <c r="AB138" i="27"/>
  <c r="AC138" i="27"/>
  <c r="AD138" i="27"/>
  <c r="AE138" i="27"/>
  <c r="R139" i="27"/>
  <c r="S139" i="27"/>
  <c r="T139" i="27"/>
  <c r="U139" i="27"/>
  <c r="V139" i="27"/>
  <c r="W139" i="27"/>
  <c r="X139" i="27"/>
  <c r="Y139" i="27"/>
  <c r="Z139" i="27"/>
  <c r="AA139" i="27"/>
  <c r="AB139" i="27"/>
  <c r="AC139" i="27"/>
  <c r="AD139" i="27"/>
  <c r="AE139" i="27"/>
  <c r="R140" i="27"/>
  <c r="S140" i="27"/>
  <c r="T140" i="27"/>
  <c r="U140" i="27"/>
  <c r="V140" i="27"/>
  <c r="W140" i="27"/>
  <c r="X140" i="27"/>
  <c r="Y140" i="27"/>
  <c r="Z140" i="27"/>
  <c r="AA140" i="27"/>
  <c r="AB140" i="27"/>
  <c r="AC140" i="27"/>
  <c r="AD140" i="27"/>
  <c r="AE140" i="27"/>
  <c r="R141" i="27"/>
  <c r="S141" i="27"/>
  <c r="T141" i="27"/>
  <c r="U141" i="27"/>
  <c r="V141" i="27"/>
  <c r="W141" i="27"/>
  <c r="X141" i="27"/>
  <c r="Y141" i="27"/>
  <c r="Z141" i="27"/>
  <c r="AA141" i="27"/>
  <c r="AB141" i="27"/>
  <c r="AC141" i="27"/>
  <c r="AD141" i="27"/>
  <c r="AE141" i="27"/>
  <c r="R142" i="27"/>
  <c r="S142" i="27"/>
  <c r="T142" i="27"/>
  <c r="U142" i="27"/>
  <c r="V142" i="27"/>
  <c r="W142" i="27"/>
  <c r="X142" i="27"/>
  <c r="Y142" i="27"/>
  <c r="Z142" i="27"/>
  <c r="AA142" i="27"/>
  <c r="AB142" i="27"/>
  <c r="AC142" i="27"/>
  <c r="AD142" i="27"/>
  <c r="AE142" i="27"/>
  <c r="R143" i="27"/>
  <c r="S143" i="27"/>
  <c r="T143" i="27"/>
  <c r="U143" i="27"/>
  <c r="V143" i="27"/>
  <c r="W143" i="27"/>
  <c r="X143" i="27"/>
  <c r="Y143" i="27"/>
  <c r="Z143" i="27"/>
  <c r="AA143" i="27"/>
  <c r="AB143" i="27"/>
  <c r="AC143" i="27"/>
  <c r="AD143" i="27"/>
  <c r="AE143" i="27"/>
  <c r="R144" i="27"/>
  <c r="S144" i="27"/>
  <c r="T144" i="27"/>
  <c r="U144" i="27"/>
  <c r="V144" i="27"/>
  <c r="W144" i="27"/>
  <c r="X144" i="27"/>
  <c r="Y144" i="27"/>
  <c r="Z144" i="27"/>
  <c r="AA144" i="27"/>
  <c r="AB144" i="27"/>
  <c r="AC144" i="27"/>
  <c r="AD144" i="27"/>
  <c r="AE144" i="27"/>
  <c r="R145" i="27"/>
  <c r="S145" i="27"/>
  <c r="T145" i="27"/>
  <c r="U145" i="27"/>
  <c r="V145" i="27"/>
  <c r="W145" i="27"/>
  <c r="X145" i="27"/>
  <c r="Y145" i="27"/>
  <c r="Z145" i="27"/>
  <c r="AA145" i="27"/>
  <c r="AB145" i="27"/>
  <c r="AC145" i="27"/>
  <c r="AD145" i="27"/>
  <c r="AE145" i="27"/>
  <c r="R146" i="27"/>
  <c r="S146" i="27"/>
  <c r="T146" i="27"/>
  <c r="U146" i="27"/>
  <c r="V146" i="27"/>
  <c r="W146" i="27"/>
  <c r="X146" i="27"/>
  <c r="Y146" i="27"/>
  <c r="Z146" i="27"/>
  <c r="AA146" i="27"/>
  <c r="AB146" i="27"/>
  <c r="AC146" i="27"/>
  <c r="AD146" i="27"/>
  <c r="AE146" i="27"/>
  <c r="R147" i="27"/>
  <c r="S147" i="27"/>
  <c r="T147" i="27"/>
  <c r="U147" i="27"/>
  <c r="V147" i="27"/>
  <c r="W147" i="27"/>
  <c r="X147" i="27"/>
  <c r="Y147" i="27"/>
  <c r="Z147" i="27"/>
  <c r="AA147" i="27"/>
  <c r="AB147" i="27"/>
  <c r="AC147" i="27"/>
  <c r="AD147" i="27"/>
  <c r="AE147" i="27"/>
  <c r="R148" i="27"/>
  <c r="S148" i="27"/>
  <c r="T148" i="27"/>
  <c r="U148" i="27"/>
  <c r="V148" i="27"/>
  <c r="W148" i="27"/>
  <c r="X148" i="27"/>
  <c r="Y148" i="27"/>
  <c r="Z148" i="27"/>
  <c r="AA148" i="27"/>
  <c r="AB148" i="27"/>
  <c r="AC148" i="27"/>
  <c r="AD148" i="27"/>
  <c r="AE148" i="27"/>
  <c r="R149" i="27"/>
  <c r="S149" i="27"/>
  <c r="T149" i="27"/>
  <c r="U149" i="27"/>
  <c r="V149" i="27"/>
  <c r="W149" i="27"/>
  <c r="X149" i="27"/>
  <c r="Y149" i="27"/>
  <c r="Z149" i="27"/>
  <c r="AA149" i="27"/>
  <c r="AB149" i="27"/>
  <c r="AC149" i="27"/>
  <c r="AD149" i="27"/>
  <c r="AE149" i="27"/>
  <c r="R150" i="27"/>
  <c r="S150" i="27"/>
  <c r="T150" i="27"/>
  <c r="U150" i="27"/>
  <c r="V150" i="27"/>
  <c r="W150" i="27"/>
  <c r="X150" i="27"/>
  <c r="Y150" i="27"/>
  <c r="Z150" i="27"/>
  <c r="AA150" i="27"/>
  <c r="AB150" i="27"/>
  <c r="AC150" i="27"/>
  <c r="AD150" i="27"/>
  <c r="AE150" i="27"/>
  <c r="R151" i="27"/>
  <c r="S151" i="27"/>
  <c r="T151" i="27"/>
  <c r="U151" i="27"/>
  <c r="V151" i="27"/>
  <c r="W151" i="27"/>
  <c r="X151" i="27"/>
  <c r="Y151" i="27"/>
  <c r="Z151" i="27"/>
  <c r="AA151" i="27"/>
  <c r="AB151" i="27"/>
  <c r="AC151" i="27"/>
  <c r="AD151" i="27"/>
  <c r="AE151" i="27"/>
  <c r="R152" i="27"/>
  <c r="S152" i="27"/>
  <c r="T152" i="27"/>
  <c r="U152" i="27"/>
  <c r="V152" i="27"/>
  <c r="W152" i="27"/>
  <c r="X152" i="27"/>
  <c r="Y152" i="27"/>
  <c r="Z152" i="27"/>
  <c r="AA152" i="27"/>
  <c r="AB152" i="27"/>
  <c r="AC152" i="27"/>
  <c r="AD152" i="27"/>
  <c r="AE152" i="27"/>
  <c r="R153" i="27"/>
  <c r="S153" i="27"/>
  <c r="T153" i="27"/>
  <c r="U153" i="27"/>
  <c r="V153" i="27"/>
  <c r="W153" i="27"/>
  <c r="X153" i="27"/>
  <c r="Y153" i="27"/>
  <c r="Z153" i="27"/>
  <c r="AA153" i="27"/>
  <c r="AB153" i="27"/>
  <c r="AC153" i="27"/>
  <c r="AD153" i="27"/>
  <c r="AE153" i="27"/>
  <c r="R154" i="27"/>
  <c r="S154" i="27"/>
  <c r="T154" i="27"/>
  <c r="U154" i="27"/>
  <c r="V154" i="27"/>
  <c r="W154" i="27"/>
  <c r="X154" i="27"/>
  <c r="Y154" i="27"/>
  <c r="Z154" i="27"/>
  <c r="AA154" i="27"/>
  <c r="AB154" i="27"/>
  <c r="AC154" i="27"/>
  <c r="AD154" i="27"/>
  <c r="AE154" i="27"/>
  <c r="R155" i="27"/>
  <c r="S155" i="27"/>
  <c r="T155" i="27"/>
  <c r="U155" i="27"/>
  <c r="V155" i="27"/>
  <c r="W155" i="27"/>
  <c r="X155" i="27"/>
  <c r="Y155" i="27"/>
  <c r="Z155" i="27"/>
  <c r="AA155" i="27"/>
  <c r="AB155" i="27"/>
  <c r="AC155" i="27"/>
  <c r="AD155" i="27"/>
  <c r="AE155" i="27"/>
  <c r="R156" i="27"/>
  <c r="S156" i="27"/>
  <c r="T156" i="27"/>
  <c r="U156" i="27"/>
  <c r="V156" i="27"/>
  <c r="W156" i="27"/>
  <c r="X156" i="27"/>
  <c r="Y156" i="27"/>
  <c r="Z156" i="27"/>
  <c r="AA156" i="27"/>
  <c r="AB156" i="27"/>
  <c r="AC156" i="27"/>
  <c r="AD156" i="27"/>
  <c r="AE156" i="27"/>
  <c r="R157" i="27"/>
  <c r="S157" i="27"/>
  <c r="T157" i="27"/>
  <c r="U157" i="27"/>
  <c r="V157" i="27"/>
  <c r="W157" i="27"/>
  <c r="X157" i="27"/>
  <c r="Y157" i="27"/>
  <c r="Z157" i="27"/>
  <c r="AA157" i="27"/>
  <c r="AB157" i="27"/>
  <c r="AC157" i="27"/>
  <c r="AD157" i="27"/>
  <c r="AE157" i="27"/>
  <c r="R158" i="27"/>
  <c r="S158" i="27"/>
  <c r="T158" i="27"/>
  <c r="U158" i="27"/>
  <c r="V158" i="27"/>
  <c r="W158" i="27"/>
  <c r="X158" i="27"/>
  <c r="Y158" i="27"/>
  <c r="Z158" i="27"/>
  <c r="AA158" i="27"/>
  <c r="AB158" i="27"/>
  <c r="AC158" i="27"/>
  <c r="AD158" i="27"/>
  <c r="AE158" i="27"/>
  <c r="R159" i="27"/>
  <c r="S159" i="27"/>
  <c r="T159" i="27"/>
  <c r="U159" i="27"/>
  <c r="V159" i="27"/>
  <c r="W159" i="27"/>
  <c r="X159" i="27"/>
  <c r="Y159" i="27"/>
  <c r="Z159" i="27"/>
  <c r="AA159" i="27"/>
  <c r="AB159" i="27"/>
  <c r="AC159" i="27"/>
  <c r="AD159" i="27"/>
  <c r="AE159" i="27"/>
  <c r="R160" i="27"/>
  <c r="S160" i="27"/>
  <c r="T160" i="27"/>
  <c r="U160" i="27"/>
  <c r="V160" i="27"/>
  <c r="W160" i="27"/>
  <c r="X160" i="27"/>
  <c r="Y160" i="27"/>
  <c r="Z160" i="27"/>
  <c r="AA160" i="27"/>
  <c r="AB160" i="27"/>
  <c r="AC160" i="27"/>
  <c r="AD160" i="27"/>
  <c r="AE160" i="27"/>
  <c r="R161" i="27"/>
  <c r="S161" i="27"/>
  <c r="T161" i="27"/>
  <c r="U161" i="27"/>
  <c r="V161" i="27"/>
  <c r="W161" i="27"/>
  <c r="X161" i="27"/>
  <c r="Y161" i="27"/>
  <c r="Z161" i="27"/>
  <c r="AA161" i="27"/>
  <c r="AB161" i="27"/>
  <c r="AC161" i="27"/>
  <c r="AD161" i="27"/>
  <c r="AE161" i="27"/>
  <c r="R162" i="27"/>
  <c r="S162" i="27"/>
  <c r="T162" i="27"/>
  <c r="U162" i="27"/>
  <c r="V162" i="27"/>
  <c r="W162" i="27"/>
  <c r="X162" i="27"/>
  <c r="Y162" i="27"/>
  <c r="Z162" i="27"/>
  <c r="AA162" i="27"/>
  <c r="AB162" i="27"/>
  <c r="AC162" i="27"/>
  <c r="AD162" i="27"/>
  <c r="AE162" i="27"/>
  <c r="R163" i="27"/>
  <c r="S163" i="27"/>
  <c r="T163" i="27"/>
  <c r="U163" i="27"/>
  <c r="V163" i="27"/>
  <c r="W163" i="27"/>
  <c r="X163" i="27"/>
  <c r="Y163" i="27"/>
  <c r="Z163" i="27"/>
  <c r="AA163" i="27"/>
  <c r="AB163" i="27"/>
  <c r="AC163" i="27"/>
  <c r="AD163" i="27"/>
  <c r="AE163" i="27"/>
  <c r="R164" i="27"/>
  <c r="S164" i="27"/>
  <c r="T164" i="27"/>
  <c r="U164" i="27"/>
  <c r="V164" i="27"/>
  <c r="W164" i="27"/>
  <c r="X164" i="27"/>
  <c r="Y164" i="27"/>
  <c r="Z164" i="27"/>
  <c r="AA164" i="27"/>
  <c r="AB164" i="27"/>
  <c r="AC164" i="27"/>
  <c r="AD164" i="27"/>
  <c r="AE164" i="27"/>
  <c r="R165" i="27"/>
  <c r="S165" i="27"/>
  <c r="T165" i="27"/>
  <c r="U165" i="27"/>
  <c r="V165" i="27"/>
  <c r="W165" i="27"/>
  <c r="X165" i="27"/>
  <c r="Y165" i="27"/>
  <c r="Z165" i="27"/>
  <c r="AA165" i="27"/>
  <c r="AB165" i="27"/>
  <c r="AC165" i="27"/>
  <c r="AD165" i="27"/>
  <c r="AE165" i="27"/>
  <c r="R166" i="27"/>
  <c r="S166" i="27"/>
  <c r="T166" i="27"/>
  <c r="U166" i="27"/>
  <c r="V166" i="27"/>
  <c r="W166" i="27"/>
  <c r="X166" i="27"/>
  <c r="Y166" i="27"/>
  <c r="Z166" i="27"/>
  <c r="AA166" i="27"/>
  <c r="AB166" i="27"/>
  <c r="AC166" i="27"/>
  <c r="AD166" i="27"/>
  <c r="AE166" i="27"/>
  <c r="R167" i="27"/>
  <c r="S167" i="27"/>
  <c r="T167" i="27"/>
  <c r="U167" i="27"/>
  <c r="V167" i="27"/>
  <c r="W167" i="27"/>
  <c r="X167" i="27"/>
  <c r="Y167" i="27"/>
  <c r="Z167" i="27"/>
  <c r="AA167" i="27"/>
  <c r="AB167" i="27"/>
  <c r="AC167" i="27"/>
  <c r="AD167" i="27"/>
  <c r="AE167" i="27"/>
  <c r="R168" i="27"/>
  <c r="S168" i="27"/>
  <c r="T168" i="27"/>
  <c r="U168" i="27"/>
  <c r="V168" i="27"/>
  <c r="W168" i="27"/>
  <c r="X168" i="27"/>
  <c r="Y168" i="27"/>
  <c r="Z168" i="27"/>
  <c r="AA168" i="27"/>
  <c r="AB168" i="27"/>
  <c r="AC168" i="27"/>
  <c r="AD168" i="27"/>
  <c r="AE168" i="27"/>
  <c r="R169" i="27"/>
  <c r="S169" i="27"/>
  <c r="T169" i="27"/>
  <c r="U169" i="27"/>
  <c r="V169" i="27"/>
  <c r="W169" i="27"/>
  <c r="X169" i="27"/>
  <c r="Y169" i="27"/>
  <c r="Z169" i="27"/>
  <c r="AA169" i="27"/>
  <c r="AB169" i="27"/>
  <c r="AC169" i="27"/>
  <c r="AD169" i="27"/>
  <c r="AE169" i="27"/>
  <c r="R170" i="27"/>
  <c r="S170" i="27"/>
  <c r="T170" i="27"/>
  <c r="U170" i="27"/>
  <c r="V170" i="27"/>
  <c r="W170" i="27"/>
  <c r="X170" i="27"/>
  <c r="Y170" i="27"/>
  <c r="Z170" i="27"/>
  <c r="AA170" i="27"/>
  <c r="AB170" i="27"/>
  <c r="AC170" i="27"/>
  <c r="AD170" i="27"/>
  <c r="AE170" i="27"/>
  <c r="R171" i="27"/>
  <c r="S171" i="27"/>
  <c r="T171" i="27"/>
  <c r="U171" i="27"/>
  <c r="V171" i="27"/>
  <c r="W171" i="27"/>
  <c r="X171" i="27"/>
  <c r="Y171" i="27"/>
  <c r="Z171" i="27"/>
  <c r="AA171" i="27"/>
  <c r="AB171" i="27"/>
  <c r="AC171" i="27"/>
  <c r="AD171" i="27"/>
  <c r="AE171" i="27"/>
  <c r="R172" i="27"/>
  <c r="S172" i="27"/>
  <c r="T172" i="27"/>
  <c r="U172" i="27"/>
  <c r="V172" i="27"/>
  <c r="W172" i="27"/>
  <c r="X172" i="27"/>
  <c r="Y172" i="27"/>
  <c r="Z172" i="27"/>
  <c r="AA172" i="27"/>
  <c r="AB172" i="27"/>
  <c r="AC172" i="27"/>
  <c r="AD172" i="27"/>
  <c r="AE172" i="27"/>
  <c r="R173" i="27"/>
  <c r="S173" i="27"/>
  <c r="T173" i="27"/>
  <c r="U173" i="27"/>
  <c r="V173" i="27"/>
  <c r="W173" i="27"/>
  <c r="X173" i="27"/>
  <c r="Y173" i="27"/>
  <c r="Z173" i="27"/>
  <c r="AA173" i="27"/>
  <c r="AB173" i="27"/>
  <c r="AC173" i="27"/>
  <c r="AD173" i="27"/>
  <c r="AE173" i="27"/>
  <c r="R174" i="27"/>
  <c r="S174" i="27"/>
  <c r="T174" i="27"/>
  <c r="U174" i="27"/>
  <c r="V174" i="27"/>
  <c r="W174" i="27"/>
  <c r="X174" i="27"/>
  <c r="Y174" i="27"/>
  <c r="Z174" i="27"/>
  <c r="AA174" i="27"/>
  <c r="AB174" i="27"/>
  <c r="AC174" i="27"/>
  <c r="AD174" i="27"/>
  <c r="AE174" i="27"/>
  <c r="R175" i="27"/>
  <c r="S175" i="27"/>
  <c r="T175" i="27"/>
  <c r="U175" i="27"/>
  <c r="V175" i="27"/>
  <c r="W175" i="27"/>
  <c r="X175" i="27"/>
  <c r="Y175" i="27"/>
  <c r="Z175" i="27"/>
  <c r="AA175" i="27"/>
  <c r="AB175" i="27"/>
  <c r="AC175" i="27"/>
  <c r="AD175" i="27"/>
  <c r="AE175" i="27"/>
  <c r="R176" i="27"/>
  <c r="S176" i="27"/>
  <c r="T176" i="27"/>
  <c r="U176" i="27"/>
  <c r="V176" i="27"/>
  <c r="W176" i="27"/>
  <c r="X176" i="27"/>
  <c r="Y176" i="27"/>
  <c r="Z176" i="27"/>
  <c r="AA176" i="27"/>
  <c r="AB176" i="27"/>
  <c r="AC176" i="27"/>
  <c r="AD176" i="27"/>
  <c r="AE176" i="27"/>
  <c r="R177" i="27"/>
  <c r="S177" i="27"/>
  <c r="T177" i="27"/>
  <c r="U177" i="27"/>
  <c r="V177" i="27"/>
  <c r="W177" i="27"/>
  <c r="X177" i="27"/>
  <c r="Y177" i="27"/>
  <c r="Z177" i="27"/>
  <c r="AA177" i="27"/>
  <c r="AB177" i="27"/>
  <c r="AC177" i="27"/>
  <c r="AD177" i="27"/>
  <c r="AE177" i="27"/>
  <c r="R178" i="27"/>
  <c r="S178" i="27"/>
  <c r="T178" i="27"/>
  <c r="U178" i="27"/>
  <c r="V178" i="27"/>
  <c r="W178" i="27"/>
  <c r="X178" i="27"/>
  <c r="Y178" i="27"/>
  <c r="Z178" i="27"/>
  <c r="AA178" i="27"/>
  <c r="AB178" i="27"/>
  <c r="AC178" i="27"/>
  <c r="AD178" i="27"/>
  <c r="AE178" i="27"/>
  <c r="R179" i="27"/>
  <c r="S179" i="27"/>
  <c r="T179" i="27"/>
  <c r="U179" i="27"/>
  <c r="V179" i="27"/>
  <c r="W179" i="27"/>
  <c r="X179" i="27"/>
  <c r="Y179" i="27"/>
  <c r="Z179" i="27"/>
  <c r="AA179" i="27"/>
  <c r="AB179" i="27"/>
  <c r="AC179" i="27"/>
  <c r="AD179" i="27"/>
  <c r="AE179" i="27"/>
  <c r="R180" i="27"/>
  <c r="S180" i="27"/>
  <c r="T180" i="27"/>
  <c r="U180" i="27"/>
  <c r="V180" i="27"/>
  <c r="W180" i="27"/>
  <c r="X180" i="27"/>
  <c r="Y180" i="27"/>
  <c r="Z180" i="27"/>
  <c r="AA180" i="27"/>
  <c r="AB180" i="27"/>
  <c r="AC180" i="27"/>
  <c r="AD180" i="27"/>
  <c r="AE180" i="27"/>
  <c r="R181" i="27"/>
  <c r="S181" i="27"/>
  <c r="T181" i="27"/>
  <c r="U181" i="27"/>
  <c r="V181" i="27"/>
  <c r="W181" i="27"/>
  <c r="X181" i="27"/>
  <c r="Y181" i="27"/>
  <c r="Z181" i="27"/>
  <c r="AA181" i="27"/>
  <c r="AB181" i="27"/>
  <c r="AC181" i="27"/>
  <c r="AD181" i="27"/>
  <c r="AE181" i="27"/>
  <c r="R182" i="27"/>
  <c r="S182" i="27"/>
  <c r="T182" i="27"/>
  <c r="U182" i="27"/>
  <c r="V182" i="27"/>
  <c r="W182" i="27"/>
  <c r="X182" i="27"/>
  <c r="Y182" i="27"/>
  <c r="Z182" i="27"/>
  <c r="AA182" i="27"/>
  <c r="AB182" i="27"/>
  <c r="AC182" i="27"/>
  <c r="AD182" i="27"/>
  <c r="AE182" i="27"/>
  <c r="Q172" i="27"/>
  <c r="AG172" i="27" s="1"/>
  <c r="Q173" i="27"/>
  <c r="AG173" i="27" s="1"/>
  <c r="Q174" i="27"/>
  <c r="AG174" i="27" s="1"/>
  <c r="Q175" i="27"/>
  <c r="AG175" i="27" s="1"/>
  <c r="Q176" i="27"/>
  <c r="AG176" i="27" s="1"/>
  <c r="Q177" i="27"/>
  <c r="AG177" i="27" s="1"/>
  <c r="Q178" i="27"/>
  <c r="AG178" i="27" s="1"/>
  <c r="Q179" i="27"/>
  <c r="AG179" i="27" s="1"/>
  <c r="Q180" i="27"/>
  <c r="AG180" i="27" s="1"/>
  <c r="Q181" i="27"/>
  <c r="AG181" i="27" s="1"/>
  <c r="Q182" i="27"/>
  <c r="AG182" i="27" s="1"/>
  <c r="Q136" i="27"/>
  <c r="AG136" i="27" s="1"/>
  <c r="Q137" i="27"/>
  <c r="AG137" i="27" s="1"/>
  <c r="Q138" i="27"/>
  <c r="AG138" i="27" s="1"/>
  <c r="Q139" i="27"/>
  <c r="AG139" i="27" s="1"/>
  <c r="Q140" i="27"/>
  <c r="AG140" i="27" s="1"/>
  <c r="Q141" i="27"/>
  <c r="AG141" i="27" s="1"/>
  <c r="Q142" i="27"/>
  <c r="AG142" i="27" s="1"/>
  <c r="Q143" i="27"/>
  <c r="AG143" i="27" s="1"/>
  <c r="Q144" i="27"/>
  <c r="AG144" i="27" s="1"/>
  <c r="Q145" i="27"/>
  <c r="AG145" i="27" s="1"/>
  <c r="Q146" i="27"/>
  <c r="AG146" i="27" s="1"/>
  <c r="Q147" i="27"/>
  <c r="AG147" i="27" s="1"/>
  <c r="Q148" i="27"/>
  <c r="AG148" i="27" s="1"/>
  <c r="Q149" i="27"/>
  <c r="AG149" i="27" s="1"/>
  <c r="Q150" i="27"/>
  <c r="AG150" i="27" s="1"/>
  <c r="Q151" i="27"/>
  <c r="AG151" i="27" s="1"/>
  <c r="Q152" i="27"/>
  <c r="AG152" i="27" s="1"/>
  <c r="Q153" i="27"/>
  <c r="AG153" i="27" s="1"/>
  <c r="Q154" i="27"/>
  <c r="AG154" i="27" s="1"/>
  <c r="Q155" i="27"/>
  <c r="AG155" i="27" s="1"/>
  <c r="Q156" i="27"/>
  <c r="AG156" i="27" s="1"/>
  <c r="Q157" i="27"/>
  <c r="AG157" i="27" s="1"/>
  <c r="Q158" i="27"/>
  <c r="AG158" i="27" s="1"/>
  <c r="Q159" i="27"/>
  <c r="AG159" i="27" s="1"/>
  <c r="Q160" i="27"/>
  <c r="AG160" i="27" s="1"/>
  <c r="Q161" i="27"/>
  <c r="AG161" i="27" s="1"/>
  <c r="Q162" i="27"/>
  <c r="AG162" i="27" s="1"/>
  <c r="Q163" i="27"/>
  <c r="AG163" i="27" s="1"/>
  <c r="Q164" i="27"/>
  <c r="AG164" i="27" s="1"/>
  <c r="Q165" i="27"/>
  <c r="AG165" i="27" s="1"/>
  <c r="Q166" i="27"/>
  <c r="AG166" i="27" s="1"/>
  <c r="Q167" i="27"/>
  <c r="AG167" i="27" s="1"/>
  <c r="Q168" i="27"/>
  <c r="AG168" i="27" s="1"/>
  <c r="Q169" i="27"/>
  <c r="AG169" i="27" s="1"/>
  <c r="Q170" i="27"/>
  <c r="AG170" i="27" s="1"/>
  <c r="Q171" i="27"/>
  <c r="AG171" i="27" s="1"/>
  <c r="R3" i="27"/>
  <c r="R187" i="27" s="1"/>
  <c r="S3" i="27"/>
  <c r="S187" i="27" s="1"/>
  <c r="T3" i="27"/>
  <c r="T190" i="27" s="1"/>
  <c r="U3" i="27"/>
  <c r="U188" i="27" s="1"/>
  <c r="V3" i="27"/>
  <c r="V189" i="27" s="1"/>
  <c r="W3" i="27"/>
  <c r="W184" i="27" s="1"/>
  <c r="X3" i="27"/>
  <c r="X188" i="27" s="1"/>
  <c r="Y3" i="27"/>
  <c r="Y188" i="27" s="1"/>
  <c r="Z3" i="27"/>
  <c r="Z187" i="27" s="1"/>
  <c r="AA3" i="27"/>
  <c r="AA187" i="27" s="1"/>
  <c r="AB3" i="27"/>
  <c r="AB190" i="27" s="1"/>
  <c r="AC3" i="27"/>
  <c r="AC190" i="27" s="1"/>
  <c r="AD3" i="27"/>
  <c r="AD189" i="27" s="1"/>
  <c r="AE3" i="27"/>
  <c r="AE184" i="27" s="1"/>
  <c r="R4" i="27"/>
  <c r="S4" i="27"/>
  <c r="T4" i="27"/>
  <c r="U4" i="27"/>
  <c r="V4" i="27"/>
  <c r="W4" i="27"/>
  <c r="X4" i="27"/>
  <c r="Y4" i="27"/>
  <c r="Z4" i="27"/>
  <c r="AA4" i="27"/>
  <c r="AB4" i="27"/>
  <c r="AC4" i="27"/>
  <c r="AD4" i="27"/>
  <c r="AE4" i="27"/>
  <c r="R5" i="27"/>
  <c r="S5" i="27"/>
  <c r="T5" i="27"/>
  <c r="U5" i="27"/>
  <c r="V5" i="27"/>
  <c r="W5" i="27"/>
  <c r="X5" i="27"/>
  <c r="Y5" i="27"/>
  <c r="Z5" i="27"/>
  <c r="AA5" i="27"/>
  <c r="AB5" i="27"/>
  <c r="AC5" i="27"/>
  <c r="AD5" i="27"/>
  <c r="AE5" i="27"/>
  <c r="R6" i="27"/>
  <c r="S6" i="27"/>
  <c r="T6" i="27"/>
  <c r="U6" i="27"/>
  <c r="V6" i="27"/>
  <c r="W6" i="27"/>
  <c r="X6" i="27"/>
  <c r="Y6" i="27"/>
  <c r="Z6" i="27"/>
  <c r="AA6" i="27"/>
  <c r="AB6" i="27"/>
  <c r="AC6" i="27"/>
  <c r="AD6" i="27"/>
  <c r="AE6" i="27"/>
  <c r="R7" i="27"/>
  <c r="S7" i="27"/>
  <c r="T7" i="27"/>
  <c r="U7" i="27"/>
  <c r="V7" i="27"/>
  <c r="W7" i="27"/>
  <c r="X7" i="27"/>
  <c r="Y7" i="27"/>
  <c r="Z7" i="27"/>
  <c r="AA7" i="27"/>
  <c r="AB7" i="27"/>
  <c r="AC7" i="27"/>
  <c r="AD7" i="27"/>
  <c r="AE7" i="27"/>
  <c r="R8" i="27"/>
  <c r="S8" i="27"/>
  <c r="T8" i="27"/>
  <c r="U8" i="27"/>
  <c r="V8" i="27"/>
  <c r="W8" i="27"/>
  <c r="X8" i="27"/>
  <c r="Y8" i="27"/>
  <c r="Z8" i="27"/>
  <c r="AA8" i="27"/>
  <c r="AB8" i="27"/>
  <c r="AC8" i="27"/>
  <c r="AD8" i="27"/>
  <c r="AE8" i="27"/>
  <c r="R9" i="27"/>
  <c r="S9" i="27"/>
  <c r="T9" i="27"/>
  <c r="U9" i="27"/>
  <c r="V9" i="27"/>
  <c r="W9" i="27"/>
  <c r="X9" i="27"/>
  <c r="Y9" i="27"/>
  <c r="Z9" i="27"/>
  <c r="AA9" i="27"/>
  <c r="AB9" i="27"/>
  <c r="AC9" i="27"/>
  <c r="AD9" i="27"/>
  <c r="AE9" i="27"/>
  <c r="R10" i="27"/>
  <c r="S10" i="27"/>
  <c r="T10" i="27"/>
  <c r="U10" i="27"/>
  <c r="V10" i="27"/>
  <c r="W10" i="27"/>
  <c r="X10" i="27"/>
  <c r="Y10" i="27"/>
  <c r="Z10" i="27"/>
  <c r="AA10" i="27"/>
  <c r="AB10" i="27"/>
  <c r="AC10" i="27"/>
  <c r="AD10" i="27"/>
  <c r="AE10" i="27"/>
  <c r="R11" i="27"/>
  <c r="S11" i="27"/>
  <c r="T11" i="27"/>
  <c r="U11" i="27"/>
  <c r="V11" i="27"/>
  <c r="W11" i="27"/>
  <c r="X11" i="27"/>
  <c r="Y11" i="27"/>
  <c r="Z11" i="27"/>
  <c r="AA11" i="27"/>
  <c r="AB11" i="27"/>
  <c r="AC11" i="27"/>
  <c r="AD11" i="27"/>
  <c r="AE11" i="27"/>
  <c r="R12" i="27"/>
  <c r="S12" i="27"/>
  <c r="T12" i="27"/>
  <c r="U12" i="27"/>
  <c r="V12" i="27"/>
  <c r="W12" i="27"/>
  <c r="X12" i="27"/>
  <c r="Y12" i="27"/>
  <c r="Z12" i="27"/>
  <c r="AA12" i="27"/>
  <c r="AB12" i="27"/>
  <c r="AC12" i="27"/>
  <c r="AD12" i="27"/>
  <c r="AE12" i="27"/>
  <c r="R13" i="27"/>
  <c r="S13" i="27"/>
  <c r="T13" i="27"/>
  <c r="U13" i="27"/>
  <c r="V13" i="27"/>
  <c r="W13" i="27"/>
  <c r="X13" i="27"/>
  <c r="Y13" i="27"/>
  <c r="Z13" i="27"/>
  <c r="AA13" i="27"/>
  <c r="AB13" i="27"/>
  <c r="AC13" i="27"/>
  <c r="AD13" i="27"/>
  <c r="AE13" i="27"/>
  <c r="R14" i="27"/>
  <c r="S14" i="27"/>
  <c r="T14" i="27"/>
  <c r="U14" i="27"/>
  <c r="V14" i="27"/>
  <c r="W14" i="27"/>
  <c r="X14" i="27"/>
  <c r="Y14" i="27"/>
  <c r="Z14" i="27"/>
  <c r="AA14" i="27"/>
  <c r="AB14" i="27"/>
  <c r="AC14" i="27"/>
  <c r="AD14" i="27"/>
  <c r="AE14" i="27"/>
  <c r="R15" i="27"/>
  <c r="S15" i="27"/>
  <c r="T15" i="27"/>
  <c r="U15" i="27"/>
  <c r="V15" i="27"/>
  <c r="W15" i="27"/>
  <c r="X15" i="27"/>
  <c r="Y15" i="27"/>
  <c r="Z15" i="27"/>
  <c r="AA15" i="27"/>
  <c r="AB15" i="27"/>
  <c r="AC15" i="27"/>
  <c r="AD15" i="27"/>
  <c r="AE15" i="27"/>
  <c r="R16" i="27"/>
  <c r="S16" i="27"/>
  <c r="T16" i="27"/>
  <c r="U16" i="27"/>
  <c r="V16" i="27"/>
  <c r="W16" i="27"/>
  <c r="X16" i="27"/>
  <c r="Y16" i="27"/>
  <c r="Z16" i="27"/>
  <c r="AA16" i="27"/>
  <c r="AB16" i="27"/>
  <c r="AC16" i="27"/>
  <c r="AD16" i="27"/>
  <c r="AE16" i="27"/>
  <c r="R17" i="27"/>
  <c r="S17" i="27"/>
  <c r="T17" i="27"/>
  <c r="U17" i="27"/>
  <c r="V17" i="27"/>
  <c r="W17" i="27"/>
  <c r="X17" i="27"/>
  <c r="Y17" i="27"/>
  <c r="Z17" i="27"/>
  <c r="AA17" i="27"/>
  <c r="AB17" i="27"/>
  <c r="AC17" i="27"/>
  <c r="AD17" i="27"/>
  <c r="AE17" i="27"/>
  <c r="R18" i="27"/>
  <c r="S18" i="27"/>
  <c r="T18" i="27"/>
  <c r="U18" i="27"/>
  <c r="V18" i="27"/>
  <c r="W18" i="27"/>
  <c r="X18" i="27"/>
  <c r="Y18" i="27"/>
  <c r="Z18" i="27"/>
  <c r="AA18" i="27"/>
  <c r="AB18" i="27"/>
  <c r="AC18" i="27"/>
  <c r="AD18" i="27"/>
  <c r="AE18" i="27"/>
  <c r="R19" i="27"/>
  <c r="S19" i="27"/>
  <c r="T19" i="27"/>
  <c r="U19" i="27"/>
  <c r="V19" i="27"/>
  <c r="W19" i="27"/>
  <c r="X19" i="27"/>
  <c r="Y19" i="27"/>
  <c r="Z19" i="27"/>
  <c r="AA19" i="27"/>
  <c r="AB19" i="27"/>
  <c r="AC19" i="27"/>
  <c r="AD19" i="27"/>
  <c r="AE19" i="27"/>
  <c r="R20" i="27"/>
  <c r="S20" i="27"/>
  <c r="T20" i="27"/>
  <c r="U20" i="27"/>
  <c r="V20" i="27"/>
  <c r="W20" i="27"/>
  <c r="X20" i="27"/>
  <c r="Y20" i="27"/>
  <c r="Z20" i="27"/>
  <c r="AA20" i="27"/>
  <c r="AB20" i="27"/>
  <c r="AC20" i="27"/>
  <c r="AD20" i="27"/>
  <c r="AE20" i="27"/>
  <c r="R21" i="27"/>
  <c r="S21" i="27"/>
  <c r="T21" i="27"/>
  <c r="U21" i="27"/>
  <c r="V21" i="27"/>
  <c r="W21" i="27"/>
  <c r="X21" i="27"/>
  <c r="Y21" i="27"/>
  <c r="Z21" i="27"/>
  <c r="AA21" i="27"/>
  <c r="AB21" i="27"/>
  <c r="AC21" i="27"/>
  <c r="AD21" i="27"/>
  <c r="AE21" i="27"/>
  <c r="R22" i="27"/>
  <c r="S22" i="27"/>
  <c r="T22" i="27"/>
  <c r="U22" i="27"/>
  <c r="V22" i="27"/>
  <c r="W22" i="27"/>
  <c r="X22" i="27"/>
  <c r="Y22" i="27"/>
  <c r="Z22" i="27"/>
  <c r="AA22" i="27"/>
  <c r="AB22" i="27"/>
  <c r="AC22" i="27"/>
  <c r="AD22" i="27"/>
  <c r="AE22" i="27"/>
  <c r="R23" i="27"/>
  <c r="S23" i="27"/>
  <c r="T23" i="27"/>
  <c r="U23" i="27"/>
  <c r="V23" i="27"/>
  <c r="W23" i="27"/>
  <c r="X23" i="27"/>
  <c r="Y23" i="27"/>
  <c r="Z23" i="27"/>
  <c r="AA23" i="27"/>
  <c r="AB23" i="27"/>
  <c r="AC23" i="27"/>
  <c r="AD23" i="27"/>
  <c r="AE23" i="27"/>
  <c r="R24" i="27"/>
  <c r="S24" i="27"/>
  <c r="T24" i="27"/>
  <c r="U24" i="27"/>
  <c r="V24" i="27"/>
  <c r="W24" i="27"/>
  <c r="X24" i="27"/>
  <c r="Y24" i="27"/>
  <c r="Z24" i="27"/>
  <c r="AA24" i="27"/>
  <c r="AB24" i="27"/>
  <c r="AC24" i="27"/>
  <c r="AD24" i="27"/>
  <c r="AE24" i="27"/>
  <c r="R25" i="27"/>
  <c r="S25" i="27"/>
  <c r="T25" i="27"/>
  <c r="U25" i="27"/>
  <c r="V25" i="27"/>
  <c r="W25" i="27"/>
  <c r="X25" i="27"/>
  <c r="Y25" i="27"/>
  <c r="Z25" i="27"/>
  <c r="AA25" i="27"/>
  <c r="AB25" i="27"/>
  <c r="AC25" i="27"/>
  <c r="AD25" i="27"/>
  <c r="AE25" i="27"/>
  <c r="R26" i="27"/>
  <c r="S26" i="27"/>
  <c r="T26" i="27"/>
  <c r="U26" i="27"/>
  <c r="V26" i="27"/>
  <c r="W26" i="27"/>
  <c r="X26" i="27"/>
  <c r="Y26" i="27"/>
  <c r="Z26" i="27"/>
  <c r="AA26" i="27"/>
  <c r="AB26" i="27"/>
  <c r="AC26" i="27"/>
  <c r="AD26" i="27"/>
  <c r="AE26" i="27"/>
  <c r="R27" i="27"/>
  <c r="S27" i="27"/>
  <c r="T27" i="27"/>
  <c r="U27" i="27"/>
  <c r="V27" i="27"/>
  <c r="W27" i="27"/>
  <c r="X27" i="27"/>
  <c r="Y27" i="27"/>
  <c r="Z27" i="27"/>
  <c r="AA27" i="27"/>
  <c r="AB27" i="27"/>
  <c r="AC27" i="27"/>
  <c r="AD27" i="27"/>
  <c r="AE27" i="27"/>
  <c r="R28" i="27"/>
  <c r="S28" i="27"/>
  <c r="T28" i="27"/>
  <c r="U28" i="27"/>
  <c r="V28" i="27"/>
  <c r="W28" i="27"/>
  <c r="X28" i="27"/>
  <c r="Y28" i="27"/>
  <c r="Z28" i="27"/>
  <c r="AA28" i="27"/>
  <c r="AB28" i="27"/>
  <c r="AC28" i="27"/>
  <c r="AD28" i="27"/>
  <c r="AE28" i="27"/>
  <c r="R29" i="27"/>
  <c r="S29" i="27"/>
  <c r="T29" i="27"/>
  <c r="U29" i="27"/>
  <c r="V29" i="27"/>
  <c r="W29" i="27"/>
  <c r="X29" i="27"/>
  <c r="Y29" i="27"/>
  <c r="Z29" i="27"/>
  <c r="AA29" i="27"/>
  <c r="AB29" i="27"/>
  <c r="AC29" i="27"/>
  <c r="AD29" i="27"/>
  <c r="AE29" i="27"/>
  <c r="R30" i="27"/>
  <c r="S30" i="27"/>
  <c r="T30" i="27"/>
  <c r="U30" i="27"/>
  <c r="V30" i="27"/>
  <c r="W30" i="27"/>
  <c r="X30" i="27"/>
  <c r="Y30" i="27"/>
  <c r="Z30" i="27"/>
  <c r="AA30" i="27"/>
  <c r="AB30" i="27"/>
  <c r="AC30" i="27"/>
  <c r="AD30" i="27"/>
  <c r="AE30" i="27"/>
  <c r="R31" i="27"/>
  <c r="S31" i="27"/>
  <c r="T31" i="27"/>
  <c r="U31" i="27"/>
  <c r="V31" i="27"/>
  <c r="W31" i="27"/>
  <c r="X31" i="27"/>
  <c r="Y31" i="27"/>
  <c r="Z31" i="27"/>
  <c r="AA31" i="27"/>
  <c r="AB31" i="27"/>
  <c r="AC31" i="27"/>
  <c r="AD31" i="27"/>
  <c r="AE31" i="27"/>
  <c r="R32" i="27"/>
  <c r="S32" i="27"/>
  <c r="T32" i="27"/>
  <c r="U32" i="27"/>
  <c r="V32" i="27"/>
  <c r="W32" i="27"/>
  <c r="X32" i="27"/>
  <c r="Y32" i="27"/>
  <c r="Z32" i="27"/>
  <c r="AA32" i="27"/>
  <c r="AB32" i="27"/>
  <c r="AC32" i="27"/>
  <c r="AD32" i="27"/>
  <c r="AE32" i="27"/>
  <c r="R33" i="27"/>
  <c r="S33" i="27"/>
  <c r="T33" i="27"/>
  <c r="U33" i="27"/>
  <c r="V33" i="27"/>
  <c r="W33" i="27"/>
  <c r="X33" i="27"/>
  <c r="Y33" i="27"/>
  <c r="Z33" i="27"/>
  <c r="AA33" i="27"/>
  <c r="AB33" i="27"/>
  <c r="AC33" i="27"/>
  <c r="AD33" i="27"/>
  <c r="AE33" i="27"/>
  <c r="R34" i="27"/>
  <c r="S34" i="27"/>
  <c r="T34" i="27"/>
  <c r="U34" i="27"/>
  <c r="V34" i="27"/>
  <c r="W34" i="27"/>
  <c r="X34" i="27"/>
  <c r="Y34" i="27"/>
  <c r="Z34" i="27"/>
  <c r="AA34" i="27"/>
  <c r="AB34" i="27"/>
  <c r="AC34" i="27"/>
  <c r="AD34" i="27"/>
  <c r="AE34" i="27"/>
  <c r="R35" i="27"/>
  <c r="S35" i="27"/>
  <c r="T35" i="27"/>
  <c r="U35" i="27"/>
  <c r="V35" i="27"/>
  <c r="W35" i="27"/>
  <c r="X35" i="27"/>
  <c r="Y35" i="27"/>
  <c r="Z35" i="27"/>
  <c r="AA35" i="27"/>
  <c r="AB35" i="27"/>
  <c r="AC35" i="27"/>
  <c r="AD35" i="27"/>
  <c r="AE35" i="27"/>
  <c r="R36" i="27"/>
  <c r="S36" i="27"/>
  <c r="T36" i="27"/>
  <c r="U36" i="27"/>
  <c r="V36" i="27"/>
  <c r="W36" i="27"/>
  <c r="X36" i="27"/>
  <c r="Y36" i="27"/>
  <c r="Z36" i="27"/>
  <c r="AA36" i="27"/>
  <c r="AB36" i="27"/>
  <c r="AC36" i="27"/>
  <c r="AD36" i="27"/>
  <c r="AE36" i="27"/>
  <c r="R37" i="27"/>
  <c r="S37" i="27"/>
  <c r="T37" i="27"/>
  <c r="U37" i="27"/>
  <c r="V37" i="27"/>
  <c r="W37" i="27"/>
  <c r="X37" i="27"/>
  <c r="Y37" i="27"/>
  <c r="Z37" i="27"/>
  <c r="AA37" i="27"/>
  <c r="AB37" i="27"/>
  <c r="AC37" i="27"/>
  <c r="AD37" i="27"/>
  <c r="AE37" i="27"/>
  <c r="R38" i="27"/>
  <c r="S38" i="27"/>
  <c r="T38" i="27"/>
  <c r="U38" i="27"/>
  <c r="V38" i="27"/>
  <c r="W38" i="27"/>
  <c r="X38" i="27"/>
  <c r="Y38" i="27"/>
  <c r="Z38" i="27"/>
  <c r="AA38" i="27"/>
  <c r="AB38" i="27"/>
  <c r="AC38" i="27"/>
  <c r="AD38" i="27"/>
  <c r="AE38" i="27"/>
  <c r="R39" i="27"/>
  <c r="S39" i="27"/>
  <c r="T39" i="27"/>
  <c r="U39" i="27"/>
  <c r="V39" i="27"/>
  <c r="W39" i="27"/>
  <c r="X39" i="27"/>
  <c r="Y39" i="27"/>
  <c r="Z39" i="27"/>
  <c r="AA39" i="27"/>
  <c r="AB39" i="27"/>
  <c r="AC39" i="27"/>
  <c r="AD39" i="27"/>
  <c r="AE39" i="27"/>
  <c r="R40" i="27"/>
  <c r="S40" i="27"/>
  <c r="T40" i="27"/>
  <c r="U40" i="27"/>
  <c r="V40" i="27"/>
  <c r="W40" i="27"/>
  <c r="X40" i="27"/>
  <c r="Y40" i="27"/>
  <c r="Z40" i="27"/>
  <c r="AA40" i="27"/>
  <c r="AB40" i="27"/>
  <c r="AC40" i="27"/>
  <c r="AD40" i="27"/>
  <c r="AE40" i="27"/>
  <c r="R41" i="27"/>
  <c r="S41" i="27"/>
  <c r="T41" i="27"/>
  <c r="U41" i="27"/>
  <c r="V41" i="27"/>
  <c r="W41" i="27"/>
  <c r="X41" i="27"/>
  <c r="Y41" i="27"/>
  <c r="Z41" i="27"/>
  <c r="AA41" i="27"/>
  <c r="AB41" i="27"/>
  <c r="AC41" i="27"/>
  <c r="AD41" i="27"/>
  <c r="AE41" i="27"/>
  <c r="R42" i="27"/>
  <c r="S42" i="27"/>
  <c r="T42" i="27"/>
  <c r="U42" i="27"/>
  <c r="V42" i="27"/>
  <c r="W42" i="27"/>
  <c r="X42" i="27"/>
  <c r="Y42" i="27"/>
  <c r="Z42" i="27"/>
  <c r="AA42" i="27"/>
  <c r="AB42" i="27"/>
  <c r="AC42" i="27"/>
  <c r="AD42" i="27"/>
  <c r="AE42" i="27"/>
  <c r="R43" i="27"/>
  <c r="S43" i="27"/>
  <c r="T43" i="27"/>
  <c r="U43" i="27"/>
  <c r="V43" i="27"/>
  <c r="W43" i="27"/>
  <c r="X43" i="27"/>
  <c r="Y43" i="27"/>
  <c r="Z43" i="27"/>
  <c r="AA43" i="27"/>
  <c r="AB43" i="27"/>
  <c r="AC43" i="27"/>
  <c r="AD43" i="27"/>
  <c r="AE43" i="27"/>
  <c r="R44" i="27"/>
  <c r="S44" i="27"/>
  <c r="T44" i="27"/>
  <c r="U44" i="27"/>
  <c r="V44" i="27"/>
  <c r="W44" i="27"/>
  <c r="X44" i="27"/>
  <c r="Y44" i="27"/>
  <c r="Z44" i="27"/>
  <c r="AA44" i="27"/>
  <c r="AB44" i="27"/>
  <c r="AC44" i="27"/>
  <c r="AD44" i="27"/>
  <c r="AE44" i="27"/>
  <c r="R45" i="27"/>
  <c r="S45" i="27"/>
  <c r="T45" i="27"/>
  <c r="U45" i="27"/>
  <c r="V45" i="27"/>
  <c r="W45" i="27"/>
  <c r="X45" i="27"/>
  <c r="Y45" i="27"/>
  <c r="Z45" i="27"/>
  <c r="AA45" i="27"/>
  <c r="AB45" i="27"/>
  <c r="AC45" i="27"/>
  <c r="AD45" i="27"/>
  <c r="AE45" i="27"/>
  <c r="R46" i="27"/>
  <c r="S46" i="27"/>
  <c r="T46" i="27"/>
  <c r="U46" i="27"/>
  <c r="V46" i="27"/>
  <c r="W46" i="27"/>
  <c r="X46" i="27"/>
  <c r="Y46" i="27"/>
  <c r="Z46" i="27"/>
  <c r="AA46" i="27"/>
  <c r="AB46" i="27"/>
  <c r="AC46" i="27"/>
  <c r="AD46" i="27"/>
  <c r="AE46" i="27"/>
  <c r="R47" i="27"/>
  <c r="S47" i="27"/>
  <c r="T47" i="27"/>
  <c r="U47" i="27"/>
  <c r="V47" i="27"/>
  <c r="W47" i="27"/>
  <c r="X47" i="27"/>
  <c r="Y47" i="27"/>
  <c r="Z47" i="27"/>
  <c r="AA47" i="27"/>
  <c r="AB47" i="27"/>
  <c r="AC47" i="27"/>
  <c r="AD47" i="27"/>
  <c r="AE47" i="27"/>
  <c r="R48" i="27"/>
  <c r="S48" i="27"/>
  <c r="T48" i="27"/>
  <c r="U48" i="27"/>
  <c r="V48" i="27"/>
  <c r="W48" i="27"/>
  <c r="X48" i="27"/>
  <c r="Y48" i="27"/>
  <c r="Z48" i="27"/>
  <c r="AA48" i="27"/>
  <c r="AB48" i="27"/>
  <c r="AC48" i="27"/>
  <c r="AD48" i="27"/>
  <c r="AE48" i="27"/>
  <c r="R49" i="27"/>
  <c r="S49" i="27"/>
  <c r="T49" i="27"/>
  <c r="U49" i="27"/>
  <c r="V49" i="27"/>
  <c r="W49" i="27"/>
  <c r="X49" i="27"/>
  <c r="Y49" i="27"/>
  <c r="Z49" i="27"/>
  <c r="AA49" i="27"/>
  <c r="AB49" i="27"/>
  <c r="AC49" i="27"/>
  <c r="AD49" i="27"/>
  <c r="AE49" i="27"/>
  <c r="R50" i="27"/>
  <c r="S50" i="27"/>
  <c r="T50" i="27"/>
  <c r="U50" i="27"/>
  <c r="V50" i="27"/>
  <c r="W50" i="27"/>
  <c r="X50" i="27"/>
  <c r="Y50" i="27"/>
  <c r="Z50" i="27"/>
  <c r="AA50" i="27"/>
  <c r="AB50" i="27"/>
  <c r="AC50" i="27"/>
  <c r="AD50" i="27"/>
  <c r="AE50" i="27"/>
  <c r="R51" i="27"/>
  <c r="S51" i="27"/>
  <c r="T51" i="27"/>
  <c r="U51" i="27"/>
  <c r="V51" i="27"/>
  <c r="W51" i="27"/>
  <c r="X51" i="27"/>
  <c r="Y51" i="27"/>
  <c r="Z51" i="27"/>
  <c r="AA51" i="27"/>
  <c r="AB51" i="27"/>
  <c r="AC51" i="27"/>
  <c r="AD51" i="27"/>
  <c r="AE51" i="27"/>
  <c r="R52" i="27"/>
  <c r="S52" i="27"/>
  <c r="T52" i="27"/>
  <c r="U52" i="27"/>
  <c r="V52" i="27"/>
  <c r="W52" i="27"/>
  <c r="X52" i="27"/>
  <c r="Y52" i="27"/>
  <c r="Z52" i="27"/>
  <c r="AA52" i="27"/>
  <c r="AB52" i="27"/>
  <c r="AC52" i="27"/>
  <c r="AD52" i="27"/>
  <c r="AE52" i="27"/>
  <c r="R53" i="27"/>
  <c r="S53" i="27"/>
  <c r="T53" i="27"/>
  <c r="U53" i="27"/>
  <c r="V53" i="27"/>
  <c r="W53" i="27"/>
  <c r="X53" i="27"/>
  <c r="Y53" i="27"/>
  <c r="Z53" i="27"/>
  <c r="AA53" i="27"/>
  <c r="AB53" i="27"/>
  <c r="AC53" i="27"/>
  <c r="AD53" i="27"/>
  <c r="AE53" i="27"/>
  <c r="R54" i="27"/>
  <c r="S54" i="27"/>
  <c r="T54" i="27"/>
  <c r="U54" i="27"/>
  <c r="V54" i="27"/>
  <c r="W54" i="27"/>
  <c r="X54" i="27"/>
  <c r="Y54" i="27"/>
  <c r="Z54" i="27"/>
  <c r="AA54" i="27"/>
  <c r="AB54" i="27"/>
  <c r="AC54" i="27"/>
  <c r="AD54" i="27"/>
  <c r="AE54" i="27"/>
  <c r="R55" i="27"/>
  <c r="S55" i="27"/>
  <c r="T55" i="27"/>
  <c r="U55" i="27"/>
  <c r="V55" i="27"/>
  <c r="W55" i="27"/>
  <c r="X55" i="27"/>
  <c r="Y55" i="27"/>
  <c r="Z55" i="27"/>
  <c r="AA55" i="27"/>
  <c r="AB55" i="27"/>
  <c r="AC55" i="27"/>
  <c r="AD55" i="27"/>
  <c r="AE55" i="27"/>
  <c r="R56" i="27"/>
  <c r="S56" i="27"/>
  <c r="T56" i="27"/>
  <c r="U56" i="27"/>
  <c r="V56" i="27"/>
  <c r="W56" i="27"/>
  <c r="X56" i="27"/>
  <c r="Y56" i="27"/>
  <c r="Z56" i="27"/>
  <c r="AA56" i="27"/>
  <c r="AB56" i="27"/>
  <c r="AC56" i="27"/>
  <c r="AD56" i="27"/>
  <c r="AE56" i="27"/>
  <c r="R57" i="27"/>
  <c r="S57" i="27"/>
  <c r="T57" i="27"/>
  <c r="U57" i="27"/>
  <c r="V57" i="27"/>
  <c r="W57" i="27"/>
  <c r="X57" i="27"/>
  <c r="Y57" i="27"/>
  <c r="Z57" i="27"/>
  <c r="AA57" i="27"/>
  <c r="AB57" i="27"/>
  <c r="AC57" i="27"/>
  <c r="AD57" i="27"/>
  <c r="AE57" i="27"/>
  <c r="R58" i="27"/>
  <c r="S58" i="27"/>
  <c r="T58" i="27"/>
  <c r="U58" i="27"/>
  <c r="V58" i="27"/>
  <c r="W58" i="27"/>
  <c r="X58" i="27"/>
  <c r="Y58" i="27"/>
  <c r="Z58" i="27"/>
  <c r="AA58" i="27"/>
  <c r="AB58" i="27"/>
  <c r="AC58" i="27"/>
  <c r="AD58" i="27"/>
  <c r="AE58" i="27"/>
  <c r="R59" i="27"/>
  <c r="S59" i="27"/>
  <c r="T59" i="27"/>
  <c r="U59" i="27"/>
  <c r="V59" i="27"/>
  <c r="W59" i="27"/>
  <c r="X59" i="27"/>
  <c r="Y59" i="27"/>
  <c r="Z59" i="27"/>
  <c r="AA59" i="27"/>
  <c r="AB59" i="27"/>
  <c r="AC59" i="27"/>
  <c r="AD59" i="27"/>
  <c r="AE59" i="27"/>
  <c r="R60" i="27"/>
  <c r="S60" i="27"/>
  <c r="T60" i="27"/>
  <c r="U60" i="27"/>
  <c r="V60" i="27"/>
  <c r="W60" i="27"/>
  <c r="X60" i="27"/>
  <c r="Y60" i="27"/>
  <c r="Z60" i="27"/>
  <c r="AA60" i="27"/>
  <c r="AB60" i="27"/>
  <c r="AC60" i="27"/>
  <c r="AD60" i="27"/>
  <c r="AE60" i="27"/>
  <c r="R61" i="27"/>
  <c r="S61" i="27"/>
  <c r="T61" i="27"/>
  <c r="U61" i="27"/>
  <c r="V61" i="27"/>
  <c r="W61" i="27"/>
  <c r="X61" i="27"/>
  <c r="Y61" i="27"/>
  <c r="Z61" i="27"/>
  <c r="AA61" i="27"/>
  <c r="AB61" i="27"/>
  <c r="AC61" i="27"/>
  <c r="AD61" i="27"/>
  <c r="AE61" i="27"/>
  <c r="R62" i="27"/>
  <c r="S62" i="27"/>
  <c r="T62" i="27"/>
  <c r="U62" i="27"/>
  <c r="V62" i="27"/>
  <c r="W62" i="27"/>
  <c r="X62" i="27"/>
  <c r="Y62" i="27"/>
  <c r="Z62" i="27"/>
  <c r="AA62" i="27"/>
  <c r="AB62" i="27"/>
  <c r="AC62" i="27"/>
  <c r="AD62" i="27"/>
  <c r="AE62" i="27"/>
  <c r="R63" i="27"/>
  <c r="S63" i="27"/>
  <c r="T63" i="27"/>
  <c r="U63" i="27"/>
  <c r="V63" i="27"/>
  <c r="W63" i="27"/>
  <c r="X63" i="27"/>
  <c r="Y63" i="27"/>
  <c r="Z63" i="27"/>
  <c r="AA63" i="27"/>
  <c r="AB63" i="27"/>
  <c r="AC63" i="27"/>
  <c r="AD63" i="27"/>
  <c r="AE63" i="27"/>
  <c r="R64" i="27"/>
  <c r="S64" i="27"/>
  <c r="T64" i="27"/>
  <c r="U64" i="27"/>
  <c r="V64" i="27"/>
  <c r="W64" i="27"/>
  <c r="X64" i="27"/>
  <c r="Y64" i="27"/>
  <c r="Z64" i="27"/>
  <c r="AA64" i="27"/>
  <c r="AB64" i="27"/>
  <c r="AC64" i="27"/>
  <c r="AD64" i="27"/>
  <c r="AE64" i="27"/>
  <c r="R65" i="27"/>
  <c r="S65" i="27"/>
  <c r="T65" i="27"/>
  <c r="U65" i="27"/>
  <c r="V65" i="27"/>
  <c r="W65" i="27"/>
  <c r="X65" i="27"/>
  <c r="Y65" i="27"/>
  <c r="Z65" i="27"/>
  <c r="AA65" i="27"/>
  <c r="AB65" i="27"/>
  <c r="AC65" i="27"/>
  <c r="AD65" i="27"/>
  <c r="AE65" i="27"/>
  <c r="R66" i="27"/>
  <c r="S66" i="27"/>
  <c r="T66" i="27"/>
  <c r="U66" i="27"/>
  <c r="V66" i="27"/>
  <c r="W66" i="27"/>
  <c r="X66" i="27"/>
  <c r="Y66" i="27"/>
  <c r="Z66" i="27"/>
  <c r="AA66" i="27"/>
  <c r="AB66" i="27"/>
  <c r="AC66" i="27"/>
  <c r="AD66" i="27"/>
  <c r="AE66" i="27"/>
  <c r="R67" i="27"/>
  <c r="S67" i="27"/>
  <c r="T67" i="27"/>
  <c r="U67" i="27"/>
  <c r="V67" i="27"/>
  <c r="W67" i="27"/>
  <c r="X67" i="27"/>
  <c r="Y67" i="27"/>
  <c r="Z67" i="27"/>
  <c r="AA67" i="27"/>
  <c r="AB67" i="27"/>
  <c r="AC67" i="27"/>
  <c r="AD67" i="27"/>
  <c r="AE67" i="27"/>
  <c r="R68" i="27"/>
  <c r="S68" i="27"/>
  <c r="T68" i="27"/>
  <c r="U68" i="27"/>
  <c r="V68" i="27"/>
  <c r="W68" i="27"/>
  <c r="X68" i="27"/>
  <c r="Y68" i="27"/>
  <c r="Z68" i="27"/>
  <c r="AA68" i="27"/>
  <c r="AB68" i="27"/>
  <c r="AC68" i="27"/>
  <c r="AD68" i="27"/>
  <c r="AE68" i="27"/>
  <c r="R69" i="27"/>
  <c r="S69" i="27"/>
  <c r="T69" i="27"/>
  <c r="U69" i="27"/>
  <c r="V69" i="27"/>
  <c r="W69" i="27"/>
  <c r="X69" i="27"/>
  <c r="Y69" i="27"/>
  <c r="Z69" i="27"/>
  <c r="AA69" i="27"/>
  <c r="AB69" i="27"/>
  <c r="AC69" i="27"/>
  <c r="AD69" i="27"/>
  <c r="AE69" i="27"/>
  <c r="R70" i="27"/>
  <c r="S70" i="27"/>
  <c r="T70" i="27"/>
  <c r="U70" i="27"/>
  <c r="V70" i="27"/>
  <c r="W70" i="27"/>
  <c r="X70" i="27"/>
  <c r="Y70" i="27"/>
  <c r="Z70" i="27"/>
  <c r="AA70" i="27"/>
  <c r="AB70" i="27"/>
  <c r="AC70" i="27"/>
  <c r="AD70" i="27"/>
  <c r="AE70" i="27"/>
  <c r="R71" i="27"/>
  <c r="S71" i="27"/>
  <c r="T71" i="27"/>
  <c r="U71" i="27"/>
  <c r="V71" i="27"/>
  <c r="W71" i="27"/>
  <c r="X71" i="27"/>
  <c r="Y71" i="27"/>
  <c r="Z71" i="27"/>
  <c r="AA71" i="27"/>
  <c r="AB71" i="27"/>
  <c r="AC71" i="27"/>
  <c r="AD71" i="27"/>
  <c r="AE71" i="27"/>
  <c r="R72" i="27"/>
  <c r="S72" i="27"/>
  <c r="T72" i="27"/>
  <c r="U72" i="27"/>
  <c r="V72" i="27"/>
  <c r="W72" i="27"/>
  <c r="X72" i="27"/>
  <c r="Y72" i="27"/>
  <c r="Z72" i="27"/>
  <c r="AA72" i="27"/>
  <c r="AB72" i="27"/>
  <c r="AC72" i="27"/>
  <c r="AD72" i="27"/>
  <c r="AE72" i="27"/>
  <c r="R73" i="27"/>
  <c r="S73" i="27"/>
  <c r="T73" i="27"/>
  <c r="U73" i="27"/>
  <c r="V73" i="27"/>
  <c r="W73" i="27"/>
  <c r="X73" i="27"/>
  <c r="Y73" i="27"/>
  <c r="Z73" i="27"/>
  <c r="AA73" i="27"/>
  <c r="AB73" i="27"/>
  <c r="AC73" i="27"/>
  <c r="AD73" i="27"/>
  <c r="AE73" i="27"/>
  <c r="R74" i="27"/>
  <c r="S74" i="27"/>
  <c r="T74" i="27"/>
  <c r="U74" i="27"/>
  <c r="V74" i="27"/>
  <c r="W74" i="27"/>
  <c r="X74" i="27"/>
  <c r="Y74" i="27"/>
  <c r="Z74" i="27"/>
  <c r="AA74" i="27"/>
  <c r="AB74" i="27"/>
  <c r="AC74" i="27"/>
  <c r="AD74" i="27"/>
  <c r="AE74" i="27"/>
  <c r="R75" i="27"/>
  <c r="S75" i="27"/>
  <c r="T75" i="27"/>
  <c r="U75" i="27"/>
  <c r="V75" i="27"/>
  <c r="W75" i="27"/>
  <c r="X75" i="27"/>
  <c r="Y75" i="27"/>
  <c r="Z75" i="27"/>
  <c r="AA75" i="27"/>
  <c r="AB75" i="27"/>
  <c r="AC75" i="27"/>
  <c r="AD75" i="27"/>
  <c r="AE75" i="27"/>
  <c r="R76" i="27"/>
  <c r="S76" i="27"/>
  <c r="T76" i="27"/>
  <c r="U76" i="27"/>
  <c r="V76" i="27"/>
  <c r="W76" i="27"/>
  <c r="X76" i="27"/>
  <c r="Y76" i="27"/>
  <c r="Z76" i="27"/>
  <c r="AA76" i="27"/>
  <c r="AB76" i="27"/>
  <c r="AC76" i="27"/>
  <c r="AD76" i="27"/>
  <c r="AE76" i="27"/>
  <c r="R77" i="27"/>
  <c r="S77" i="27"/>
  <c r="T77" i="27"/>
  <c r="U77" i="27"/>
  <c r="V77" i="27"/>
  <c r="W77" i="27"/>
  <c r="X77" i="27"/>
  <c r="Y77" i="27"/>
  <c r="Z77" i="27"/>
  <c r="AA77" i="27"/>
  <c r="AB77" i="27"/>
  <c r="AC77" i="27"/>
  <c r="AD77" i="27"/>
  <c r="AE77" i="27"/>
  <c r="R78" i="27"/>
  <c r="S78" i="27"/>
  <c r="T78" i="27"/>
  <c r="U78" i="27"/>
  <c r="V78" i="27"/>
  <c r="W78" i="27"/>
  <c r="X78" i="27"/>
  <c r="Y78" i="27"/>
  <c r="Z78" i="27"/>
  <c r="AA78" i="27"/>
  <c r="AB78" i="27"/>
  <c r="AC78" i="27"/>
  <c r="AD78" i="27"/>
  <c r="AE78" i="27"/>
  <c r="R79" i="27"/>
  <c r="S79" i="27"/>
  <c r="T79" i="27"/>
  <c r="U79" i="27"/>
  <c r="V79" i="27"/>
  <c r="W79" i="27"/>
  <c r="X79" i="27"/>
  <c r="Y79" i="27"/>
  <c r="Z79" i="27"/>
  <c r="AA79" i="27"/>
  <c r="AB79" i="27"/>
  <c r="AC79" i="27"/>
  <c r="AD79" i="27"/>
  <c r="AE79" i="27"/>
  <c r="R80" i="27"/>
  <c r="S80" i="27"/>
  <c r="T80" i="27"/>
  <c r="U80" i="27"/>
  <c r="V80" i="27"/>
  <c r="W80" i="27"/>
  <c r="X80" i="27"/>
  <c r="Y80" i="27"/>
  <c r="Z80" i="27"/>
  <c r="AA80" i="27"/>
  <c r="AB80" i="27"/>
  <c r="AC80" i="27"/>
  <c r="AD80" i="27"/>
  <c r="AE80" i="27"/>
  <c r="R81" i="27"/>
  <c r="S81" i="27"/>
  <c r="T81" i="27"/>
  <c r="U81" i="27"/>
  <c r="V81" i="27"/>
  <c r="W81" i="27"/>
  <c r="X81" i="27"/>
  <c r="Y81" i="27"/>
  <c r="Z81" i="27"/>
  <c r="AA81" i="27"/>
  <c r="AB81" i="27"/>
  <c r="AC81" i="27"/>
  <c r="AD81" i="27"/>
  <c r="AE81" i="27"/>
  <c r="R82" i="27"/>
  <c r="S82" i="27"/>
  <c r="T82" i="27"/>
  <c r="U82" i="27"/>
  <c r="V82" i="27"/>
  <c r="W82" i="27"/>
  <c r="X82" i="27"/>
  <c r="Y82" i="27"/>
  <c r="Z82" i="27"/>
  <c r="AA82" i="27"/>
  <c r="AB82" i="27"/>
  <c r="AC82" i="27"/>
  <c r="AD82" i="27"/>
  <c r="AE82" i="27"/>
  <c r="R83" i="27"/>
  <c r="S83" i="27"/>
  <c r="T83" i="27"/>
  <c r="U83" i="27"/>
  <c r="V83" i="27"/>
  <c r="W83" i="27"/>
  <c r="X83" i="27"/>
  <c r="Y83" i="27"/>
  <c r="Z83" i="27"/>
  <c r="AA83" i="27"/>
  <c r="AB83" i="27"/>
  <c r="AC83" i="27"/>
  <c r="AD83" i="27"/>
  <c r="AE83" i="27"/>
  <c r="R84" i="27"/>
  <c r="S84" i="27"/>
  <c r="T84" i="27"/>
  <c r="U84" i="27"/>
  <c r="V84" i="27"/>
  <c r="W84" i="27"/>
  <c r="X84" i="27"/>
  <c r="Y84" i="27"/>
  <c r="Z84" i="27"/>
  <c r="AA84" i="27"/>
  <c r="AB84" i="27"/>
  <c r="AC84" i="27"/>
  <c r="AD84" i="27"/>
  <c r="AE84" i="27"/>
  <c r="R85" i="27"/>
  <c r="S85" i="27"/>
  <c r="T85" i="27"/>
  <c r="U85" i="27"/>
  <c r="V85" i="27"/>
  <c r="W85" i="27"/>
  <c r="X85" i="27"/>
  <c r="Y85" i="27"/>
  <c r="Z85" i="27"/>
  <c r="AA85" i="27"/>
  <c r="AB85" i="27"/>
  <c r="AC85" i="27"/>
  <c r="AD85" i="27"/>
  <c r="AE85" i="27"/>
  <c r="R86" i="27"/>
  <c r="S86" i="27"/>
  <c r="T86" i="27"/>
  <c r="U86" i="27"/>
  <c r="V86" i="27"/>
  <c r="W86" i="27"/>
  <c r="X86" i="27"/>
  <c r="Y86" i="27"/>
  <c r="Z86" i="27"/>
  <c r="AA86" i="27"/>
  <c r="AB86" i="27"/>
  <c r="AC86" i="27"/>
  <c r="AD86" i="27"/>
  <c r="AE86" i="27"/>
  <c r="R87" i="27"/>
  <c r="S87" i="27"/>
  <c r="T87" i="27"/>
  <c r="U87" i="27"/>
  <c r="V87" i="27"/>
  <c r="W87" i="27"/>
  <c r="X87" i="27"/>
  <c r="Y87" i="27"/>
  <c r="Z87" i="27"/>
  <c r="AA87" i="27"/>
  <c r="AB87" i="27"/>
  <c r="AC87" i="27"/>
  <c r="AD87" i="27"/>
  <c r="AE87" i="27"/>
  <c r="R88" i="27"/>
  <c r="S88" i="27"/>
  <c r="T88" i="27"/>
  <c r="U88" i="27"/>
  <c r="V88" i="27"/>
  <c r="W88" i="27"/>
  <c r="X88" i="27"/>
  <c r="Y88" i="27"/>
  <c r="Z88" i="27"/>
  <c r="AA88" i="27"/>
  <c r="AB88" i="27"/>
  <c r="AC88" i="27"/>
  <c r="AD88" i="27"/>
  <c r="AE88" i="27"/>
  <c r="R89" i="27"/>
  <c r="S89" i="27"/>
  <c r="T89" i="27"/>
  <c r="U89" i="27"/>
  <c r="V89" i="27"/>
  <c r="W89" i="27"/>
  <c r="X89" i="27"/>
  <c r="Y89" i="27"/>
  <c r="Z89" i="27"/>
  <c r="AA89" i="27"/>
  <c r="AB89" i="27"/>
  <c r="AC89" i="27"/>
  <c r="AD89" i="27"/>
  <c r="AE89" i="27"/>
  <c r="R90" i="27"/>
  <c r="S90" i="27"/>
  <c r="T90" i="27"/>
  <c r="U90" i="27"/>
  <c r="V90" i="27"/>
  <c r="W90" i="27"/>
  <c r="X90" i="27"/>
  <c r="Y90" i="27"/>
  <c r="Z90" i="27"/>
  <c r="AA90" i="27"/>
  <c r="AB90" i="27"/>
  <c r="AC90" i="27"/>
  <c r="AD90" i="27"/>
  <c r="AE90" i="27"/>
  <c r="R91" i="27"/>
  <c r="S91" i="27"/>
  <c r="T91" i="27"/>
  <c r="U91" i="27"/>
  <c r="V91" i="27"/>
  <c r="W91" i="27"/>
  <c r="X91" i="27"/>
  <c r="Y91" i="27"/>
  <c r="Z91" i="27"/>
  <c r="AA91" i="27"/>
  <c r="AB91" i="27"/>
  <c r="AC91" i="27"/>
  <c r="AD91" i="27"/>
  <c r="AE91" i="27"/>
  <c r="R92" i="27"/>
  <c r="S92" i="27"/>
  <c r="T92" i="27"/>
  <c r="U92" i="27"/>
  <c r="V92" i="27"/>
  <c r="W92" i="27"/>
  <c r="X92" i="27"/>
  <c r="Y92" i="27"/>
  <c r="Z92" i="27"/>
  <c r="AA92" i="27"/>
  <c r="AB92" i="27"/>
  <c r="AC92" i="27"/>
  <c r="AD92" i="27"/>
  <c r="AE92" i="27"/>
  <c r="R93" i="27"/>
  <c r="S93" i="27"/>
  <c r="T93" i="27"/>
  <c r="U93" i="27"/>
  <c r="V93" i="27"/>
  <c r="W93" i="27"/>
  <c r="X93" i="27"/>
  <c r="Y93" i="27"/>
  <c r="Z93" i="27"/>
  <c r="AA93" i="27"/>
  <c r="AB93" i="27"/>
  <c r="AC93" i="27"/>
  <c r="AD93" i="27"/>
  <c r="AE93" i="27"/>
  <c r="R94" i="27"/>
  <c r="S94" i="27"/>
  <c r="T94" i="27"/>
  <c r="U94" i="27"/>
  <c r="V94" i="27"/>
  <c r="W94" i="27"/>
  <c r="X94" i="27"/>
  <c r="Y94" i="27"/>
  <c r="Z94" i="27"/>
  <c r="AA94" i="27"/>
  <c r="AB94" i="27"/>
  <c r="AC94" i="27"/>
  <c r="AD94" i="27"/>
  <c r="AE94" i="27"/>
  <c r="R95" i="27"/>
  <c r="S95" i="27"/>
  <c r="T95" i="27"/>
  <c r="U95" i="27"/>
  <c r="V95" i="27"/>
  <c r="W95" i="27"/>
  <c r="X95" i="27"/>
  <c r="Y95" i="27"/>
  <c r="Z95" i="27"/>
  <c r="AA95" i="27"/>
  <c r="AB95" i="27"/>
  <c r="AC95" i="27"/>
  <c r="AD95" i="27"/>
  <c r="AE95" i="27"/>
  <c r="R96" i="27"/>
  <c r="S96" i="27"/>
  <c r="T96" i="27"/>
  <c r="U96" i="27"/>
  <c r="V96" i="27"/>
  <c r="W96" i="27"/>
  <c r="X96" i="27"/>
  <c r="Y96" i="27"/>
  <c r="Z96" i="27"/>
  <c r="AA96" i="27"/>
  <c r="AB96" i="27"/>
  <c r="AC96" i="27"/>
  <c r="AD96" i="27"/>
  <c r="AE96" i="27"/>
  <c r="R97" i="27"/>
  <c r="S97" i="27"/>
  <c r="T97" i="27"/>
  <c r="U97" i="27"/>
  <c r="V97" i="27"/>
  <c r="W97" i="27"/>
  <c r="X97" i="27"/>
  <c r="Y97" i="27"/>
  <c r="Z97" i="27"/>
  <c r="AA97" i="27"/>
  <c r="AB97" i="27"/>
  <c r="AC97" i="27"/>
  <c r="AD97" i="27"/>
  <c r="AE97" i="27"/>
  <c r="R98" i="27"/>
  <c r="S98" i="27"/>
  <c r="T98" i="27"/>
  <c r="U98" i="27"/>
  <c r="V98" i="27"/>
  <c r="W98" i="27"/>
  <c r="X98" i="27"/>
  <c r="Y98" i="27"/>
  <c r="Z98" i="27"/>
  <c r="AA98" i="27"/>
  <c r="AB98" i="27"/>
  <c r="AC98" i="27"/>
  <c r="AD98" i="27"/>
  <c r="AE98" i="27"/>
  <c r="R99" i="27"/>
  <c r="S99" i="27"/>
  <c r="T99" i="27"/>
  <c r="U99" i="27"/>
  <c r="V99" i="27"/>
  <c r="W99" i="27"/>
  <c r="X99" i="27"/>
  <c r="Y99" i="27"/>
  <c r="Z99" i="27"/>
  <c r="AA99" i="27"/>
  <c r="AB99" i="27"/>
  <c r="AC99" i="27"/>
  <c r="AD99" i="27"/>
  <c r="AE99" i="27"/>
  <c r="R100" i="27"/>
  <c r="S100" i="27"/>
  <c r="T100" i="27"/>
  <c r="U100" i="27"/>
  <c r="V100" i="27"/>
  <c r="W100" i="27"/>
  <c r="X100" i="27"/>
  <c r="Y100" i="27"/>
  <c r="Z100" i="27"/>
  <c r="AA100" i="27"/>
  <c r="AB100" i="27"/>
  <c r="AC100" i="27"/>
  <c r="AD100" i="27"/>
  <c r="AE100" i="27"/>
  <c r="R101" i="27"/>
  <c r="S101" i="27"/>
  <c r="T101" i="27"/>
  <c r="U101" i="27"/>
  <c r="V101" i="27"/>
  <c r="W101" i="27"/>
  <c r="X101" i="27"/>
  <c r="Y101" i="27"/>
  <c r="Z101" i="27"/>
  <c r="AA101" i="27"/>
  <c r="AB101" i="27"/>
  <c r="AC101" i="27"/>
  <c r="AD101" i="27"/>
  <c r="AE101" i="27"/>
  <c r="R102" i="27"/>
  <c r="S102" i="27"/>
  <c r="T102" i="27"/>
  <c r="U102" i="27"/>
  <c r="V102" i="27"/>
  <c r="W102" i="27"/>
  <c r="X102" i="27"/>
  <c r="Y102" i="27"/>
  <c r="Z102" i="27"/>
  <c r="AA102" i="27"/>
  <c r="AB102" i="27"/>
  <c r="AC102" i="27"/>
  <c r="AD102" i="27"/>
  <c r="AE102" i="27"/>
  <c r="R103" i="27"/>
  <c r="S103" i="27"/>
  <c r="T103" i="27"/>
  <c r="U103" i="27"/>
  <c r="V103" i="27"/>
  <c r="W103" i="27"/>
  <c r="X103" i="27"/>
  <c r="Y103" i="27"/>
  <c r="Z103" i="27"/>
  <c r="AA103" i="27"/>
  <c r="AB103" i="27"/>
  <c r="AC103" i="27"/>
  <c r="AD103" i="27"/>
  <c r="AE103" i="27"/>
  <c r="R104" i="27"/>
  <c r="S104" i="27"/>
  <c r="T104" i="27"/>
  <c r="U104" i="27"/>
  <c r="V104" i="27"/>
  <c r="W104" i="27"/>
  <c r="X104" i="27"/>
  <c r="Y104" i="27"/>
  <c r="Z104" i="27"/>
  <c r="AA104" i="27"/>
  <c r="AB104" i="27"/>
  <c r="AC104" i="27"/>
  <c r="AD104" i="27"/>
  <c r="AE104" i="27"/>
  <c r="R105" i="27"/>
  <c r="S105" i="27"/>
  <c r="T105" i="27"/>
  <c r="U105" i="27"/>
  <c r="V105" i="27"/>
  <c r="W105" i="27"/>
  <c r="X105" i="27"/>
  <c r="Y105" i="27"/>
  <c r="Z105" i="27"/>
  <c r="AA105" i="27"/>
  <c r="AB105" i="27"/>
  <c r="AC105" i="27"/>
  <c r="AD105" i="27"/>
  <c r="AE105" i="27"/>
  <c r="R106" i="27"/>
  <c r="S106" i="27"/>
  <c r="T106" i="27"/>
  <c r="U106" i="27"/>
  <c r="V106" i="27"/>
  <c r="W106" i="27"/>
  <c r="X106" i="27"/>
  <c r="Y106" i="27"/>
  <c r="Z106" i="27"/>
  <c r="AA106" i="27"/>
  <c r="AB106" i="27"/>
  <c r="AC106" i="27"/>
  <c r="AD106" i="27"/>
  <c r="AE106" i="27"/>
  <c r="R107" i="27"/>
  <c r="S107" i="27"/>
  <c r="T107" i="27"/>
  <c r="U107" i="27"/>
  <c r="V107" i="27"/>
  <c r="W107" i="27"/>
  <c r="X107" i="27"/>
  <c r="Y107" i="27"/>
  <c r="Z107" i="27"/>
  <c r="AA107" i="27"/>
  <c r="AB107" i="27"/>
  <c r="AC107" i="27"/>
  <c r="AD107" i="27"/>
  <c r="AE107" i="27"/>
  <c r="R108" i="27"/>
  <c r="S108" i="27"/>
  <c r="T108" i="27"/>
  <c r="U108" i="27"/>
  <c r="V108" i="27"/>
  <c r="W108" i="27"/>
  <c r="X108" i="27"/>
  <c r="Y108" i="27"/>
  <c r="Z108" i="27"/>
  <c r="AA108" i="27"/>
  <c r="AB108" i="27"/>
  <c r="AC108" i="27"/>
  <c r="AD108" i="27"/>
  <c r="AE108" i="27"/>
  <c r="R109" i="27"/>
  <c r="S109" i="27"/>
  <c r="T109" i="27"/>
  <c r="U109" i="27"/>
  <c r="V109" i="27"/>
  <c r="W109" i="27"/>
  <c r="X109" i="27"/>
  <c r="Y109" i="27"/>
  <c r="Z109" i="27"/>
  <c r="AA109" i="27"/>
  <c r="AB109" i="27"/>
  <c r="AC109" i="27"/>
  <c r="AD109" i="27"/>
  <c r="AE109" i="27"/>
  <c r="R110" i="27"/>
  <c r="S110" i="27"/>
  <c r="T110" i="27"/>
  <c r="U110" i="27"/>
  <c r="V110" i="27"/>
  <c r="W110" i="27"/>
  <c r="X110" i="27"/>
  <c r="Y110" i="27"/>
  <c r="Z110" i="27"/>
  <c r="AA110" i="27"/>
  <c r="AB110" i="27"/>
  <c r="AC110" i="27"/>
  <c r="AD110" i="27"/>
  <c r="AE110" i="27"/>
  <c r="R111" i="27"/>
  <c r="S111" i="27"/>
  <c r="T111" i="27"/>
  <c r="U111" i="27"/>
  <c r="V111" i="27"/>
  <c r="W111" i="27"/>
  <c r="X111" i="27"/>
  <c r="Y111" i="27"/>
  <c r="Z111" i="27"/>
  <c r="AA111" i="27"/>
  <c r="AB111" i="27"/>
  <c r="AC111" i="27"/>
  <c r="AD111" i="27"/>
  <c r="AE111" i="27"/>
  <c r="R112" i="27"/>
  <c r="S112" i="27"/>
  <c r="T112" i="27"/>
  <c r="U112" i="27"/>
  <c r="V112" i="27"/>
  <c r="W112" i="27"/>
  <c r="X112" i="27"/>
  <c r="Y112" i="27"/>
  <c r="Z112" i="27"/>
  <c r="AA112" i="27"/>
  <c r="AB112" i="27"/>
  <c r="AC112" i="27"/>
  <c r="AD112" i="27"/>
  <c r="AE112" i="27"/>
  <c r="R113" i="27"/>
  <c r="S113" i="27"/>
  <c r="T113" i="27"/>
  <c r="U113" i="27"/>
  <c r="V113" i="27"/>
  <c r="W113" i="27"/>
  <c r="X113" i="27"/>
  <c r="Y113" i="27"/>
  <c r="Z113" i="27"/>
  <c r="AA113" i="27"/>
  <c r="AB113" i="27"/>
  <c r="AC113" i="27"/>
  <c r="AD113" i="27"/>
  <c r="AE113" i="27"/>
  <c r="R114" i="27"/>
  <c r="S114" i="27"/>
  <c r="T114" i="27"/>
  <c r="U114" i="27"/>
  <c r="V114" i="27"/>
  <c r="W114" i="27"/>
  <c r="X114" i="27"/>
  <c r="Y114" i="27"/>
  <c r="Z114" i="27"/>
  <c r="AA114" i="27"/>
  <c r="AB114" i="27"/>
  <c r="AC114" i="27"/>
  <c r="AD114" i="27"/>
  <c r="AE114" i="27"/>
  <c r="R115" i="27"/>
  <c r="S115" i="27"/>
  <c r="T115" i="27"/>
  <c r="U115" i="27"/>
  <c r="V115" i="27"/>
  <c r="W115" i="27"/>
  <c r="X115" i="27"/>
  <c r="Y115" i="27"/>
  <c r="Z115" i="27"/>
  <c r="AA115" i="27"/>
  <c r="AB115" i="27"/>
  <c r="AC115" i="27"/>
  <c r="AD115" i="27"/>
  <c r="AE115" i="27"/>
  <c r="R116" i="27"/>
  <c r="S116" i="27"/>
  <c r="T116" i="27"/>
  <c r="U116" i="27"/>
  <c r="V116" i="27"/>
  <c r="W116" i="27"/>
  <c r="X116" i="27"/>
  <c r="Y116" i="27"/>
  <c r="Z116" i="27"/>
  <c r="AA116" i="27"/>
  <c r="AB116" i="27"/>
  <c r="AC116" i="27"/>
  <c r="AD116" i="27"/>
  <c r="AE116" i="27"/>
  <c r="R117" i="27"/>
  <c r="S117" i="27"/>
  <c r="T117" i="27"/>
  <c r="U117" i="27"/>
  <c r="V117" i="27"/>
  <c r="W117" i="27"/>
  <c r="X117" i="27"/>
  <c r="Y117" i="27"/>
  <c r="Z117" i="27"/>
  <c r="AA117" i="27"/>
  <c r="AB117" i="27"/>
  <c r="AC117" i="27"/>
  <c r="AD117" i="27"/>
  <c r="AE117" i="27"/>
  <c r="R118" i="27"/>
  <c r="S118" i="27"/>
  <c r="T118" i="27"/>
  <c r="U118" i="27"/>
  <c r="V118" i="27"/>
  <c r="W118" i="27"/>
  <c r="X118" i="27"/>
  <c r="Y118" i="27"/>
  <c r="Z118" i="27"/>
  <c r="AA118" i="27"/>
  <c r="AB118" i="27"/>
  <c r="AC118" i="27"/>
  <c r="AD118" i="27"/>
  <c r="AE118" i="27"/>
  <c r="R119" i="27"/>
  <c r="S119" i="27"/>
  <c r="T119" i="27"/>
  <c r="U119" i="27"/>
  <c r="V119" i="27"/>
  <c r="W119" i="27"/>
  <c r="X119" i="27"/>
  <c r="Y119" i="27"/>
  <c r="Z119" i="27"/>
  <c r="AA119" i="27"/>
  <c r="AB119" i="27"/>
  <c r="AC119" i="27"/>
  <c r="AD119" i="27"/>
  <c r="AE119" i="27"/>
  <c r="R120" i="27"/>
  <c r="S120" i="27"/>
  <c r="T120" i="27"/>
  <c r="U120" i="27"/>
  <c r="V120" i="27"/>
  <c r="W120" i="27"/>
  <c r="X120" i="27"/>
  <c r="Y120" i="27"/>
  <c r="Z120" i="27"/>
  <c r="AA120" i="27"/>
  <c r="AB120" i="27"/>
  <c r="AC120" i="27"/>
  <c r="AD120" i="27"/>
  <c r="AE120" i="27"/>
  <c r="R121" i="27"/>
  <c r="S121" i="27"/>
  <c r="T121" i="27"/>
  <c r="U121" i="27"/>
  <c r="V121" i="27"/>
  <c r="W121" i="27"/>
  <c r="X121" i="27"/>
  <c r="Y121" i="27"/>
  <c r="Z121" i="27"/>
  <c r="AA121" i="27"/>
  <c r="AB121" i="27"/>
  <c r="AC121" i="27"/>
  <c r="AD121" i="27"/>
  <c r="AE121" i="27"/>
  <c r="R122" i="27"/>
  <c r="S122" i="27"/>
  <c r="T122" i="27"/>
  <c r="U122" i="27"/>
  <c r="V122" i="27"/>
  <c r="W122" i="27"/>
  <c r="X122" i="27"/>
  <c r="Y122" i="27"/>
  <c r="Z122" i="27"/>
  <c r="AA122" i="27"/>
  <c r="AB122" i="27"/>
  <c r="AC122" i="27"/>
  <c r="AD122" i="27"/>
  <c r="AE122" i="27"/>
  <c r="R123" i="27"/>
  <c r="S123" i="27"/>
  <c r="T123" i="27"/>
  <c r="U123" i="27"/>
  <c r="V123" i="27"/>
  <c r="W123" i="27"/>
  <c r="X123" i="27"/>
  <c r="Y123" i="27"/>
  <c r="Z123" i="27"/>
  <c r="AA123" i="27"/>
  <c r="AB123" i="27"/>
  <c r="AC123" i="27"/>
  <c r="AD123" i="27"/>
  <c r="AE123" i="27"/>
  <c r="R124" i="27"/>
  <c r="S124" i="27"/>
  <c r="T124" i="27"/>
  <c r="U124" i="27"/>
  <c r="V124" i="27"/>
  <c r="W124" i="27"/>
  <c r="X124" i="27"/>
  <c r="Y124" i="27"/>
  <c r="Z124" i="27"/>
  <c r="AA124" i="27"/>
  <c r="AB124" i="27"/>
  <c r="AC124" i="27"/>
  <c r="AD124" i="27"/>
  <c r="AE124" i="27"/>
  <c r="R125" i="27"/>
  <c r="S125" i="27"/>
  <c r="T125" i="27"/>
  <c r="U125" i="27"/>
  <c r="V125" i="27"/>
  <c r="W125" i="27"/>
  <c r="X125" i="27"/>
  <c r="Y125" i="27"/>
  <c r="Z125" i="27"/>
  <c r="AA125" i="27"/>
  <c r="AB125" i="27"/>
  <c r="AC125" i="27"/>
  <c r="AD125" i="27"/>
  <c r="AE125" i="27"/>
  <c r="R126" i="27"/>
  <c r="S126" i="27"/>
  <c r="T126" i="27"/>
  <c r="U126" i="27"/>
  <c r="V126" i="27"/>
  <c r="W126" i="27"/>
  <c r="X126" i="27"/>
  <c r="Y126" i="27"/>
  <c r="Z126" i="27"/>
  <c r="AA126" i="27"/>
  <c r="AB126" i="27"/>
  <c r="AC126" i="27"/>
  <c r="AD126" i="27"/>
  <c r="AE126" i="27"/>
  <c r="R127" i="27"/>
  <c r="S127" i="27"/>
  <c r="T127" i="27"/>
  <c r="U127" i="27"/>
  <c r="V127" i="27"/>
  <c r="W127" i="27"/>
  <c r="X127" i="27"/>
  <c r="Y127" i="27"/>
  <c r="Z127" i="27"/>
  <c r="AA127" i="27"/>
  <c r="AB127" i="27"/>
  <c r="AC127" i="27"/>
  <c r="AD127" i="27"/>
  <c r="AE127" i="27"/>
  <c r="R128" i="27"/>
  <c r="S128" i="27"/>
  <c r="T128" i="27"/>
  <c r="U128" i="27"/>
  <c r="V128" i="27"/>
  <c r="W128" i="27"/>
  <c r="X128" i="27"/>
  <c r="Y128" i="27"/>
  <c r="Z128" i="27"/>
  <c r="AA128" i="27"/>
  <c r="AB128" i="27"/>
  <c r="AC128" i="27"/>
  <c r="AD128" i="27"/>
  <c r="AE128" i="27"/>
  <c r="R129" i="27"/>
  <c r="S129" i="27"/>
  <c r="T129" i="27"/>
  <c r="U129" i="27"/>
  <c r="V129" i="27"/>
  <c r="W129" i="27"/>
  <c r="X129" i="27"/>
  <c r="Y129" i="27"/>
  <c r="Z129" i="27"/>
  <c r="AA129" i="27"/>
  <c r="AB129" i="27"/>
  <c r="AC129" i="27"/>
  <c r="AD129" i="27"/>
  <c r="AE129" i="27"/>
  <c r="R130" i="27"/>
  <c r="S130" i="27"/>
  <c r="T130" i="27"/>
  <c r="U130" i="27"/>
  <c r="V130" i="27"/>
  <c r="W130" i="27"/>
  <c r="X130" i="27"/>
  <c r="Y130" i="27"/>
  <c r="Z130" i="27"/>
  <c r="AA130" i="27"/>
  <c r="AB130" i="27"/>
  <c r="AC130" i="27"/>
  <c r="AD130" i="27"/>
  <c r="AE130" i="27"/>
  <c r="R131" i="27"/>
  <c r="S131" i="27"/>
  <c r="T131" i="27"/>
  <c r="U131" i="27"/>
  <c r="V131" i="27"/>
  <c r="W131" i="27"/>
  <c r="X131" i="27"/>
  <c r="Y131" i="27"/>
  <c r="Z131" i="27"/>
  <c r="AA131" i="27"/>
  <c r="AB131" i="27"/>
  <c r="AC131" i="27"/>
  <c r="AD131" i="27"/>
  <c r="AE131" i="27"/>
  <c r="R132" i="27"/>
  <c r="S132" i="27"/>
  <c r="T132" i="27"/>
  <c r="U132" i="27"/>
  <c r="V132" i="27"/>
  <c r="W132" i="27"/>
  <c r="X132" i="27"/>
  <c r="Y132" i="27"/>
  <c r="Z132" i="27"/>
  <c r="AA132" i="27"/>
  <c r="AB132" i="27"/>
  <c r="AC132" i="27"/>
  <c r="AD132" i="27"/>
  <c r="AE132" i="27"/>
  <c r="R133" i="27"/>
  <c r="S133" i="27"/>
  <c r="T133" i="27"/>
  <c r="U133" i="27"/>
  <c r="V133" i="27"/>
  <c r="W133" i="27"/>
  <c r="X133" i="27"/>
  <c r="Y133" i="27"/>
  <c r="Z133" i="27"/>
  <c r="AA133" i="27"/>
  <c r="AB133" i="27"/>
  <c r="AC133" i="27"/>
  <c r="AD133" i="27"/>
  <c r="AE133" i="27"/>
  <c r="R134" i="27"/>
  <c r="S134" i="27"/>
  <c r="T134" i="27"/>
  <c r="U134" i="27"/>
  <c r="V134" i="27"/>
  <c r="W134" i="27"/>
  <c r="X134" i="27"/>
  <c r="Y134" i="27"/>
  <c r="Z134" i="27"/>
  <c r="AA134" i="27"/>
  <c r="AB134" i="27"/>
  <c r="AC134" i="27"/>
  <c r="AD134" i="27"/>
  <c r="AE134" i="27"/>
  <c r="Q4" i="27"/>
  <c r="Q5" i="27"/>
  <c r="Q6" i="27"/>
  <c r="Q7" i="27"/>
  <c r="Q8" i="27"/>
  <c r="Q9" i="27"/>
  <c r="Q10" i="27"/>
  <c r="Q11" i="27"/>
  <c r="Q12" i="27"/>
  <c r="Q13" i="27"/>
  <c r="Q14" i="27"/>
  <c r="Q15" i="27"/>
  <c r="Q16" i="27"/>
  <c r="Q17" i="27"/>
  <c r="Q18" i="27"/>
  <c r="Q19" i="27"/>
  <c r="Q20" i="27"/>
  <c r="Q21" i="27"/>
  <c r="Q22" i="27"/>
  <c r="Q23" i="27"/>
  <c r="Q24" i="27"/>
  <c r="Q25" i="27"/>
  <c r="Q26" i="27"/>
  <c r="Q27" i="27"/>
  <c r="Q28" i="27"/>
  <c r="Q29" i="27"/>
  <c r="Q30" i="27"/>
  <c r="Q31" i="27"/>
  <c r="Q32" i="27"/>
  <c r="Q33" i="27"/>
  <c r="Q34" i="27"/>
  <c r="Q35" i="27"/>
  <c r="Q36" i="27"/>
  <c r="Q37" i="27"/>
  <c r="Q38" i="27"/>
  <c r="Q39" i="27"/>
  <c r="Q40" i="27"/>
  <c r="Q41" i="27"/>
  <c r="Q42" i="27"/>
  <c r="Q43" i="27"/>
  <c r="Q44" i="27"/>
  <c r="Q45" i="27"/>
  <c r="Q46" i="27"/>
  <c r="Q47" i="27"/>
  <c r="Q48" i="27"/>
  <c r="Q49" i="27"/>
  <c r="Q50" i="27"/>
  <c r="Q51" i="27"/>
  <c r="Q52" i="27"/>
  <c r="Q53" i="27"/>
  <c r="Q54" i="27"/>
  <c r="Q55" i="27"/>
  <c r="Q56" i="27"/>
  <c r="Q57" i="27"/>
  <c r="Q58" i="27"/>
  <c r="Q59" i="27"/>
  <c r="Q60" i="27"/>
  <c r="Q61" i="27"/>
  <c r="Q62" i="27"/>
  <c r="Q63" i="27"/>
  <c r="Q64" i="27"/>
  <c r="Q65" i="27"/>
  <c r="Q66" i="27"/>
  <c r="Q67" i="27"/>
  <c r="Q68" i="27"/>
  <c r="Q69" i="27"/>
  <c r="Q70" i="27"/>
  <c r="Q71" i="27"/>
  <c r="Q72" i="27"/>
  <c r="Q73" i="27"/>
  <c r="Q74" i="27"/>
  <c r="Q75" i="27"/>
  <c r="Q76" i="27"/>
  <c r="Q77" i="27"/>
  <c r="Q78" i="27"/>
  <c r="Q79" i="27"/>
  <c r="Q80" i="27"/>
  <c r="Q81" i="27"/>
  <c r="Q82" i="27"/>
  <c r="Q83" i="27"/>
  <c r="Q84" i="27"/>
  <c r="Q85" i="27"/>
  <c r="Q86" i="27"/>
  <c r="Q87" i="27"/>
  <c r="Q88" i="27"/>
  <c r="Q89" i="27"/>
  <c r="Q90" i="27"/>
  <c r="Q91" i="27"/>
  <c r="Q92" i="27"/>
  <c r="Q93" i="27"/>
  <c r="Q94" i="27"/>
  <c r="Q95" i="27"/>
  <c r="Q96" i="27"/>
  <c r="Q97" i="27"/>
  <c r="Q98" i="27"/>
  <c r="Q99" i="27"/>
  <c r="Q100" i="27"/>
  <c r="Q101" i="27"/>
  <c r="Q102" i="27"/>
  <c r="Q103" i="27"/>
  <c r="Q104" i="27"/>
  <c r="Q105" i="27"/>
  <c r="Q106" i="27"/>
  <c r="Q107" i="27"/>
  <c r="Q108" i="27"/>
  <c r="Q109" i="27"/>
  <c r="Q110" i="27"/>
  <c r="Q111" i="27"/>
  <c r="Q112" i="27"/>
  <c r="Q113" i="27"/>
  <c r="Q114" i="27"/>
  <c r="Q115" i="27"/>
  <c r="Q116" i="27"/>
  <c r="Q117" i="27"/>
  <c r="Q118" i="27"/>
  <c r="Q119" i="27"/>
  <c r="Q120" i="27"/>
  <c r="Q121" i="27"/>
  <c r="Q122" i="27"/>
  <c r="Q123" i="27"/>
  <c r="Q124" i="27"/>
  <c r="Q125" i="27"/>
  <c r="Q126" i="27"/>
  <c r="Q127" i="27"/>
  <c r="Q128" i="27"/>
  <c r="Q129" i="27"/>
  <c r="Q130" i="27"/>
  <c r="Q131" i="27"/>
  <c r="Q132" i="27"/>
  <c r="Q133" i="27"/>
  <c r="Q134" i="27"/>
  <c r="Q135" i="27"/>
  <c r="Q3" i="27"/>
  <c r="Q190" i="27" s="1"/>
  <c r="AG128" i="27"/>
  <c r="AG120" i="27"/>
  <c r="AG113" i="27"/>
  <c r="AG108" i="27"/>
  <c r="AG102" i="27"/>
  <c r="AG97" i="27"/>
  <c r="AG92" i="27"/>
  <c r="AG86" i="27"/>
  <c r="AG81" i="27"/>
  <c r="AG76" i="27"/>
  <c r="AG70" i="27"/>
  <c r="AG65" i="27"/>
  <c r="AG60" i="27"/>
  <c r="AG54" i="27"/>
  <c r="AG49" i="27"/>
  <c r="AG45" i="27"/>
  <c r="AG41" i="27"/>
  <c r="AG37" i="27"/>
  <c r="AG33" i="27"/>
  <c r="AG29" i="27"/>
  <c r="AG25" i="27"/>
  <c r="AG21" i="27"/>
  <c r="AG17" i="27"/>
  <c r="AG13" i="27"/>
  <c r="AG9" i="27"/>
  <c r="AG5" i="27"/>
  <c r="AP135" i="28"/>
  <c r="AO135" i="28"/>
  <c r="AN135" i="28"/>
  <c r="AM135" i="28"/>
  <c r="AL135" i="28"/>
  <c r="AK135" i="28"/>
  <c r="AJ135" i="28"/>
  <c r="AI135" i="28"/>
  <c r="AH135" i="28"/>
  <c r="AG135" i="28"/>
  <c r="AF135" i="28"/>
  <c r="AE135" i="28"/>
  <c r="AD135" i="28"/>
  <c r="AC135" i="28"/>
  <c r="AB135" i="28"/>
  <c r="AA135" i="28"/>
  <c r="Z135" i="28"/>
  <c r="Y135" i="28"/>
  <c r="X135" i="28"/>
  <c r="AP134" i="28"/>
  <c r="AO134" i="28"/>
  <c r="AN134" i="28"/>
  <c r="AM134" i="28"/>
  <c r="AL134" i="28"/>
  <c r="AK134" i="28"/>
  <c r="AJ134" i="28"/>
  <c r="AI134" i="28"/>
  <c r="AH134" i="28"/>
  <c r="AG134" i="28"/>
  <c r="AF134" i="28"/>
  <c r="AE134" i="28"/>
  <c r="AD134" i="28"/>
  <c r="AC134" i="28"/>
  <c r="AB134" i="28"/>
  <c r="AA134" i="28"/>
  <c r="Z134" i="28"/>
  <c r="Y134" i="28"/>
  <c r="X134" i="28"/>
  <c r="AP133" i="28"/>
  <c r="AO133" i="28"/>
  <c r="AN133" i="28"/>
  <c r="AM133" i="28"/>
  <c r="AL133" i="28"/>
  <c r="AK133" i="28"/>
  <c r="AJ133" i="28"/>
  <c r="AI133" i="28"/>
  <c r="AH133" i="28"/>
  <c r="AG133" i="28"/>
  <c r="AF133" i="28"/>
  <c r="AE133" i="28"/>
  <c r="AD133" i="28"/>
  <c r="AC133" i="28"/>
  <c r="AB133" i="28"/>
  <c r="AA133" i="28"/>
  <c r="Z133" i="28"/>
  <c r="Y133" i="28"/>
  <c r="X133" i="28"/>
  <c r="AP132" i="28"/>
  <c r="AO132" i="28"/>
  <c r="AN132" i="28"/>
  <c r="AM132" i="28"/>
  <c r="AL132" i="28"/>
  <c r="AK132" i="28"/>
  <c r="AJ132" i="28"/>
  <c r="AI132" i="28"/>
  <c r="AH132" i="28"/>
  <c r="AG132" i="28"/>
  <c r="AF132" i="28"/>
  <c r="AE132" i="28"/>
  <c r="AD132" i="28"/>
  <c r="AC132" i="28"/>
  <c r="AB132" i="28"/>
  <c r="AA132" i="28"/>
  <c r="Z132" i="28"/>
  <c r="Y132" i="28"/>
  <c r="X132" i="28"/>
  <c r="AP131" i="28"/>
  <c r="AO131" i="28"/>
  <c r="AN131" i="28"/>
  <c r="AM131" i="28"/>
  <c r="AL131" i="28"/>
  <c r="AK131" i="28"/>
  <c r="AJ131" i="28"/>
  <c r="AI131" i="28"/>
  <c r="AH131" i="28"/>
  <c r="AG131" i="28"/>
  <c r="AF131" i="28"/>
  <c r="AE131" i="28"/>
  <c r="AD131" i="28"/>
  <c r="AC131" i="28"/>
  <c r="AB131" i="28"/>
  <c r="AA131" i="28"/>
  <c r="Z131" i="28"/>
  <c r="Y131" i="28"/>
  <c r="X131" i="28"/>
  <c r="AP130" i="28"/>
  <c r="AO130" i="28"/>
  <c r="AN130" i="28"/>
  <c r="AM130" i="28"/>
  <c r="AL130" i="28"/>
  <c r="AK130" i="28"/>
  <c r="AJ130" i="28"/>
  <c r="AI130" i="28"/>
  <c r="AH130" i="28"/>
  <c r="AG130" i="28"/>
  <c r="AF130" i="28"/>
  <c r="AE130" i="28"/>
  <c r="AD130" i="28"/>
  <c r="AC130" i="28"/>
  <c r="AB130" i="28"/>
  <c r="AA130" i="28"/>
  <c r="Z130" i="28"/>
  <c r="Y130" i="28"/>
  <c r="X130" i="28"/>
  <c r="AP129" i="28"/>
  <c r="AO129" i="28"/>
  <c r="AN129" i="28"/>
  <c r="AM129" i="28"/>
  <c r="AL129" i="28"/>
  <c r="AK129" i="28"/>
  <c r="AJ129" i="28"/>
  <c r="AI129" i="28"/>
  <c r="AH129" i="28"/>
  <c r="AG129" i="28"/>
  <c r="AF129" i="28"/>
  <c r="AE129" i="28"/>
  <c r="AD129" i="28"/>
  <c r="AC129" i="28"/>
  <c r="AB129" i="28"/>
  <c r="AA129" i="28"/>
  <c r="Z129" i="28"/>
  <c r="Y129" i="28"/>
  <c r="X129" i="28"/>
  <c r="AQ129" i="28" s="1"/>
  <c r="AP128" i="28"/>
  <c r="AO128" i="28"/>
  <c r="AN128" i="28"/>
  <c r="AM128" i="28"/>
  <c r="AL128" i="28"/>
  <c r="AK128" i="28"/>
  <c r="AJ128" i="28"/>
  <c r="AI128" i="28"/>
  <c r="AH128" i="28"/>
  <c r="AG128" i="28"/>
  <c r="AF128" i="28"/>
  <c r="AE128" i="28"/>
  <c r="AD128" i="28"/>
  <c r="AC128" i="28"/>
  <c r="AB128" i="28"/>
  <c r="AA128" i="28"/>
  <c r="Z128" i="28"/>
  <c r="Y128" i="28"/>
  <c r="X128" i="28"/>
  <c r="AP127" i="28"/>
  <c r="AO127" i="28"/>
  <c r="AN127" i="28"/>
  <c r="AM127" i="28"/>
  <c r="AL127" i="28"/>
  <c r="AK127" i="28"/>
  <c r="AJ127" i="28"/>
  <c r="AI127" i="28"/>
  <c r="AH127" i="28"/>
  <c r="AG127" i="28"/>
  <c r="AF127" i="28"/>
  <c r="AE127" i="28"/>
  <c r="AD127" i="28"/>
  <c r="AC127" i="28"/>
  <c r="AB127" i="28"/>
  <c r="AA127" i="28"/>
  <c r="Z127" i="28"/>
  <c r="Y127" i="28"/>
  <c r="X127" i="28"/>
  <c r="AP126" i="28"/>
  <c r="AO126" i="28"/>
  <c r="AN126" i="28"/>
  <c r="AM126" i="28"/>
  <c r="AL126" i="28"/>
  <c r="AK126" i="28"/>
  <c r="AJ126" i="28"/>
  <c r="AI126" i="28"/>
  <c r="AH126" i="28"/>
  <c r="AG126" i="28"/>
  <c r="AF126" i="28"/>
  <c r="AE126" i="28"/>
  <c r="AD126" i="28"/>
  <c r="AC126" i="28"/>
  <c r="AB126" i="28"/>
  <c r="AA126" i="28"/>
  <c r="Z126" i="28"/>
  <c r="Y126" i="28"/>
  <c r="X126" i="28"/>
  <c r="AP125" i="28"/>
  <c r="AO125" i="28"/>
  <c r="AN125" i="28"/>
  <c r="AM125" i="28"/>
  <c r="AL125" i="28"/>
  <c r="AK125" i="28"/>
  <c r="AJ125" i="28"/>
  <c r="AI125" i="28"/>
  <c r="AH125" i="28"/>
  <c r="AG125" i="28"/>
  <c r="AF125" i="28"/>
  <c r="AE125" i="28"/>
  <c r="AD125" i="28"/>
  <c r="AC125" i="28"/>
  <c r="AB125" i="28"/>
  <c r="AA125" i="28"/>
  <c r="Z125" i="28"/>
  <c r="Y125" i="28"/>
  <c r="X125" i="28"/>
  <c r="AP124" i="28"/>
  <c r="AO124" i="28"/>
  <c r="AN124" i="28"/>
  <c r="AM124" i="28"/>
  <c r="AL124" i="28"/>
  <c r="AK124" i="28"/>
  <c r="AJ124" i="28"/>
  <c r="AI124" i="28"/>
  <c r="AH124" i="28"/>
  <c r="AG124" i="28"/>
  <c r="AF124" i="28"/>
  <c r="AE124" i="28"/>
  <c r="AD124" i="28"/>
  <c r="AC124" i="28"/>
  <c r="AB124" i="28"/>
  <c r="AA124" i="28"/>
  <c r="Z124" i="28"/>
  <c r="Y124" i="28"/>
  <c r="X124" i="28"/>
  <c r="AP123" i="28"/>
  <c r="AO123" i="28"/>
  <c r="AN123" i="28"/>
  <c r="AM123" i="28"/>
  <c r="AL123" i="28"/>
  <c r="AK123" i="28"/>
  <c r="AJ123" i="28"/>
  <c r="AI123" i="28"/>
  <c r="AH123" i="28"/>
  <c r="AG123" i="28"/>
  <c r="AF123" i="28"/>
  <c r="AE123" i="28"/>
  <c r="AD123" i="28"/>
  <c r="AC123" i="28"/>
  <c r="AB123" i="28"/>
  <c r="AA123" i="28"/>
  <c r="Z123" i="28"/>
  <c r="Y123" i="28"/>
  <c r="X123" i="28"/>
  <c r="AP122" i="28"/>
  <c r="AO122" i="28"/>
  <c r="AN122" i="28"/>
  <c r="AM122" i="28"/>
  <c r="AL122" i="28"/>
  <c r="AK122" i="28"/>
  <c r="AJ122" i="28"/>
  <c r="AI122" i="28"/>
  <c r="AH122" i="28"/>
  <c r="AG122" i="28"/>
  <c r="AF122" i="28"/>
  <c r="AE122" i="28"/>
  <c r="AD122" i="28"/>
  <c r="AC122" i="28"/>
  <c r="AB122" i="28"/>
  <c r="AA122" i="28"/>
  <c r="Z122" i="28"/>
  <c r="Y122" i="28"/>
  <c r="X122" i="28"/>
  <c r="AP121" i="28"/>
  <c r="AO121" i="28"/>
  <c r="AN121" i="28"/>
  <c r="AM121" i="28"/>
  <c r="AL121" i="28"/>
  <c r="AK121" i="28"/>
  <c r="AJ121" i="28"/>
  <c r="AI121" i="28"/>
  <c r="AH121" i="28"/>
  <c r="AG121" i="28"/>
  <c r="AF121" i="28"/>
  <c r="AE121" i="28"/>
  <c r="AD121" i="28"/>
  <c r="AC121" i="28"/>
  <c r="AB121" i="28"/>
  <c r="AA121" i="28"/>
  <c r="Z121" i="28"/>
  <c r="Y121" i="28"/>
  <c r="X121" i="28"/>
  <c r="AQ121" i="28" s="1"/>
  <c r="AP120" i="28"/>
  <c r="AO120" i="28"/>
  <c r="AN120" i="28"/>
  <c r="AM120" i="28"/>
  <c r="AL120" i="28"/>
  <c r="AK120" i="28"/>
  <c r="AJ120" i="28"/>
  <c r="AI120" i="28"/>
  <c r="AH120" i="28"/>
  <c r="AG120" i="28"/>
  <c r="AF120" i="28"/>
  <c r="AE120" i="28"/>
  <c r="AD120" i="28"/>
  <c r="AC120" i="28"/>
  <c r="AB120" i="28"/>
  <c r="AA120" i="28"/>
  <c r="Z120" i="28"/>
  <c r="Y120" i="28"/>
  <c r="X120" i="28"/>
  <c r="AP119" i="28"/>
  <c r="AO119" i="28"/>
  <c r="AN119" i="28"/>
  <c r="AM119" i="28"/>
  <c r="AL119" i="28"/>
  <c r="AK119" i="28"/>
  <c r="AJ119" i="28"/>
  <c r="AI119" i="28"/>
  <c r="AH119" i="28"/>
  <c r="AG119" i="28"/>
  <c r="AF119" i="28"/>
  <c r="AE119" i="28"/>
  <c r="AD119" i="28"/>
  <c r="AC119" i="28"/>
  <c r="AB119" i="28"/>
  <c r="AA119" i="28"/>
  <c r="Z119" i="28"/>
  <c r="Y119" i="28"/>
  <c r="X119" i="28"/>
  <c r="AP118" i="28"/>
  <c r="AO118" i="28"/>
  <c r="AN118" i="28"/>
  <c r="AM118" i="28"/>
  <c r="AL118" i="28"/>
  <c r="AK118" i="28"/>
  <c r="AJ118" i="28"/>
  <c r="AI118" i="28"/>
  <c r="AH118" i="28"/>
  <c r="AG118" i="28"/>
  <c r="AF118" i="28"/>
  <c r="AE118" i="28"/>
  <c r="AD118" i="28"/>
  <c r="AC118" i="28"/>
  <c r="AB118" i="28"/>
  <c r="AA118" i="28"/>
  <c r="Z118" i="28"/>
  <c r="Y118" i="28"/>
  <c r="X118" i="28"/>
  <c r="AP117" i="28"/>
  <c r="AO117" i="28"/>
  <c r="AN117" i="28"/>
  <c r="AM117" i="28"/>
  <c r="AL117" i="28"/>
  <c r="AK117" i="28"/>
  <c r="AJ117" i="28"/>
  <c r="AI117" i="28"/>
  <c r="AH117" i="28"/>
  <c r="AG117" i="28"/>
  <c r="AF117" i="28"/>
  <c r="AE117" i="28"/>
  <c r="AD117" i="28"/>
  <c r="AC117" i="28"/>
  <c r="AB117" i="28"/>
  <c r="AA117" i="28"/>
  <c r="Z117" i="28"/>
  <c r="Y117" i="28"/>
  <c r="X117" i="28"/>
  <c r="AP116" i="28"/>
  <c r="AO116" i="28"/>
  <c r="AN116" i="28"/>
  <c r="AM116" i="28"/>
  <c r="AL116" i="28"/>
  <c r="AK116" i="28"/>
  <c r="AJ116" i="28"/>
  <c r="AI116" i="28"/>
  <c r="AH116" i="28"/>
  <c r="AG116" i="28"/>
  <c r="AF116" i="28"/>
  <c r="AE116" i="28"/>
  <c r="AD116" i="28"/>
  <c r="AC116" i="28"/>
  <c r="AB116" i="28"/>
  <c r="AA116" i="28"/>
  <c r="Z116" i="28"/>
  <c r="Y116" i="28"/>
  <c r="X116" i="28"/>
  <c r="AP115" i="28"/>
  <c r="AO115" i="28"/>
  <c r="AN115" i="28"/>
  <c r="AM115" i="28"/>
  <c r="AL115" i="28"/>
  <c r="AK115" i="28"/>
  <c r="AJ115" i="28"/>
  <c r="AI115" i="28"/>
  <c r="AH115" i="28"/>
  <c r="AG115" i="28"/>
  <c r="AF115" i="28"/>
  <c r="AE115" i="28"/>
  <c r="AD115" i="28"/>
  <c r="AC115" i="28"/>
  <c r="AB115" i="28"/>
  <c r="AA115" i="28"/>
  <c r="Z115" i="28"/>
  <c r="Y115" i="28"/>
  <c r="X115" i="28"/>
  <c r="AP114" i="28"/>
  <c r="AO114" i="28"/>
  <c r="AN114" i="28"/>
  <c r="AM114" i="28"/>
  <c r="AL114" i="28"/>
  <c r="AK114" i="28"/>
  <c r="AJ114" i="28"/>
  <c r="AI114" i="28"/>
  <c r="AH114" i="28"/>
  <c r="AG114" i="28"/>
  <c r="AF114" i="28"/>
  <c r="AE114" i="28"/>
  <c r="AD114" i="28"/>
  <c r="AC114" i="28"/>
  <c r="AB114" i="28"/>
  <c r="AA114" i="28"/>
  <c r="Z114" i="28"/>
  <c r="Y114" i="28"/>
  <c r="X114" i="28"/>
  <c r="AP113" i="28"/>
  <c r="AO113" i="28"/>
  <c r="AN113" i="28"/>
  <c r="AM113" i="28"/>
  <c r="AL113" i="28"/>
  <c r="AK113" i="28"/>
  <c r="AJ113" i="28"/>
  <c r="AI113" i="28"/>
  <c r="AH113" i="28"/>
  <c r="AG113" i="28"/>
  <c r="AF113" i="28"/>
  <c r="AE113" i="28"/>
  <c r="AD113" i="28"/>
  <c r="AC113" i="28"/>
  <c r="AB113" i="28"/>
  <c r="AA113" i="28"/>
  <c r="Z113" i="28"/>
  <c r="Y113" i="28"/>
  <c r="X113" i="28"/>
  <c r="AQ113" i="28" s="1"/>
  <c r="AP112" i="28"/>
  <c r="AO112" i="28"/>
  <c r="AN112" i="28"/>
  <c r="AM112" i="28"/>
  <c r="AL112" i="28"/>
  <c r="AK112" i="28"/>
  <c r="AJ112" i="28"/>
  <c r="AI112" i="28"/>
  <c r="AH112" i="28"/>
  <c r="AG112" i="28"/>
  <c r="AF112" i="28"/>
  <c r="AE112" i="28"/>
  <c r="AD112" i="28"/>
  <c r="AC112" i="28"/>
  <c r="AB112" i="28"/>
  <c r="AA112" i="28"/>
  <c r="Z112" i="28"/>
  <c r="Y112" i="28"/>
  <c r="X112" i="28"/>
  <c r="AP111" i="28"/>
  <c r="AO111" i="28"/>
  <c r="AN111" i="28"/>
  <c r="AM111" i="28"/>
  <c r="AL111" i="28"/>
  <c r="AK111" i="28"/>
  <c r="AJ111" i="28"/>
  <c r="AI111" i="28"/>
  <c r="AH111" i="28"/>
  <c r="AG111" i="28"/>
  <c r="AF111" i="28"/>
  <c r="AE111" i="28"/>
  <c r="AD111" i="28"/>
  <c r="AC111" i="28"/>
  <c r="AB111" i="28"/>
  <c r="AA111" i="28"/>
  <c r="Z111" i="28"/>
  <c r="Y111" i="28"/>
  <c r="X111" i="28"/>
  <c r="AQ111" i="28" s="1"/>
  <c r="AP110" i="28"/>
  <c r="AO110" i="28"/>
  <c r="AN110" i="28"/>
  <c r="AM110" i="28"/>
  <c r="AL110" i="28"/>
  <c r="AK110" i="28"/>
  <c r="AJ110" i="28"/>
  <c r="AI110" i="28"/>
  <c r="AH110" i="28"/>
  <c r="AG110" i="28"/>
  <c r="AF110" i="28"/>
  <c r="AE110" i="28"/>
  <c r="AD110" i="28"/>
  <c r="AC110" i="28"/>
  <c r="AB110" i="28"/>
  <c r="AA110" i="28"/>
  <c r="Z110" i="28"/>
  <c r="Y110" i="28"/>
  <c r="X110" i="28"/>
  <c r="AP109" i="28"/>
  <c r="AO109" i="28"/>
  <c r="AN109" i="28"/>
  <c r="AM109" i="28"/>
  <c r="AL109" i="28"/>
  <c r="AK109" i="28"/>
  <c r="AJ109" i="28"/>
  <c r="AI109" i="28"/>
  <c r="AH109" i="28"/>
  <c r="AG109" i="28"/>
  <c r="AF109" i="28"/>
  <c r="AE109" i="28"/>
  <c r="AD109" i="28"/>
  <c r="AC109" i="28"/>
  <c r="AB109" i="28"/>
  <c r="AA109" i="28"/>
  <c r="Z109" i="28"/>
  <c r="Y109" i="28"/>
  <c r="X109" i="28"/>
  <c r="AP108" i="28"/>
  <c r="AO108" i="28"/>
  <c r="AN108" i="28"/>
  <c r="AM108" i="28"/>
  <c r="AL108" i="28"/>
  <c r="AK108" i="28"/>
  <c r="AJ108" i="28"/>
  <c r="AI108" i="28"/>
  <c r="AH108" i="28"/>
  <c r="AG108" i="28"/>
  <c r="AF108" i="28"/>
  <c r="AE108" i="28"/>
  <c r="AD108" i="28"/>
  <c r="AC108" i="28"/>
  <c r="AB108" i="28"/>
  <c r="AA108" i="28"/>
  <c r="Z108" i="28"/>
  <c r="Y108" i="28"/>
  <c r="X108" i="28"/>
  <c r="AP107" i="28"/>
  <c r="AO107" i="28"/>
  <c r="AN107" i="28"/>
  <c r="AM107" i="28"/>
  <c r="AL107" i="28"/>
  <c r="AK107" i="28"/>
  <c r="AJ107" i="28"/>
  <c r="AI107" i="28"/>
  <c r="AH107" i="28"/>
  <c r="AG107" i="28"/>
  <c r="AF107" i="28"/>
  <c r="AE107" i="28"/>
  <c r="AD107" i="28"/>
  <c r="AC107" i="28"/>
  <c r="AB107" i="28"/>
  <c r="AA107" i="28"/>
  <c r="Z107" i="28"/>
  <c r="Y107" i="28"/>
  <c r="X107" i="28"/>
  <c r="AP106" i="28"/>
  <c r="AO106" i="28"/>
  <c r="AN106" i="28"/>
  <c r="AM106" i="28"/>
  <c r="AL106" i="28"/>
  <c r="AK106" i="28"/>
  <c r="AJ106" i="28"/>
  <c r="AI106" i="28"/>
  <c r="AH106" i="28"/>
  <c r="AG106" i="28"/>
  <c r="AF106" i="28"/>
  <c r="AE106" i="28"/>
  <c r="AD106" i="28"/>
  <c r="AC106" i="28"/>
  <c r="AB106" i="28"/>
  <c r="AA106" i="28"/>
  <c r="Z106" i="28"/>
  <c r="Y106" i="28"/>
  <c r="X106" i="28"/>
  <c r="AP105" i="28"/>
  <c r="AO105" i="28"/>
  <c r="AN105" i="28"/>
  <c r="AM105" i="28"/>
  <c r="AL105" i="28"/>
  <c r="AK105" i="28"/>
  <c r="AJ105" i="28"/>
  <c r="AI105" i="28"/>
  <c r="AH105" i="28"/>
  <c r="AG105" i="28"/>
  <c r="AF105" i="28"/>
  <c r="AE105" i="28"/>
  <c r="AD105" i="28"/>
  <c r="AC105" i="28"/>
  <c r="AB105" i="28"/>
  <c r="AA105" i="28"/>
  <c r="Z105" i="28"/>
  <c r="Y105" i="28"/>
  <c r="X105" i="28"/>
  <c r="AQ105" i="28" s="1"/>
  <c r="AP104" i="28"/>
  <c r="AO104" i="28"/>
  <c r="AN104" i="28"/>
  <c r="AM104" i="28"/>
  <c r="AL104" i="28"/>
  <c r="AK104" i="28"/>
  <c r="AJ104" i="28"/>
  <c r="AI104" i="28"/>
  <c r="AH104" i="28"/>
  <c r="AG104" i="28"/>
  <c r="AF104" i="28"/>
  <c r="AE104" i="28"/>
  <c r="AD104" i="28"/>
  <c r="AC104" i="28"/>
  <c r="AB104" i="28"/>
  <c r="AA104" i="28"/>
  <c r="Z104" i="28"/>
  <c r="Y104" i="28"/>
  <c r="X104" i="28"/>
  <c r="AP103" i="28"/>
  <c r="AO103" i="28"/>
  <c r="AN103" i="28"/>
  <c r="AM103" i="28"/>
  <c r="AL103" i="28"/>
  <c r="AK103" i="28"/>
  <c r="AJ103" i="28"/>
  <c r="AI103" i="28"/>
  <c r="AH103" i="28"/>
  <c r="AG103" i="28"/>
  <c r="AF103" i="28"/>
  <c r="AE103" i="28"/>
  <c r="AD103" i="28"/>
  <c r="AC103" i="28"/>
  <c r="AB103" i="28"/>
  <c r="AA103" i="28"/>
  <c r="Z103" i="28"/>
  <c r="Y103" i="28"/>
  <c r="X103" i="28"/>
  <c r="AQ103" i="28" s="1"/>
  <c r="AP102" i="28"/>
  <c r="AO102" i="28"/>
  <c r="AN102" i="28"/>
  <c r="AM102" i="28"/>
  <c r="AL102" i="28"/>
  <c r="AK102" i="28"/>
  <c r="AJ102" i="28"/>
  <c r="AI102" i="28"/>
  <c r="AH102" i="28"/>
  <c r="AG102" i="28"/>
  <c r="AF102" i="28"/>
  <c r="AE102" i="28"/>
  <c r="AD102" i="28"/>
  <c r="AC102" i="28"/>
  <c r="AB102" i="28"/>
  <c r="AA102" i="28"/>
  <c r="Z102" i="28"/>
  <c r="Y102" i="28"/>
  <c r="X102" i="28"/>
  <c r="AP101" i="28"/>
  <c r="AO101" i="28"/>
  <c r="AN101" i="28"/>
  <c r="AM101" i="28"/>
  <c r="AL101" i="28"/>
  <c r="AK101" i="28"/>
  <c r="AJ101" i="28"/>
  <c r="AI101" i="28"/>
  <c r="AH101" i="28"/>
  <c r="AG101" i="28"/>
  <c r="AF101" i="28"/>
  <c r="AE101" i="28"/>
  <c r="AD101" i="28"/>
  <c r="AC101" i="28"/>
  <c r="AB101" i="28"/>
  <c r="AA101" i="28"/>
  <c r="Z101" i="28"/>
  <c r="Y101" i="28"/>
  <c r="X101" i="28"/>
  <c r="AP100" i="28"/>
  <c r="AO100" i="28"/>
  <c r="AN100" i="28"/>
  <c r="AM100" i="28"/>
  <c r="AL100" i="28"/>
  <c r="AK100" i="28"/>
  <c r="AJ100" i="28"/>
  <c r="AI100" i="28"/>
  <c r="AH100" i="28"/>
  <c r="AG100" i="28"/>
  <c r="AF100" i="28"/>
  <c r="AE100" i="28"/>
  <c r="AD100" i="28"/>
  <c r="AC100" i="28"/>
  <c r="AB100" i="28"/>
  <c r="AA100" i="28"/>
  <c r="Z100" i="28"/>
  <c r="Y100" i="28"/>
  <c r="X100" i="28"/>
  <c r="AP99" i="28"/>
  <c r="AO99" i="28"/>
  <c r="AN99" i="28"/>
  <c r="AM99" i="28"/>
  <c r="AL99" i="28"/>
  <c r="AK99" i="28"/>
  <c r="AJ99" i="28"/>
  <c r="AI99" i="28"/>
  <c r="AH99" i="28"/>
  <c r="AG99" i="28"/>
  <c r="AF99" i="28"/>
  <c r="AE99" i="28"/>
  <c r="AD99" i="28"/>
  <c r="AC99" i="28"/>
  <c r="AB99" i="28"/>
  <c r="AA99" i="28"/>
  <c r="Z99" i="28"/>
  <c r="Y99" i="28"/>
  <c r="X99" i="28"/>
  <c r="AP98" i="28"/>
  <c r="AO98" i="28"/>
  <c r="AN98" i="28"/>
  <c r="AM98" i="28"/>
  <c r="AL98" i="28"/>
  <c r="AK98" i="28"/>
  <c r="AJ98" i="28"/>
  <c r="AI98" i="28"/>
  <c r="AH98" i="28"/>
  <c r="AG98" i="28"/>
  <c r="AF98" i="28"/>
  <c r="AE98" i="28"/>
  <c r="AD98" i="28"/>
  <c r="AC98" i="28"/>
  <c r="AB98" i="28"/>
  <c r="AA98" i="28"/>
  <c r="Z98" i="28"/>
  <c r="Y98" i="28"/>
  <c r="X98" i="28"/>
  <c r="AP97" i="28"/>
  <c r="AO97" i="28"/>
  <c r="AN97" i="28"/>
  <c r="AM97" i="28"/>
  <c r="AL97" i="28"/>
  <c r="AK97" i="28"/>
  <c r="AJ97" i="28"/>
  <c r="AI97" i="28"/>
  <c r="AH97" i="28"/>
  <c r="AG97" i="28"/>
  <c r="AF97" i="28"/>
  <c r="AE97" i="28"/>
  <c r="AD97" i="28"/>
  <c r="AC97" i="28"/>
  <c r="AB97" i="28"/>
  <c r="AA97" i="28"/>
  <c r="Z97" i="28"/>
  <c r="Y97" i="28"/>
  <c r="X97" i="28"/>
  <c r="AQ97" i="28" s="1"/>
  <c r="AP96" i="28"/>
  <c r="AO96" i="28"/>
  <c r="AN96" i="28"/>
  <c r="AM96" i="28"/>
  <c r="AL96" i="28"/>
  <c r="AK96" i="28"/>
  <c r="AJ96" i="28"/>
  <c r="AI96" i="28"/>
  <c r="AH96" i="28"/>
  <c r="AG96" i="28"/>
  <c r="AF96" i="28"/>
  <c r="AE96" i="28"/>
  <c r="AD96" i="28"/>
  <c r="AC96" i="28"/>
  <c r="AB96" i="28"/>
  <c r="AA96" i="28"/>
  <c r="Z96" i="28"/>
  <c r="Y96" i="28"/>
  <c r="X96" i="28"/>
  <c r="AP95" i="28"/>
  <c r="AO95" i="28"/>
  <c r="AN95" i="28"/>
  <c r="AM95" i="28"/>
  <c r="AL95" i="28"/>
  <c r="AK95" i="28"/>
  <c r="AJ95" i="28"/>
  <c r="AI95" i="28"/>
  <c r="AH95" i="28"/>
  <c r="AG95" i="28"/>
  <c r="AF95" i="28"/>
  <c r="AE95" i="28"/>
  <c r="AD95" i="28"/>
  <c r="AC95" i="28"/>
  <c r="AB95" i="28"/>
  <c r="AA95" i="28"/>
  <c r="Z95" i="28"/>
  <c r="Y95" i="28"/>
  <c r="X95" i="28"/>
  <c r="AP94" i="28"/>
  <c r="AO94" i="28"/>
  <c r="AN94" i="28"/>
  <c r="AM94" i="28"/>
  <c r="AL94" i="28"/>
  <c r="AK94" i="28"/>
  <c r="AJ94" i="28"/>
  <c r="AI94" i="28"/>
  <c r="AH94" i="28"/>
  <c r="AG94" i="28"/>
  <c r="AF94" i="28"/>
  <c r="AE94" i="28"/>
  <c r="AD94" i="28"/>
  <c r="AC94" i="28"/>
  <c r="AB94" i="28"/>
  <c r="AA94" i="28"/>
  <c r="Z94" i="28"/>
  <c r="Y94" i="28"/>
  <c r="X94" i="28"/>
  <c r="AP93" i="28"/>
  <c r="AO93" i="28"/>
  <c r="AN93" i="28"/>
  <c r="AM93" i="28"/>
  <c r="AL93" i="28"/>
  <c r="AK93" i="28"/>
  <c r="AJ93" i="28"/>
  <c r="AI93" i="28"/>
  <c r="AH93" i="28"/>
  <c r="AG93" i="28"/>
  <c r="AF93" i="28"/>
  <c r="AE93" i="28"/>
  <c r="AD93" i="28"/>
  <c r="AC93" i="28"/>
  <c r="AB93" i="28"/>
  <c r="AA93" i="28"/>
  <c r="Z93" i="28"/>
  <c r="Y93" i="28"/>
  <c r="X93" i="28"/>
  <c r="AP92" i="28"/>
  <c r="AO92" i="28"/>
  <c r="AN92" i="28"/>
  <c r="AM92" i="28"/>
  <c r="AL92" i="28"/>
  <c r="AK92" i="28"/>
  <c r="AJ92" i="28"/>
  <c r="AI92" i="28"/>
  <c r="AH92" i="28"/>
  <c r="AG92" i="28"/>
  <c r="AF92" i="28"/>
  <c r="AE92" i="28"/>
  <c r="AD92" i="28"/>
  <c r="AC92" i="28"/>
  <c r="AB92" i="28"/>
  <c r="AA92" i="28"/>
  <c r="Z92" i="28"/>
  <c r="Y92" i="28"/>
  <c r="X92" i="28"/>
  <c r="AP91" i="28"/>
  <c r="AO91" i="28"/>
  <c r="AN91" i="28"/>
  <c r="AM91" i="28"/>
  <c r="AL91" i="28"/>
  <c r="AK91" i="28"/>
  <c r="AJ91" i="28"/>
  <c r="AI91" i="28"/>
  <c r="AH91" i="28"/>
  <c r="AG91" i="28"/>
  <c r="AF91" i="28"/>
  <c r="AE91" i="28"/>
  <c r="AD91" i="28"/>
  <c r="AC91" i="28"/>
  <c r="AB91" i="28"/>
  <c r="AA91" i="28"/>
  <c r="Z91" i="28"/>
  <c r="Y91" i="28"/>
  <c r="X91" i="28"/>
  <c r="AP90" i="28"/>
  <c r="AO90" i="28"/>
  <c r="AN90" i="28"/>
  <c r="AM90" i="28"/>
  <c r="AL90" i="28"/>
  <c r="AK90" i="28"/>
  <c r="AJ90" i="28"/>
  <c r="AI90" i="28"/>
  <c r="AH90" i="28"/>
  <c r="AG90" i="28"/>
  <c r="AF90" i="28"/>
  <c r="AE90" i="28"/>
  <c r="AD90" i="28"/>
  <c r="AC90" i="28"/>
  <c r="AB90" i="28"/>
  <c r="AA90" i="28"/>
  <c r="Z90" i="28"/>
  <c r="Y90" i="28"/>
  <c r="X90" i="28"/>
  <c r="AP89" i="28"/>
  <c r="AO89" i="28"/>
  <c r="AN89" i="28"/>
  <c r="AM89" i="28"/>
  <c r="AL89" i="28"/>
  <c r="AK89" i="28"/>
  <c r="AJ89" i="28"/>
  <c r="AI89" i="28"/>
  <c r="AH89" i="28"/>
  <c r="AG89" i="28"/>
  <c r="AF89" i="28"/>
  <c r="AE89" i="28"/>
  <c r="AD89" i="28"/>
  <c r="AC89" i="28"/>
  <c r="AB89" i="28"/>
  <c r="AA89" i="28"/>
  <c r="Z89" i="28"/>
  <c r="Y89" i="28"/>
  <c r="X89" i="28"/>
  <c r="AQ89" i="28" s="1"/>
  <c r="AP88" i="28"/>
  <c r="AO88" i="28"/>
  <c r="AN88" i="28"/>
  <c r="AM88" i="28"/>
  <c r="AL88" i="28"/>
  <c r="AK88" i="28"/>
  <c r="AJ88" i="28"/>
  <c r="AI88" i="28"/>
  <c r="AH88" i="28"/>
  <c r="AG88" i="28"/>
  <c r="AF88" i="28"/>
  <c r="AE88" i="28"/>
  <c r="AD88" i="28"/>
  <c r="AC88" i="28"/>
  <c r="AB88" i="28"/>
  <c r="AA88" i="28"/>
  <c r="Z88" i="28"/>
  <c r="Y88" i="28"/>
  <c r="X88" i="28"/>
  <c r="AP87" i="28"/>
  <c r="AO87" i="28"/>
  <c r="AN87" i="28"/>
  <c r="AM87" i="28"/>
  <c r="AL87" i="28"/>
  <c r="AK87" i="28"/>
  <c r="AJ87" i="28"/>
  <c r="AI87" i="28"/>
  <c r="AH87" i="28"/>
  <c r="AG87" i="28"/>
  <c r="AF87" i="28"/>
  <c r="AE87" i="28"/>
  <c r="AD87" i="28"/>
  <c r="AC87" i="28"/>
  <c r="AB87" i="28"/>
  <c r="AA87" i="28"/>
  <c r="Z87" i="28"/>
  <c r="Y87" i="28"/>
  <c r="X87" i="28"/>
  <c r="AP86" i="28"/>
  <c r="AO86" i="28"/>
  <c r="AN86" i="28"/>
  <c r="AM86" i="28"/>
  <c r="AL86" i="28"/>
  <c r="AK86" i="28"/>
  <c r="AJ86" i="28"/>
  <c r="AI86" i="28"/>
  <c r="AH86" i="28"/>
  <c r="AG86" i="28"/>
  <c r="AF86" i="28"/>
  <c r="AE86" i="28"/>
  <c r="AD86" i="28"/>
  <c r="AC86" i="28"/>
  <c r="AB86" i="28"/>
  <c r="AA86" i="28"/>
  <c r="Z86" i="28"/>
  <c r="Y86" i="28"/>
  <c r="X86" i="28"/>
  <c r="AP85" i="28"/>
  <c r="AO85" i="28"/>
  <c r="AN85" i="28"/>
  <c r="AM85" i="28"/>
  <c r="AL85" i="28"/>
  <c r="AK85" i="28"/>
  <c r="AJ85" i="28"/>
  <c r="AI85" i="28"/>
  <c r="AH85" i="28"/>
  <c r="AG85" i="28"/>
  <c r="AF85" i="28"/>
  <c r="AE85" i="28"/>
  <c r="AD85" i="28"/>
  <c r="AC85" i="28"/>
  <c r="AB85" i="28"/>
  <c r="AA85" i="28"/>
  <c r="Z85" i="28"/>
  <c r="Y85" i="28"/>
  <c r="X85" i="28"/>
  <c r="AP84" i="28"/>
  <c r="AO84" i="28"/>
  <c r="AN84" i="28"/>
  <c r="AM84" i="28"/>
  <c r="AL84" i="28"/>
  <c r="AK84" i="28"/>
  <c r="AJ84" i="28"/>
  <c r="AI84" i="28"/>
  <c r="AH84" i="28"/>
  <c r="AG84" i="28"/>
  <c r="AF84" i="28"/>
  <c r="AE84" i="28"/>
  <c r="AD84" i="28"/>
  <c r="AC84" i="28"/>
  <c r="AB84" i="28"/>
  <c r="AA84" i="28"/>
  <c r="Z84" i="28"/>
  <c r="Y84" i="28"/>
  <c r="X84" i="28"/>
  <c r="AP83" i="28"/>
  <c r="AO83" i="28"/>
  <c r="AN83" i="28"/>
  <c r="AM83" i="28"/>
  <c r="AL83" i="28"/>
  <c r="AK83" i="28"/>
  <c r="AJ83" i="28"/>
  <c r="AI83" i="28"/>
  <c r="AH83" i="28"/>
  <c r="AG83" i="28"/>
  <c r="AF83" i="28"/>
  <c r="AE83" i="28"/>
  <c r="AD83" i="28"/>
  <c r="AC83" i="28"/>
  <c r="AB83" i="28"/>
  <c r="AA83" i="28"/>
  <c r="Z83" i="28"/>
  <c r="Y83" i="28"/>
  <c r="X83" i="28"/>
  <c r="AP82" i="28"/>
  <c r="AO82" i="28"/>
  <c r="AN82" i="28"/>
  <c r="AM82" i="28"/>
  <c r="AL82" i="28"/>
  <c r="AK82" i="28"/>
  <c r="AJ82" i="28"/>
  <c r="AI82" i="28"/>
  <c r="AH82" i="28"/>
  <c r="AG82" i="28"/>
  <c r="AF82" i="28"/>
  <c r="AE82" i="28"/>
  <c r="AD82" i="28"/>
  <c r="AC82" i="28"/>
  <c r="AB82" i="28"/>
  <c r="AA82" i="28"/>
  <c r="Z82" i="28"/>
  <c r="Y82" i="28"/>
  <c r="X82" i="28"/>
  <c r="AP81" i="28"/>
  <c r="AO81" i="28"/>
  <c r="AN81" i="28"/>
  <c r="AM81" i="28"/>
  <c r="AL81" i="28"/>
  <c r="AK81" i="28"/>
  <c r="AJ81" i="28"/>
  <c r="AI81" i="28"/>
  <c r="AH81" i="28"/>
  <c r="AG81" i="28"/>
  <c r="AF81" i="28"/>
  <c r="AE81" i="28"/>
  <c r="AD81" i="28"/>
  <c r="AC81" i="28"/>
  <c r="AB81" i="28"/>
  <c r="AA81" i="28"/>
  <c r="Z81" i="28"/>
  <c r="Y81" i="28"/>
  <c r="X81" i="28"/>
  <c r="AQ81" i="28" s="1"/>
  <c r="AP80" i="28"/>
  <c r="AO80" i="28"/>
  <c r="AN80" i="28"/>
  <c r="AM80" i="28"/>
  <c r="AL80" i="28"/>
  <c r="AK80" i="28"/>
  <c r="AJ80" i="28"/>
  <c r="AI80" i="28"/>
  <c r="AH80" i="28"/>
  <c r="AG80" i="28"/>
  <c r="AF80" i="28"/>
  <c r="AE80" i="28"/>
  <c r="AD80" i="28"/>
  <c r="AC80" i="28"/>
  <c r="AB80" i="28"/>
  <c r="AA80" i="28"/>
  <c r="Z80" i="28"/>
  <c r="Y80" i="28"/>
  <c r="X80" i="28"/>
  <c r="AP79" i="28"/>
  <c r="AO79" i="28"/>
  <c r="AN79" i="28"/>
  <c r="AM79" i="28"/>
  <c r="AL79" i="28"/>
  <c r="AK79" i="28"/>
  <c r="AJ79" i="28"/>
  <c r="AI79" i="28"/>
  <c r="AH79" i="28"/>
  <c r="AG79" i="28"/>
  <c r="AF79" i="28"/>
  <c r="AE79" i="28"/>
  <c r="AD79" i="28"/>
  <c r="AC79" i="28"/>
  <c r="AB79" i="28"/>
  <c r="AA79" i="28"/>
  <c r="Z79" i="28"/>
  <c r="Y79" i="28"/>
  <c r="X79" i="28"/>
  <c r="AP78" i="28"/>
  <c r="AO78" i="28"/>
  <c r="AN78" i="28"/>
  <c r="AM78" i="28"/>
  <c r="AL78" i="28"/>
  <c r="AK78" i="28"/>
  <c r="AJ78" i="28"/>
  <c r="AI78" i="28"/>
  <c r="AH78" i="28"/>
  <c r="AG78" i="28"/>
  <c r="AF78" i="28"/>
  <c r="AE78" i="28"/>
  <c r="AD78" i="28"/>
  <c r="AC78" i="28"/>
  <c r="AB78" i="28"/>
  <c r="AA78" i="28"/>
  <c r="Z78" i="28"/>
  <c r="Y78" i="28"/>
  <c r="X78" i="28"/>
  <c r="AP77" i="28"/>
  <c r="AO77" i="28"/>
  <c r="AN77" i="28"/>
  <c r="AM77" i="28"/>
  <c r="AL77" i="28"/>
  <c r="AK77" i="28"/>
  <c r="AJ77" i="28"/>
  <c r="AI77" i="28"/>
  <c r="AH77" i="28"/>
  <c r="AG77" i="28"/>
  <c r="AF77" i="28"/>
  <c r="AE77" i="28"/>
  <c r="AD77" i="28"/>
  <c r="AC77" i="28"/>
  <c r="AB77" i="28"/>
  <c r="AA77" i="28"/>
  <c r="Z77" i="28"/>
  <c r="Y77" i="28"/>
  <c r="X77" i="28"/>
  <c r="AP76" i="28"/>
  <c r="AO76" i="28"/>
  <c r="AN76" i="28"/>
  <c r="AM76" i="28"/>
  <c r="AL76" i="28"/>
  <c r="AK76" i="28"/>
  <c r="AJ76" i="28"/>
  <c r="AI76" i="28"/>
  <c r="AH76" i="28"/>
  <c r="AG76" i="28"/>
  <c r="AF76" i="28"/>
  <c r="AE76" i="28"/>
  <c r="AD76" i="28"/>
  <c r="AC76" i="28"/>
  <c r="AB76" i="28"/>
  <c r="AA76" i="28"/>
  <c r="Z76" i="28"/>
  <c r="Y76" i="28"/>
  <c r="X76" i="28"/>
  <c r="AP75" i="28"/>
  <c r="AO75" i="28"/>
  <c r="AN75" i="28"/>
  <c r="AM75" i="28"/>
  <c r="AL75" i="28"/>
  <c r="AK75" i="28"/>
  <c r="AJ75" i="28"/>
  <c r="AI75" i="28"/>
  <c r="AH75" i="28"/>
  <c r="AG75" i="28"/>
  <c r="AF75" i="28"/>
  <c r="AE75" i="28"/>
  <c r="AD75" i="28"/>
  <c r="AC75" i="28"/>
  <c r="AB75" i="28"/>
  <c r="AA75" i="28"/>
  <c r="Z75" i="28"/>
  <c r="Y75" i="28"/>
  <c r="X75" i="28"/>
  <c r="AP74" i="28"/>
  <c r="AO74" i="28"/>
  <c r="AN74" i="28"/>
  <c r="AM74" i="28"/>
  <c r="AL74" i="28"/>
  <c r="AK74" i="28"/>
  <c r="AJ74" i="28"/>
  <c r="AI74" i="28"/>
  <c r="AH74" i="28"/>
  <c r="AG74" i="28"/>
  <c r="AF74" i="28"/>
  <c r="AE74" i="28"/>
  <c r="AD74" i="28"/>
  <c r="AC74" i="28"/>
  <c r="AB74" i="28"/>
  <c r="AA74" i="28"/>
  <c r="Z74" i="28"/>
  <c r="Y74" i="28"/>
  <c r="X74" i="28"/>
  <c r="AP73" i="28"/>
  <c r="AO73" i="28"/>
  <c r="AN73" i="28"/>
  <c r="AM73" i="28"/>
  <c r="AL73" i="28"/>
  <c r="AK73" i="28"/>
  <c r="AJ73" i="28"/>
  <c r="AI73" i="28"/>
  <c r="AH73" i="28"/>
  <c r="AG73" i="28"/>
  <c r="AF73" i="28"/>
  <c r="AE73" i="28"/>
  <c r="AD73" i="28"/>
  <c r="AC73" i="28"/>
  <c r="AB73" i="28"/>
  <c r="AA73" i="28"/>
  <c r="Z73" i="28"/>
  <c r="Y73" i="28"/>
  <c r="X73" i="28"/>
  <c r="AQ73" i="28" s="1"/>
  <c r="AP72" i="28"/>
  <c r="AO72" i="28"/>
  <c r="AN72" i="28"/>
  <c r="AM72" i="28"/>
  <c r="AL72" i="28"/>
  <c r="AK72" i="28"/>
  <c r="AJ72" i="28"/>
  <c r="AI72" i="28"/>
  <c r="AH72" i="28"/>
  <c r="AG72" i="28"/>
  <c r="AF72" i="28"/>
  <c r="AE72" i="28"/>
  <c r="AD72" i="28"/>
  <c r="AC72" i="28"/>
  <c r="AB72" i="28"/>
  <c r="AA72" i="28"/>
  <c r="Z72" i="28"/>
  <c r="Y72" i="28"/>
  <c r="X72" i="28"/>
  <c r="AP71" i="28"/>
  <c r="AO71" i="28"/>
  <c r="AN71" i="28"/>
  <c r="AM71" i="28"/>
  <c r="AL71" i="28"/>
  <c r="AK71" i="28"/>
  <c r="AJ71" i="28"/>
  <c r="AI71" i="28"/>
  <c r="AH71" i="28"/>
  <c r="AG71" i="28"/>
  <c r="AF71" i="28"/>
  <c r="AE71" i="28"/>
  <c r="AD71" i="28"/>
  <c r="AC71" i="28"/>
  <c r="AB71" i="28"/>
  <c r="AA71" i="28"/>
  <c r="Z71" i="28"/>
  <c r="Y71" i="28"/>
  <c r="X71" i="28"/>
  <c r="AP70" i="28"/>
  <c r="AO70" i="28"/>
  <c r="AN70" i="28"/>
  <c r="AM70" i="28"/>
  <c r="AL70" i="28"/>
  <c r="AK70" i="28"/>
  <c r="AJ70" i="28"/>
  <c r="AI70" i="28"/>
  <c r="AH70" i="28"/>
  <c r="AG70" i="28"/>
  <c r="AF70" i="28"/>
  <c r="AE70" i="28"/>
  <c r="AD70" i="28"/>
  <c r="AC70" i="28"/>
  <c r="AB70" i="28"/>
  <c r="AA70" i="28"/>
  <c r="Z70" i="28"/>
  <c r="Y70" i="28"/>
  <c r="X70" i="28"/>
  <c r="AP69" i="28"/>
  <c r="AO69" i="28"/>
  <c r="AN69" i="28"/>
  <c r="AM69" i="28"/>
  <c r="AL69" i="28"/>
  <c r="AK69" i="28"/>
  <c r="AJ69" i="28"/>
  <c r="AI69" i="28"/>
  <c r="AH69" i="28"/>
  <c r="AG69" i="28"/>
  <c r="AF69" i="28"/>
  <c r="AE69" i="28"/>
  <c r="AD69" i="28"/>
  <c r="AC69" i="28"/>
  <c r="AB69" i="28"/>
  <c r="AA69" i="28"/>
  <c r="Z69" i="28"/>
  <c r="Y69" i="28"/>
  <c r="X69" i="28"/>
  <c r="AP68" i="28"/>
  <c r="AO68" i="28"/>
  <c r="AN68" i="28"/>
  <c r="AM68" i="28"/>
  <c r="AL68" i="28"/>
  <c r="AK68" i="28"/>
  <c r="AJ68" i="28"/>
  <c r="AI68" i="28"/>
  <c r="AH68" i="28"/>
  <c r="AG68" i="28"/>
  <c r="AF68" i="28"/>
  <c r="AE68" i="28"/>
  <c r="AD68" i="28"/>
  <c r="AC68" i="28"/>
  <c r="AB68" i="28"/>
  <c r="AA68" i="28"/>
  <c r="Z68" i="28"/>
  <c r="Y68" i="28"/>
  <c r="X68" i="28"/>
  <c r="AP67" i="28"/>
  <c r="AO67" i="28"/>
  <c r="AN67" i="28"/>
  <c r="AM67" i="28"/>
  <c r="AL67" i="28"/>
  <c r="AK67" i="28"/>
  <c r="AJ67" i="28"/>
  <c r="AI67" i="28"/>
  <c r="AH67" i="28"/>
  <c r="AG67" i="28"/>
  <c r="AF67" i="28"/>
  <c r="AE67" i="28"/>
  <c r="AD67" i="28"/>
  <c r="AC67" i="28"/>
  <c r="AB67" i="28"/>
  <c r="AA67" i="28"/>
  <c r="Z67" i="28"/>
  <c r="Y67" i="28"/>
  <c r="X67" i="28"/>
  <c r="AP66" i="28"/>
  <c r="AO66" i="28"/>
  <c r="AN66" i="28"/>
  <c r="AM66" i="28"/>
  <c r="AL66" i="28"/>
  <c r="AK66" i="28"/>
  <c r="AJ66" i="28"/>
  <c r="AI66" i="28"/>
  <c r="AH66" i="28"/>
  <c r="AG66" i="28"/>
  <c r="AF66" i="28"/>
  <c r="AE66" i="28"/>
  <c r="AD66" i="28"/>
  <c r="AC66" i="28"/>
  <c r="AB66" i="28"/>
  <c r="AA66" i="28"/>
  <c r="Z66" i="28"/>
  <c r="Y66" i="28"/>
  <c r="X66" i="28"/>
  <c r="AP65" i="28"/>
  <c r="AO65" i="28"/>
  <c r="AN65" i="28"/>
  <c r="AM65" i="28"/>
  <c r="AL65" i="28"/>
  <c r="AK65" i="28"/>
  <c r="AJ65" i="28"/>
  <c r="AI65" i="28"/>
  <c r="AH65" i="28"/>
  <c r="AG65" i="28"/>
  <c r="AF65" i="28"/>
  <c r="AE65" i="28"/>
  <c r="AD65" i="28"/>
  <c r="AC65" i="28"/>
  <c r="AB65" i="28"/>
  <c r="AA65" i="28"/>
  <c r="Z65" i="28"/>
  <c r="Y65" i="28"/>
  <c r="X65" i="28"/>
  <c r="AP64" i="28"/>
  <c r="AO64" i="28"/>
  <c r="AN64" i="28"/>
  <c r="AM64" i="28"/>
  <c r="AL64" i="28"/>
  <c r="AK64" i="28"/>
  <c r="AJ64" i="28"/>
  <c r="AI64" i="28"/>
  <c r="AH64" i="28"/>
  <c r="AG64" i="28"/>
  <c r="AF64" i="28"/>
  <c r="AE64" i="28"/>
  <c r="AD64" i="28"/>
  <c r="AC64" i="28"/>
  <c r="AB64" i="28"/>
  <c r="AA64" i="28"/>
  <c r="Z64" i="28"/>
  <c r="Y64" i="28"/>
  <c r="X64" i="28"/>
  <c r="AP63" i="28"/>
  <c r="AO63" i="28"/>
  <c r="AN63" i="28"/>
  <c r="AM63" i="28"/>
  <c r="AL63" i="28"/>
  <c r="AK63" i="28"/>
  <c r="AJ63" i="28"/>
  <c r="AI63" i="28"/>
  <c r="AH63" i="28"/>
  <c r="AG63" i="28"/>
  <c r="AF63" i="28"/>
  <c r="AE63" i="28"/>
  <c r="AD63" i="28"/>
  <c r="AC63" i="28"/>
  <c r="AB63" i="28"/>
  <c r="AA63" i="28"/>
  <c r="Z63" i="28"/>
  <c r="Y63" i="28"/>
  <c r="X63" i="28"/>
  <c r="AP62" i="28"/>
  <c r="AO62" i="28"/>
  <c r="AN62" i="28"/>
  <c r="AM62" i="28"/>
  <c r="AL62" i="28"/>
  <c r="AK62" i="28"/>
  <c r="AJ62" i="28"/>
  <c r="AI62" i="28"/>
  <c r="AH62" i="28"/>
  <c r="AG62" i="28"/>
  <c r="AF62" i="28"/>
  <c r="AE62" i="28"/>
  <c r="AD62" i="28"/>
  <c r="AC62" i="28"/>
  <c r="AB62" i="28"/>
  <c r="AA62" i="28"/>
  <c r="Z62" i="28"/>
  <c r="Y62" i="28"/>
  <c r="X62" i="28"/>
  <c r="AP61" i="28"/>
  <c r="AO61" i="28"/>
  <c r="AN61" i="28"/>
  <c r="AM61" i="28"/>
  <c r="AL61" i="28"/>
  <c r="AK61" i="28"/>
  <c r="AJ61" i="28"/>
  <c r="AI61" i="28"/>
  <c r="AH61" i="28"/>
  <c r="AG61" i="28"/>
  <c r="AF61" i="28"/>
  <c r="AE61" i="28"/>
  <c r="AD61" i="28"/>
  <c r="AC61" i="28"/>
  <c r="AB61" i="28"/>
  <c r="AA61" i="28"/>
  <c r="AQ61" i="28" s="1"/>
  <c r="Z61" i="28"/>
  <c r="Y61" i="28"/>
  <c r="X61" i="28"/>
  <c r="AP60" i="28"/>
  <c r="AO60" i="28"/>
  <c r="AN60" i="28"/>
  <c r="AM60" i="28"/>
  <c r="AL60" i="28"/>
  <c r="AK60" i="28"/>
  <c r="AJ60" i="28"/>
  <c r="AI60" i="28"/>
  <c r="AH60" i="28"/>
  <c r="AG60" i="28"/>
  <c r="AF60" i="28"/>
  <c r="AE60" i="28"/>
  <c r="AD60" i="28"/>
  <c r="AC60" i="28"/>
  <c r="AB60" i="28"/>
  <c r="AA60" i="28"/>
  <c r="Z60" i="28"/>
  <c r="Y60" i="28"/>
  <c r="X60" i="28"/>
  <c r="AP59" i="28"/>
  <c r="AO59" i="28"/>
  <c r="AN59" i="28"/>
  <c r="AM59" i="28"/>
  <c r="AL59" i="28"/>
  <c r="AK59" i="28"/>
  <c r="AJ59" i="28"/>
  <c r="AI59" i="28"/>
  <c r="AH59" i="28"/>
  <c r="AG59" i="28"/>
  <c r="AF59" i="28"/>
  <c r="AE59" i="28"/>
  <c r="AD59" i="28"/>
  <c r="AC59" i="28"/>
  <c r="AB59" i="28"/>
  <c r="AA59" i="28"/>
  <c r="Z59" i="28"/>
  <c r="Y59" i="28"/>
  <c r="X59" i="28"/>
  <c r="AP58" i="28"/>
  <c r="AO58" i="28"/>
  <c r="AN58" i="28"/>
  <c r="AM58" i="28"/>
  <c r="AL58" i="28"/>
  <c r="AK58" i="28"/>
  <c r="AJ58" i="28"/>
  <c r="AI58" i="28"/>
  <c r="AH58" i="28"/>
  <c r="AG58" i="28"/>
  <c r="AF58" i="28"/>
  <c r="AE58" i="28"/>
  <c r="AD58" i="28"/>
  <c r="AC58" i="28"/>
  <c r="AB58" i="28"/>
  <c r="AA58" i="28"/>
  <c r="Z58" i="28"/>
  <c r="Y58" i="28"/>
  <c r="X58" i="28"/>
  <c r="AP57" i="28"/>
  <c r="AO57" i="28"/>
  <c r="AN57" i="28"/>
  <c r="AM57" i="28"/>
  <c r="AL57" i="28"/>
  <c r="AK57" i="28"/>
  <c r="AJ57" i="28"/>
  <c r="AI57" i="28"/>
  <c r="AH57" i="28"/>
  <c r="AG57" i="28"/>
  <c r="AF57" i="28"/>
  <c r="AE57" i="28"/>
  <c r="AD57" i="28"/>
  <c r="AC57" i="28"/>
  <c r="AB57" i="28"/>
  <c r="AA57" i="28"/>
  <c r="Z57" i="28"/>
  <c r="Y57" i="28"/>
  <c r="X57" i="28"/>
  <c r="AP56" i="28"/>
  <c r="AO56" i="28"/>
  <c r="AN56" i="28"/>
  <c r="AM56" i="28"/>
  <c r="AL56" i="28"/>
  <c r="AK56" i="28"/>
  <c r="AJ56" i="28"/>
  <c r="AI56" i="28"/>
  <c r="AH56" i="28"/>
  <c r="AG56" i="28"/>
  <c r="AF56" i="28"/>
  <c r="AE56" i="28"/>
  <c r="AD56" i="28"/>
  <c r="AC56" i="28"/>
  <c r="AB56" i="28"/>
  <c r="AA56" i="28"/>
  <c r="Z56" i="28"/>
  <c r="Y56" i="28"/>
  <c r="X56" i="28"/>
  <c r="AP55" i="28"/>
  <c r="AO55" i="28"/>
  <c r="AN55" i="28"/>
  <c r="AM55" i="28"/>
  <c r="AL55" i="28"/>
  <c r="AK55" i="28"/>
  <c r="AJ55" i="28"/>
  <c r="AI55" i="28"/>
  <c r="AH55" i="28"/>
  <c r="AG55" i="28"/>
  <c r="AF55" i="28"/>
  <c r="AE55" i="28"/>
  <c r="AD55" i="28"/>
  <c r="AC55" i="28"/>
  <c r="AB55" i="28"/>
  <c r="AA55" i="28"/>
  <c r="Z55" i="28"/>
  <c r="Y55" i="28"/>
  <c r="X55" i="28"/>
  <c r="AP54" i="28"/>
  <c r="AO54" i="28"/>
  <c r="AN54" i="28"/>
  <c r="AM54" i="28"/>
  <c r="AL54" i="28"/>
  <c r="AK54" i="28"/>
  <c r="AJ54" i="28"/>
  <c r="AI54" i="28"/>
  <c r="AH54" i="28"/>
  <c r="AG54" i="28"/>
  <c r="AF54" i="28"/>
  <c r="AE54" i="28"/>
  <c r="AD54" i="28"/>
  <c r="AC54" i="28"/>
  <c r="AB54" i="28"/>
  <c r="AA54" i="28"/>
  <c r="Z54" i="28"/>
  <c r="Y54" i="28"/>
  <c r="X54" i="28"/>
  <c r="AP53" i="28"/>
  <c r="AO53" i="28"/>
  <c r="AN53" i="28"/>
  <c r="AM53" i="28"/>
  <c r="AL53" i="28"/>
  <c r="AK53" i="28"/>
  <c r="AJ53" i="28"/>
  <c r="AI53" i="28"/>
  <c r="AH53" i="28"/>
  <c r="AG53" i="28"/>
  <c r="AF53" i="28"/>
  <c r="AE53" i="28"/>
  <c r="AD53" i="28"/>
  <c r="AC53" i="28"/>
  <c r="AB53" i="28"/>
  <c r="AA53" i="28"/>
  <c r="AQ53" i="28" s="1"/>
  <c r="Z53" i="28"/>
  <c r="Y53" i="28"/>
  <c r="X53" i="28"/>
  <c r="AP52" i="28"/>
  <c r="AO52" i="28"/>
  <c r="AN52" i="28"/>
  <c r="AM52" i="28"/>
  <c r="AL52" i="28"/>
  <c r="AK52" i="28"/>
  <c r="AJ52" i="28"/>
  <c r="AI52" i="28"/>
  <c r="AH52" i="28"/>
  <c r="AG52" i="28"/>
  <c r="AF52" i="28"/>
  <c r="AE52" i="28"/>
  <c r="AD52" i="28"/>
  <c r="AC52" i="28"/>
  <c r="AB52" i="28"/>
  <c r="AA52" i="28"/>
  <c r="Z52" i="28"/>
  <c r="Y52" i="28"/>
  <c r="X52" i="28"/>
  <c r="AP51" i="28"/>
  <c r="AO51" i="28"/>
  <c r="AN51" i="28"/>
  <c r="AM51" i="28"/>
  <c r="AL51" i="28"/>
  <c r="AK51" i="28"/>
  <c r="AJ51" i="28"/>
  <c r="AI51" i="28"/>
  <c r="AH51" i="28"/>
  <c r="AG51" i="28"/>
  <c r="AF51" i="28"/>
  <c r="AE51" i="28"/>
  <c r="AD51" i="28"/>
  <c r="AC51" i="28"/>
  <c r="AB51" i="28"/>
  <c r="AA51" i="28"/>
  <c r="Z51" i="28"/>
  <c r="Y51" i="28"/>
  <c r="X51" i="28"/>
  <c r="AP50" i="28"/>
  <c r="AO50" i="28"/>
  <c r="AN50" i="28"/>
  <c r="AM50" i="28"/>
  <c r="AL50" i="28"/>
  <c r="AK50" i="28"/>
  <c r="AJ50" i="28"/>
  <c r="AI50" i="28"/>
  <c r="AH50" i="28"/>
  <c r="AG50" i="28"/>
  <c r="AF50" i="28"/>
  <c r="AE50" i="28"/>
  <c r="AD50" i="28"/>
  <c r="AC50" i="28"/>
  <c r="AB50" i="28"/>
  <c r="AA50" i="28"/>
  <c r="Z50" i="28"/>
  <c r="Y50" i="28"/>
  <c r="X50" i="28"/>
  <c r="AP49" i="28"/>
  <c r="AO49" i="28"/>
  <c r="AN49" i="28"/>
  <c r="AM49" i="28"/>
  <c r="AL49" i="28"/>
  <c r="AK49" i="28"/>
  <c r="AJ49" i="28"/>
  <c r="AI49" i="28"/>
  <c r="AH49" i="28"/>
  <c r="AG49" i="28"/>
  <c r="AF49" i="28"/>
  <c r="AE49" i="28"/>
  <c r="AD49" i="28"/>
  <c r="AC49" i="28"/>
  <c r="AB49" i="28"/>
  <c r="AA49" i="28"/>
  <c r="Z49" i="28"/>
  <c r="Y49" i="28"/>
  <c r="X49" i="28"/>
  <c r="AP48" i="28"/>
  <c r="AO48" i="28"/>
  <c r="AN48" i="28"/>
  <c r="AM48" i="28"/>
  <c r="AL48" i="28"/>
  <c r="AK48" i="28"/>
  <c r="AJ48" i="28"/>
  <c r="AI48" i="28"/>
  <c r="AH48" i="28"/>
  <c r="AG48" i="28"/>
  <c r="AF48" i="28"/>
  <c r="AE48" i="28"/>
  <c r="AD48" i="28"/>
  <c r="AC48" i="28"/>
  <c r="AB48" i="28"/>
  <c r="AA48" i="28"/>
  <c r="Z48" i="28"/>
  <c r="Y48" i="28"/>
  <c r="X48" i="28"/>
  <c r="AP47" i="28"/>
  <c r="AO47" i="28"/>
  <c r="AN47" i="28"/>
  <c r="AM47" i="28"/>
  <c r="AL47" i="28"/>
  <c r="AK47" i="28"/>
  <c r="AJ47" i="28"/>
  <c r="AI47" i="28"/>
  <c r="AH47" i="28"/>
  <c r="AG47" i="28"/>
  <c r="AF47" i="28"/>
  <c r="AE47" i="28"/>
  <c r="AD47" i="28"/>
  <c r="AC47" i="28"/>
  <c r="AB47" i="28"/>
  <c r="AA47" i="28"/>
  <c r="Z47" i="28"/>
  <c r="Y47" i="28"/>
  <c r="X47" i="28"/>
  <c r="AP46" i="28"/>
  <c r="AO46" i="28"/>
  <c r="AN46" i="28"/>
  <c r="AM46" i="28"/>
  <c r="AL46" i="28"/>
  <c r="AK46" i="28"/>
  <c r="AJ46" i="28"/>
  <c r="AI46" i="28"/>
  <c r="AH46" i="28"/>
  <c r="AG46" i="28"/>
  <c r="AF46" i="28"/>
  <c r="AE46" i="28"/>
  <c r="AD46" i="28"/>
  <c r="AC46" i="28"/>
  <c r="AB46" i="28"/>
  <c r="AA46" i="28"/>
  <c r="Z46" i="28"/>
  <c r="Y46" i="28"/>
  <c r="X46" i="28"/>
  <c r="AP45" i="28"/>
  <c r="AO45" i="28"/>
  <c r="AN45" i="28"/>
  <c r="AM45" i="28"/>
  <c r="AL45" i="28"/>
  <c r="AK45" i="28"/>
  <c r="AJ45" i="28"/>
  <c r="AI45" i="28"/>
  <c r="AH45" i="28"/>
  <c r="AG45" i="28"/>
  <c r="AF45" i="28"/>
  <c r="AE45" i="28"/>
  <c r="AD45" i="28"/>
  <c r="AC45" i="28"/>
  <c r="AB45" i="28"/>
  <c r="AA45" i="28"/>
  <c r="AQ45" i="28" s="1"/>
  <c r="Z45" i="28"/>
  <c r="Y45" i="28"/>
  <c r="X45" i="28"/>
  <c r="AP44" i="28"/>
  <c r="AO44" i="28"/>
  <c r="AN44" i="28"/>
  <c r="AM44" i="28"/>
  <c r="AL44" i="28"/>
  <c r="AK44" i="28"/>
  <c r="AJ44" i="28"/>
  <c r="AI44" i="28"/>
  <c r="AH44" i="28"/>
  <c r="AG44" i="28"/>
  <c r="AF44" i="28"/>
  <c r="AE44" i="28"/>
  <c r="AD44" i="28"/>
  <c r="AC44" i="28"/>
  <c r="AB44" i="28"/>
  <c r="AA44" i="28"/>
  <c r="Z44" i="28"/>
  <c r="Y44" i="28"/>
  <c r="X44" i="28"/>
  <c r="AP43" i="28"/>
  <c r="AO43" i="28"/>
  <c r="AN43" i="28"/>
  <c r="AM43" i="28"/>
  <c r="AL43" i="28"/>
  <c r="AK43" i="28"/>
  <c r="AJ43" i="28"/>
  <c r="AI43" i="28"/>
  <c r="AH43" i="28"/>
  <c r="AG43" i="28"/>
  <c r="AF43" i="28"/>
  <c r="AE43" i="28"/>
  <c r="AD43" i="28"/>
  <c r="AC43" i="28"/>
  <c r="AB43" i="28"/>
  <c r="AA43" i="28"/>
  <c r="Z43" i="28"/>
  <c r="Y43" i="28"/>
  <c r="X43" i="28"/>
  <c r="AP42" i="28"/>
  <c r="AO42" i="28"/>
  <c r="AN42" i="28"/>
  <c r="AM42" i="28"/>
  <c r="AL42" i="28"/>
  <c r="AK42" i="28"/>
  <c r="AJ42" i="28"/>
  <c r="AI42" i="28"/>
  <c r="AH42" i="28"/>
  <c r="AG42" i="28"/>
  <c r="AF42" i="28"/>
  <c r="AE42" i="28"/>
  <c r="AD42" i="28"/>
  <c r="AC42" i="28"/>
  <c r="AB42" i="28"/>
  <c r="AA42" i="28"/>
  <c r="Z42" i="28"/>
  <c r="Y42" i="28"/>
  <c r="X42" i="28"/>
  <c r="AP41" i="28"/>
  <c r="AO41" i="28"/>
  <c r="AN41" i="28"/>
  <c r="AM41" i="28"/>
  <c r="AL41" i="28"/>
  <c r="AK41" i="28"/>
  <c r="AJ41" i="28"/>
  <c r="AI41" i="28"/>
  <c r="AH41" i="28"/>
  <c r="AG41" i="28"/>
  <c r="AF41" i="28"/>
  <c r="AE41" i="28"/>
  <c r="AD41" i="28"/>
  <c r="AC41" i="28"/>
  <c r="AB41" i="28"/>
  <c r="AA41" i="28"/>
  <c r="Z41" i="28"/>
  <c r="Y41" i="28"/>
  <c r="X41" i="28"/>
  <c r="AP40" i="28"/>
  <c r="AO40" i="28"/>
  <c r="AN40" i="28"/>
  <c r="AM40" i="28"/>
  <c r="AL40" i="28"/>
  <c r="AK40" i="28"/>
  <c r="AJ40" i="28"/>
  <c r="AI40" i="28"/>
  <c r="AH40" i="28"/>
  <c r="AG40" i="28"/>
  <c r="AF40" i="28"/>
  <c r="AE40" i="28"/>
  <c r="AD40" i="28"/>
  <c r="AC40" i="28"/>
  <c r="AB40" i="28"/>
  <c r="AA40" i="28"/>
  <c r="Z40" i="28"/>
  <c r="Y40" i="28"/>
  <c r="X40" i="28"/>
  <c r="AP39" i="28"/>
  <c r="AO39" i="28"/>
  <c r="AN39" i="28"/>
  <c r="AM39" i="28"/>
  <c r="AL39" i="28"/>
  <c r="AK39" i="28"/>
  <c r="AJ39" i="28"/>
  <c r="AI39" i="28"/>
  <c r="AH39" i="28"/>
  <c r="AG39" i="28"/>
  <c r="AF39" i="28"/>
  <c r="AE39" i="28"/>
  <c r="AD39" i="28"/>
  <c r="AC39" i="28"/>
  <c r="AB39" i="28"/>
  <c r="AA39" i="28"/>
  <c r="Z39" i="28"/>
  <c r="Y39" i="28"/>
  <c r="X39" i="28"/>
  <c r="AP38" i="28"/>
  <c r="AO38" i="28"/>
  <c r="AN38" i="28"/>
  <c r="AM38" i="28"/>
  <c r="AL38" i="28"/>
  <c r="AK38" i="28"/>
  <c r="AJ38" i="28"/>
  <c r="AI38" i="28"/>
  <c r="AH38" i="28"/>
  <c r="AG38" i="28"/>
  <c r="AF38" i="28"/>
  <c r="AE38" i="28"/>
  <c r="AD38" i="28"/>
  <c r="AC38" i="28"/>
  <c r="AB38" i="28"/>
  <c r="AA38" i="28"/>
  <c r="Z38" i="28"/>
  <c r="Y38" i="28"/>
  <c r="X38" i="28"/>
  <c r="AP37" i="28"/>
  <c r="AO37" i="28"/>
  <c r="AN37" i="28"/>
  <c r="AM37" i="28"/>
  <c r="AL37" i="28"/>
  <c r="AK37" i="28"/>
  <c r="AJ37" i="28"/>
  <c r="AI37" i="28"/>
  <c r="AH37" i="28"/>
  <c r="AG37" i="28"/>
  <c r="AF37" i="28"/>
  <c r="AE37" i="28"/>
  <c r="AD37" i="28"/>
  <c r="AC37" i="28"/>
  <c r="AB37" i="28"/>
  <c r="AA37" i="28"/>
  <c r="AQ37" i="28" s="1"/>
  <c r="Z37" i="28"/>
  <c r="Y37" i="28"/>
  <c r="X37" i="28"/>
  <c r="AP36" i="28"/>
  <c r="AO36" i="28"/>
  <c r="AN36" i="28"/>
  <c r="AM36" i="28"/>
  <c r="AL36" i="28"/>
  <c r="AK36" i="28"/>
  <c r="AJ36" i="28"/>
  <c r="AI36" i="28"/>
  <c r="AH36" i="28"/>
  <c r="AG36" i="28"/>
  <c r="AF36" i="28"/>
  <c r="AE36" i="28"/>
  <c r="AD36" i="28"/>
  <c r="AC36" i="28"/>
  <c r="AB36" i="28"/>
  <c r="AA36" i="28"/>
  <c r="Z36" i="28"/>
  <c r="Y36" i="28"/>
  <c r="X36" i="28"/>
  <c r="AP35" i="28"/>
  <c r="AO35" i="28"/>
  <c r="AN35" i="28"/>
  <c r="AM35" i="28"/>
  <c r="AL35" i="28"/>
  <c r="AK35" i="28"/>
  <c r="AJ35" i="28"/>
  <c r="AI35" i="28"/>
  <c r="AH35" i="28"/>
  <c r="AG35" i="28"/>
  <c r="AF35" i="28"/>
  <c r="AE35" i="28"/>
  <c r="AD35" i="28"/>
  <c r="AC35" i="28"/>
  <c r="AB35" i="28"/>
  <c r="AA35" i="28"/>
  <c r="Z35" i="28"/>
  <c r="Y35" i="28"/>
  <c r="X35" i="28"/>
  <c r="AP34" i="28"/>
  <c r="AO34" i="28"/>
  <c r="AN34" i="28"/>
  <c r="AM34" i="28"/>
  <c r="AL34" i="28"/>
  <c r="AK34" i="28"/>
  <c r="AJ34" i="28"/>
  <c r="AI34" i="28"/>
  <c r="AH34" i="28"/>
  <c r="AG34" i="28"/>
  <c r="AF34" i="28"/>
  <c r="AE34" i="28"/>
  <c r="AD34" i="28"/>
  <c r="AC34" i="28"/>
  <c r="AB34" i="28"/>
  <c r="AA34" i="28"/>
  <c r="Z34" i="28"/>
  <c r="Y34" i="28"/>
  <c r="X34" i="28"/>
  <c r="AP33" i="28"/>
  <c r="AO33" i="28"/>
  <c r="AN33" i="28"/>
  <c r="AM33" i="28"/>
  <c r="AL33" i="28"/>
  <c r="AK33" i="28"/>
  <c r="AJ33" i="28"/>
  <c r="AI33" i="28"/>
  <c r="AH33" i="28"/>
  <c r="AG33" i="28"/>
  <c r="AF33" i="28"/>
  <c r="AE33" i="28"/>
  <c r="AD33" i="28"/>
  <c r="AC33" i="28"/>
  <c r="AB33" i="28"/>
  <c r="AA33" i="28"/>
  <c r="Z33" i="28"/>
  <c r="Y33" i="28"/>
  <c r="X33" i="28"/>
  <c r="AP32" i="28"/>
  <c r="AO32" i="28"/>
  <c r="AN32" i="28"/>
  <c r="AM32" i="28"/>
  <c r="AL32" i="28"/>
  <c r="AK32" i="28"/>
  <c r="AJ32" i="28"/>
  <c r="AI32" i="28"/>
  <c r="AH32" i="28"/>
  <c r="AG32" i="28"/>
  <c r="AF32" i="28"/>
  <c r="AE32" i="28"/>
  <c r="AD32" i="28"/>
  <c r="AC32" i="28"/>
  <c r="AB32" i="28"/>
  <c r="AA32" i="28"/>
  <c r="Z32" i="28"/>
  <c r="Y32" i="28"/>
  <c r="X32" i="28"/>
  <c r="AP31" i="28"/>
  <c r="AO31" i="28"/>
  <c r="AN31" i="28"/>
  <c r="AM31" i="28"/>
  <c r="AL31" i="28"/>
  <c r="AK31" i="28"/>
  <c r="AJ31" i="28"/>
  <c r="AI31" i="28"/>
  <c r="AH31" i="28"/>
  <c r="AG31" i="28"/>
  <c r="AF31" i="28"/>
  <c r="AE31" i="28"/>
  <c r="AD31" i="28"/>
  <c r="AC31" i="28"/>
  <c r="AB31" i="28"/>
  <c r="AA31" i="28"/>
  <c r="Z31" i="28"/>
  <c r="Y31" i="28"/>
  <c r="X31" i="28"/>
  <c r="AP30" i="28"/>
  <c r="AO30" i="28"/>
  <c r="AN30" i="28"/>
  <c r="AM30" i="28"/>
  <c r="AL30" i="28"/>
  <c r="AK30" i="28"/>
  <c r="AJ30" i="28"/>
  <c r="AI30" i="28"/>
  <c r="AH30" i="28"/>
  <c r="AG30" i="28"/>
  <c r="AF30" i="28"/>
  <c r="AE30" i="28"/>
  <c r="AD30" i="28"/>
  <c r="AC30" i="28"/>
  <c r="AB30" i="28"/>
  <c r="AA30" i="28"/>
  <c r="Z30" i="28"/>
  <c r="Y30" i="28"/>
  <c r="X30" i="28"/>
  <c r="AP29" i="28"/>
  <c r="AO29" i="28"/>
  <c r="AN29" i="28"/>
  <c r="AM29" i="28"/>
  <c r="AL29" i="28"/>
  <c r="AK29" i="28"/>
  <c r="AJ29" i="28"/>
  <c r="AI29" i="28"/>
  <c r="AH29" i="28"/>
  <c r="AG29" i="28"/>
  <c r="AF29" i="28"/>
  <c r="AE29" i="28"/>
  <c r="AD29" i="28"/>
  <c r="AC29" i="28"/>
  <c r="AB29" i="28"/>
  <c r="AA29" i="28"/>
  <c r="AQ29" i="28" s="1"/>
  <c r="Z29" i="28"/>
  <c r="Y29" i="28"/>
  <c r="X29" i="28"/>
  <c r="AP28" i="28"/>
  <c r="AO28" i="28"/>
  <c r="AN28" i="28"/>
  <c r="AM28" i="28"/>
  <c r="AL28" i="28"/>
  <c r="AK28" i="28"/>
  <c r="AJ28" i="28"/>
  <c r="AI28" i="28"/>
  <c r="AH28" i="28"/>
  <c r="AG28" i="28"/>
  <c r="AF28" i="28"/>
  <c r="AE28" i="28"/>
  <c r="AD28" i="28"/>
  <c r="AC28" i="28"/>
  <c r="AB28" i="28"/>
  <c r="AA28" i="28"/>
  <c r="Z28" i="28"/>
  <c r="Y28" i="28"/>
  <c r="X28" i="28"/>
  <c r="AP27" i="28"/>
  <c r="AO27" i="28"/>
  <c r="AN27" i="28"/>
  <c r="AM27" i="28"/>
  <c r="AL27" i="28"/>
  <c r="AK27" i="28"/>
  <c r="AJ27" i="28"/>
  <c r="AI27" i="28"/>
  <c r="AH27" i="28"/>
  <c r="AG27" i="28"/>
  <c r="AF27" i="28"/>
  <c r="AE27" i="28"/>
  <c r="AD27" i="28"/>
  <c r="AC27" i="28"/>
  <c r="AB27" i="28"/>
  <c r="AA27" i="28"/>
  <c r="Z27" i="28"/>
  <c r="Y27" i="28"/>
  <c r="X27" i="28"/>
  <c r="AP26" i="28"/>
  <c r="AO26" i="28"/>
  <c r="AN26" i="28"/>
  <c r="AM26" i="28"/>
  <c r="AL26" i="28"/>
  <c r="AK26" i="28"/>
  <c r="AJ26" i="28"/>
  <c r="AI26" i="28"/>
  <c r="AH26" i="28"/>
  <c r="AG26" i="28"/>
  <c r="AF26" i="28"/>
  <c r="AE26" i="28"/>
  <c r="AD26" i="28"/>
  <c r="AC26" i="28"/>
  <c r="AB26" i="28"/>
  <c r="AA26" i="28"/>
  <c r="Z26" i="28"/>
  <c r="Y26" i="28"/>
  <c r="X26" i="28"/>
  <c r="AP25" i="28"/>
  <c r="AO25" i="28"/>
  <c r="AN25" i="28"/>
  <c r="AM25" i="28"/>
  <c r="AL25" i="28"/>
  <c r="AK25" i="28"/>
  <c r="AJ25" i="28"/>
  <c r="AI25" i="28"/>
  <c r="AH25" i="28"/>
  <c r="AG25" i="28"/>
  <c r="AF25" i="28"/>
  <c r="AE25" i="28"/>
  <c r="AD25" i="28"/>
  <c r="AC25" i="28"/>
  <c r="AB25" i="28"/>
  <c r="AA25" i="28"/>
  <c r="Z25" i="28"/>
  <c r="Y25" i="28"/>
  <c r="X25" i="28"/>
  <c r="AP24" i="28"/>
  <c r="AO24" i="28"/>
  <c r="AN24" i="28"/>
  <c r="AM24" i="28"/>
  <c r="AL24" i="28"/>
  <c r="AK24" i="28"/>
  <c r="AJ24" i="28"/>
  <c r="AI24" i="28"/>
  <c r="AH24" i="28"/>
  <c r="AG24" i="28"/>
  <c r="AF24" i="28"/>
  <c r="AE24" i="28"/>
  <c r="AD24" i="28"/>
  <c r="AC24" i="28"/>
  <c r="AB24" i="28"/>
  <c r="AA24" i="28"/>
  <c r="Z24" i="28"/>
  <c r="Y24" i="28"/>
  <c r="X24" i="28"/>
  <c r="AP23" i="28"/>
  <c r="AO23" i="28"/>
  <c r="AN23" i="28"/>
  <c r="AM23" i="28"/>
  <c r="AL23" i="28"/>
  <c r="AK23" i="28"/>
  <c r="AJ23" i="28"/>
  <c r="AI23" i="28"/>
  <c r="AH23" i="28"/>
  <c r="AG23" i="28"/>
  <c r="AF23" i="28"/>
  <c r="AE23" i="28"/>
  <c r="AD23" i="28"/>
  <c r="AC23" i="28"/>
  <c r="AB23" i="28"/>
  <c r="AA23" i="28"/>
  <c r="Z23" i="28"/>
  <c r="Y23" i="28"/>
  <c r="X23" i="28"/>
  <c r="AP22" i="28"/>
  <c r="AO22" i="28"/>
  <c r="AN22" i="28"/>
  <c r="AM22" i="28"/>
  <c r="AL22" i="28"/>
  <c r="AK22" i="28"/>
  <c r="AJ22" i="28"/>
  <c r="AI22" i="28"/>
  <c r="AH22" i="28"/>
  <c r="AG22" i="28"/>
  <c r="AF22" i="28"/>
  <c r="AE22" i="28"/>
  <c r="AD22" i="28"/>
  <c r="AC22" i="28"/>
  <c r="AB22" i="28"/>
  <c r="AA22" i="28"/>
  <c r="Z22" i="28"/>
  <c r="Y22" i="28"/>
  <c r="X22" i="28"/>
  <c r="AP21" i="28"/>
  <c r="AO21" i="28"/>
  <c r="AN21" i="28"/>
  <c r="AM21" i="28"/>
  <c r="AL21" i="28"/>
  <c r="AK21" i="28"/>
  <c r="AJ21" i="28"/>
  <c r="AI21" i="28"/>
  <c r="AH21" i="28"/>
  <c r="AG21" i="28"/>
  <c r="AF21" i="28"/>
  <c r="AE21" i="28"/>
  <c r="AD21" i="28"/>
  <c r="AC21" i="28"/>
  <c r="AB21" i="28"/>
  <c r="AA21" i="28"/>
  <c r="AQ21" i="28" s="1"/>
  <c r="Z21" i="28"/>
  <c r="Y21" i="28"/>
  <c r="X21" i="28"/>
  <c r="AP20" i="28"/>
  <c r="AO20" i="28"/>
  <c r="AN20" i="28"/>
  <c r="AM20" i="28"/>
  <c r="AL20" i="28"/>
  <c r="AK20" i="28"/>
  <c r="AJ20" i="28"/>
  <c r="AI20" i="28"/>
  <c r="AH20" i="28"/>
  <c r="AG20" i="28"/>
  <c r="AF20" i="28"/>
  <c r="AE20" i="28"/>
  <c r="AD20" i="28"/>
  <c r="AC20" i="28"/>
  <c r="AB20" i="28"/>
  <c r="AA20" i="28"/>
  <c r="Z20" i="28"/>
  <c r="Y20" i="28"/>
  <c r="X20" i="28"/>
  <c r="AP19" i="28"/>
  <c r="AO19" i="28"/>
  <c r="AN19" i="28"/>
  <c r="AM19" i="28"/>
  <c r="AL19" i="28"/>
  <c r="AK19" i="28"/>
  <c r="AJ19" i="28"/>
  <c r="AI19" i="28"/>
  <c r="AH19" i="28"/>
  <c r="AG19" i="28"/>
  <c r="AF19" i="28"/>
  <c r="AE19" i="28"/>
  <c r="AD19" i="28"/>
  <c r="AC19" i="28"/>
  <c r="AB19" i="28"/>
  <c r="AA19" i="28"/>
  <c r="Z19" i="28"/>
  <c r="Y19" i="28"/>
  <c r="X19" i="28"/>
  <c r="AP18" i="28"/>
  <c r="AO18" i="28"/>
  <c r="AN18" i="28"/>
  <c r="AM18" i="28"/>
  <c r="AL18" i="28"/>
  <c r="AK18" i="28"/>
  <c r="AJ18" i="28"/>
  <c r="AI18" i="28"/>
  <c r="AH18" i="28"/>
  <c r="AG18" i="28"/>
  <c r="AF18" i="28"/>
  <c r="AE18" i="28"/>
  <c r="AD18" i="28"/>
  <c r="AC18" i="28"/>
  <c r="AB18" i="28"/>
  <c r="AA18" i="28"/>
  <c r="Z18" i="28"/>
  <c r="Y18" i="28"/>
  <c r="X18" i="28"/>
  <c r="AP17" i="28"/>
  <c r="AO17" i="28"/>
  <c r="AN17" i="28"/>
  <c r="AM17" i="28"/>
  <c r="AL17" i="28"/>
  <c r="AK17" i="28"/>
  <c r="AJ17" i="28"/>
  <c r="AI17" i="28"/>
  <c r="AH17" i="28"/>
  <c r="AG17" i="28"/>
  <c r="AF17" i="28"/>
  <c r="AE17" i="28"/>
  <c r="AD17" i="28"/>
  <c r="AC17" i="28"/>
  <c r="AB17" i="28"/>
  <c r="AA17" i="28"/>
  <c r="Z17" i="28"/>
  <c r="Y17" i="28"/>
  <c r="X17" i="28"/>
  <c r="AP16" i="28"/>
  <c r="AO16" i="28"/>
  <c r="AN16" i="28"/>
  <c r="AM16" i="28"/>
  <c r="AL16" i="28"/>
  <c r="AK16" i="28"/>
  <c r="AJ16" i="28"/>
  <c r="AI16" i="28"/>
  <c r="AH16" i="28"/>
  <c r="AG16" i="28"/>
  <c r="AF16" i="28"/>
  <c r="AE16" i="28"/>
  <c r="AD16" i="28"/>
  <c r="AC16" i="28"/>
  <c r="AB16" i="28"/>
  <c r="AA16" i="28"/>
  <c r="Z16" i="28"/>
  <c r="Y16" i="28"/>
  <c r="X16" i="28"/>
  <c r="AP15" i="28"/>
  <c r="AO15" i="28"/>
  <c r="AN15" i="28"/>
  <c r="AM15" i="28"/>
  <c r="AL15" i="28"/>
  <c r="AK15" i="28"/>
  <c r="AJ15" i="28"/>
  <c r="AI15" i="28"/>
  <c r="AH15" i="28"/>
  <c r="AG15" i="28"/>
  <c r="AF15" i="28"/>
  <c r="AE15" i="28"/>
  <c r="AD15" i="28"/>
  <c r="AC15" i="28"/>
  <c r="AB15" i="28"/>
  <c r="AA15" i="28"/>
  <c r="Z15" i="28"/>
  <c r="Y15" i="28"/>
  <c r="X15" i="28"/>
  <c r="AP14" i="28"/>
  <c r="AO14" i="28"/>
  <c r="AN14" i="28"/>
  <c r="AM14" i="28"/>
  <c r="AL14" i="28"/>
  <c r="AK14" i="28"/>
  <c r="AJ14" i="28"/>
  <c r="AI14" i="28"/>
  <c r="AH14" i="28"/>
  <c r="AG14" i="28"/>
  <c r="AF14" i="28"/>
  <c r="AE14" i="28"/>
  <c r="AD14" i="28"/>
  <c r="AC14" i="28"/>
  <c r="AB14" i="28"/>
  <c r="AA14" i="28"/>
  <c r="Z14" i="28"/>
  <c r="Y14" i="28"/>
  <c r="X14" i="28"/>
  <c r="AP13" i="28"/>
  <c r="AO13" i="28"/>
  <c r="AN13" i="28"/>
  <c r="AM13" i="28"/>
  <c r="AL13" i="28"/>
  <c r="AK13" i="28"/>
  <c r="AJ13" i="28"/>
  <c r="AI13" i="28"/>
  <c r="AH13" i="28"/>
  <c r="AG13" i="28"/>
  <c r="AF13" i="28"/>
  <c r="AE13" i="28"/>
  <c r="AD13" i="28"/>
  <c r="AC13" i="28"/>
  <c r="AB13" i="28"/>
  <c r="AA13" i="28"/>
  <c r="AQ13" i="28" s="1"/>
  <c r="Z13" i="28"/>
  <c r="Y13" i="28"/>
  <c r="X13" i="28"/>
  <c r="AP12" i="28"/>
  <c r="AO12" i="28"/>
  <c r="AN12" i="28"/>
  <c r="AM12" i="28"/>
  <c r="AL12" i="28"/>
  <c r="AK12" i="28"/>
  <c r="AJ12" i="28"/>
  <c r="AI12" i="28"/>
  <c r="AH12" i="28"/>
  <c r="AG12" i="28"/>
  <c r="AF12" i="28"/>
  <c r="AE12" i="28"/>
  <c r="AD12" i="28"/>
  <c r="AC12" i="28"/>
  <c r="AB12" i="28"/>
  <c r="AA12" i="28"/>
  <c r="Z12" i="28"/>
  <c r="Y12" i="28"/>
  <c r="X12" i="28"/>
  <c r="AP11" i="28"/>
  <c r="AO11" i="28"/>
  <c r="AN11" i="28"/>
  <c r="AM11" i="28"/>
  <c r="AL11" i="28"/>
  <c r="AK11" i="28"/>
  <c r="AJ11" i="28"/>
  <c r="AI11" i="28"/>
  <c r="AH11" i="28"/>
  <c r="AG11" i="28"/>
  <c r="AF11" i="28"/>
  <c r="AE11" i="28"/>
  <c r="AD11" i="28"/>
  <c r="AC11" i="28"/>
  <c r="AB11" i="28"/>
  <c r="AA11" i="28"/>
  <c r="Z11" i="28"/>
  <c r="Y11" i="28"/>
  <c r="X11" i="28"/>
  <c r="AP10" i="28"/>
  <c r="AO10" i="28"/>
  <c r="AN10" i="28"/>
  <c r="AM10" i="28"/>
  <c r="AL10" i="28"/>
  <c r="AK10" i="28"/>
  <c r="AJ10" i="28"/>
  <c r="AI10" i="28"/>
  <c r="AH10" i="28"/>
  <c r="AG10" i="28"/>
  <c r="AF10" i="28"/>
  <c r="AE10" i="28"/>
  <c r="AD10" i="28"/>
  <c r="AC10" i="28"/>
  <c r="AB10" i="28"/>
  <c r="AA10" i="28"/>
  <c r="Z10" i="28"/>
  <c r="Y10" i="28"/>
  <c r="X10" i="28"/>
  <c r="AP9" i="28"/>
  <c r="AO9" i="28"/>
  <c r="AN9" i="28"/>
  <c r="AM9" i="28"/>
  <c r="AL9" i="28"/>
  <c r="AK9" i="28"/>
  <c r="AJ9" i="28"/>
  <c r="AI9" i="28"/>
  <c r="AH9" i="28"/>
  <c r="AG9" i="28"/>
  <c r="AF9" i="28"/>
  <c r="AE9" i="28"/>
  <c r="AD9" i="28"/>
  <c r="AC9" i="28"/>
  <c r="AB9" i="28"/>
  <c r="AA9" i="28"/>
  <c r="Z9" i="28"/>
  <c r="Y9" i="28"/>
  <c r="X9" i="28"/>
  <c r="AP8" i="28"/>
  <c r="AO8" i="28"/>
  <c r="AN8" i="28"/>
  <c r="AM8" i="28"/>
  <c r="AL8" i="28"/>
  <c r="AK8" i="28"/>
  <c r="AJ8" i="28"/>
  <c r="AI8" i="28"/>
  <c r="AH8" i="28"/>
  <c r="AG8" i="28"/>
  <c r="AF8" i="28"/>
  <c r="AE8" i="28"/>
  <c r="AD8" i="28"/>
  <c r="AC8" i="28"/>
  <c r="AB8" i="28"/>
  <c r="AA8" i="28"/>
  <c r="Z8" i="28"/>
  <c r="Y8" i="28"/>
  <c r="X8" i="28"/>
  <c r="AP7" i="28"/>
  <c r="AO7" i="28"/>
  <c r="AN7" i="28"/>
  <c r="AM7" i="28"/>
  <c r="AL7" i="28"/>
  <c r="AK7" i="28"/>
  <c r="AJ7" i="28"/>
  <c r="AI7" i="28"/>
  <c r="AH7" i="28"/>
  <c r="AG7" i="28"/>
  <c r="AF7" i="28"/>
  <c r="AE7" i="28"/>
  <c r="AD7" i="28"/>
  <c r="AC7" i="28"/>
  <c r="AB7" i="28"/>
  <c r="AA7" i="28"/>
  <c r="Z7" i="28"/>
  <c r="Y7" i="28"/>
  <c r="X7" i="28"/>
  <c r="AP6" i="28"/>
  <c r="AO6" i="28"/>
  <c r="AN6" i="28"/>
  <c r="AM6" i="28"/>
  <c r="AL6" i="28"/>
  <c r="AK6" i="28"/>
  <c r="AJ6" i="28"/>
  <c r="AI6" i="28"/>
  <c r="AH6" i="28"/>
  <c r="AG6" i="28"/>
  <c r="AF6" i="28"/>
  <c r="AE6" i="28"/>
  <c r="AD6" i="28"/>
  <c r="AC6" i="28"/>
  <c r="AB6" i="28"/>
  <c r="AA6" i="28"/>
  <c r="Z6" i="28"/>
  <c r="Y6" i="28"/>
  <c r="X6" i="28"/>
  <c r="AP5" i="28"/>
  <c r="AO5" i="28"/>
  <c r="AN5" i="28"/>
  <c r="AM5" i="28"/>
  <c r="AL5" i="28"/>
  <c r="AK5" i="28"/>
  <c r="AJ5" i="28"/>
  <c r="AI5" i="28"/>
  <c r="AH5" i="28"/>
  <c r="AG5" i="28"/>
  <c r="AF5" i="28"/>
  <c r="AE5" i="28"/>
  <c r="AD5" i="28"/>
  <c r="AC5" i="28"/>
  <c r="AB5" i="28"/>
  <c r="AA5" i="28"/>
  <c r="AQ5" i="28" s="1"/>
  <c r="Z5" i="28"/>
  <c r="Y5" i="28"/>
  <c r="X5" i="28"/>
  <c r="AP4" i="28"/>
  <c r="AO4" i="28"/>
  <c r="AN4" i="28"/>
  <c r="AM4" i="28"/>
  <c r="AL4" i="28"/>
  <c r="AK4" i="28"/>
  <c r="AJ4" i="28"/>
  <c r="AI4" i="28"/>
  <c r="AH4" i="28"/>
  <c r="AG4" i="28"/>
  <c r="AF4" i="28"/>
  <c r="AE4" i="28"/>
  <c r="AD4" i="28"/>
  <c r="AC4" i="28"/>
  <c r="AB4" i="28"/>
  <c r="AA4" i="28"/>
  <c r="Z4" i="28"/>
  <c r="Y4" i="28"/>
  <c r="X4" i="28"/>
  <c r="AP3" i="28"/>
  <c r="AO3" i="28"/>
  <c r="AN3" i="28"/>
  <c r="AM3" i="28"/>
  <c r="AL3" i="28"/>
  <c r="AK3" i="28"/>
  <c r="AJ3" i="28"/>
  <c r="AI3" i="28"/>
  <c r="AH3" i="28"/>
  <c r="AG3" i="28"/>
  <c r="AF3" i="28"/>
  <c r="AE3" i="28"/>
  <c r="AD3" i="28"/>
  <c r="AC3" i="28"/>
  <c r="AB3" i="28"/>
  <c r="AA3" i="28"/>
  <c r="Z3" i="28"/>
  <c r="Y3" i="28"/>
  <c r="X3" i="28"/>
  <c r="AP137" i="28" l="1"/>
  <c r="AP138" i="28" s="1"/>
  <c r="Z162" i="28" s="1"/>
  <c r="AQ4" i="28"/>
  <c r="AE137" i="28"/>
  <c r="AE138" i="28" s="1"/>
  <c r="Z153" i="28" s="1"/>
  <c r="AM137" i="28"/>
  <c r="AM138" i="28" s="1"/>
  <c r="Z161" i="28" s="1"/>
  <c r="AQ7" i="28"/>
  <c r="AQ15" i="28"/>
  <c r="AQ23" i="28"/>
  <c r="AQ31" i="28"/>
  <c r="AQ39" i="28"/>
  <c r="AQ47" i="28"/>
  <c r="AQ55" i="28"/>
  <c r="AQ63" i="28"/>
  <c r="AI137" i="28"/>
  <c r="AI138" i="28" s="1"/>
  <c r="Z157" i="28" s="1"/>
  <c r="AJ137" i="28"/>
  <c r="AJ138" i="28" s="1"/>
  <c r="Z158" i="28" s="1"/>
  <c r="X137" i="28"/>
  <c r="X138" i="28" s="1"/>
  <c r="Z146" i="28" s="1"/>
  <c r="AN137" i="28"/>
  <c r="AN138" i="28" s="1"/>
  <c r="AQ10" i="28"/>
  <c r="AQ18" i="28"/>
  <c r="AQ26" i="28"/>
  <c r="AQ34" i="28"/>
  <c r="AQ42" i="28"/>
  <c r="AQ50" i="28"/>
  <c r="AQ58" i="28"/>
  <c r="AQ16" i="28"/>
  <c r="AQ24" i="28"/>
  <c r="AQ32" i="28"/>
  <c r="AQ40" i="28"/>
  <c r="AQ48" i="28"/>
  <c r="AQ56" i="28"/>
  <c r="AQ64" i="28"/>
  <c r="AQ8" i="28"/>
  <c r="AQ11" i="28"/>
  <c r="AQ19" i="28"/>
  <c r="AQ27" i="28"/>
  <c r="AQ35" i="28"/>
  <c r="AQ43" i="28"/>
  <c r="AQ51" i="28"/>
  <c r="AQ59" i="28"/>
  <c r="AQ6" i="28"/>
  <c r="AQ14" i="28"/>
  <c r="AQ22" i="28"/>
  <c r="AQ30" i="28"/>
  <c r="AQ38" i="28"/>
  <c r="AQ46" i="28"/>
  <c r="AQ54" i="28"/>
  <c r="AQ62" i="28"/>
  <c r="AA137" i="28"/>
  <c r="AA138" i="28" s="1"/>
  <c r="Z149" i="28" s="1"/>
  <c r="AQ9" i="28"/>
  <c r="AQ17" i="28"/>
  <c r="AQ25" i="28"/>
  <c r="AQ33" i="28"/>
  <c r="AQ41" i="28"/>
  <c r="AQ49" i="28"/>
  <c r="AQ57" i="28"/>
  <c r="AF137" i="28"/>
  <c r="AF138" i="28" s="1"/>
  <c r="Z154" i="28" s="1"/>
  <c r="AQ66" i="28"/>
  <c r="AB137" i="28"/>
  <c r="AB138" i="28" s="1"/>
  <c r="Z150" i="28" s="1"/>
  <c r="AQ12" i="28"/>
  <c r="AQ20" i="28"/>
  <c r="AQ28" i="28"/>
  <c r="AQ36" i="28"/>
  <c r="AQ44" i="28"/>
  <c r="AQ52" i="28"/>
  <c r="AQ60" i="28"/>
  <c r="AQ69" i="28"/>
  <c r="AQ77" i="28"/>
  <c r="AQ85" i="28"/>
  <c r="AQ93" i="28"/>
  <c r="AQ101" i="28"/>
  <c r="AQ109" i="28"/>
  <c r="AQ117" i="28"/>
  <c r="AQ125" i="28"/>
  <c r="AQ133" i="28"/>
  <c r="AG133" i="27"/>
  <c r="AG132" i="27"/>
  <c r="AG129" i="27"/>
  <c r="AG125" i="27"/>
  <c r="AG124" i="27"/>
  <c r="AG121" i="27"/>
  <c r="AG117" i="27"/>
  <c r="AG116" i="27"/>
  <c r="AG112" i="27"/>
  <c r="AG109" i="27"/>
  <c r="AG105" i="27"/>
  <c r="AG104" i="27"/>
  <c r="AG101" i="27"/>
  <c r="AG100" i="27"/>
  <c r="AG96" i="27"/>
  <c r="AG93" i="27"/>
  <c r="AG89" i="27"/>
  <c r="AG88" i="27"/>
  <c r="AG85" i="27"/>
  <c r="AG84" i="27"/>
  <c r="AG80" i="27"/>
  <c r="AG77" i="27"/>
  <c r="AG73" i="27"/>
  <c r="AG72" i="27"/>
  <c r="AG69" i="27"/>
  <c r="AG68" i="27"/>
  <c r="AG64" i="27"/>
  <c r="AG61" i="27"/>
  <c r="AG57" i="27"/>
  <c r="AG56" i="27"/>
  <c r="AG53" i="27"/>
  <c r="AG52" i="27"/>
  <c r="AG48" i="27"/>
  <c r="AG44" i="27"/>
  <c r="AG40" i="27"/>
  <c r="AG36" i="27"/>
  <c r="AG32" i="27"/>
  <c r="AG28" i="27"/>
  <c r="AG24" i="27"/>
  <c r="AG20" i="27"/>
  <c r="AG16" i="27"/>
  <c r="AG12" i="27"/>
  <c r="AG8" i="27"/>
  <c r="AG4" i="27"/>
  <c r="AD184" i="27"/>
  <c r="V184" i="27"/>
  <c r="AC185" i="27"/>
  <c r="U185" i="27"/>
  <c r="Q189" i="27"/>
  <c r="Q193" i="27" s="1"/>
  <c r="Y187" i="27"/>
  <c r="Y192" i="27" s="1"/>
  <c r="AE188" i="27"/>
  <c r="W188" i="27"/>
  <c r="AC189" i="27"/>
  <c r="AC193" i="27" s="1"/>
  <c r="U189" i="27"/>
  <c r="AA190" i="27"/>
  <c r="S190" i="27"/>
  <c r="BY3" i="29"/>
  <c r="CD3" i="29" s="1"/>
  <c r="AQ72" i="28"/>
  <c r="AQ80" i="28"/>
  <c r="AQ88" i="28"/>
  <c r="AQ96" i="28"/>
  <c r="AQ104" i="28"/>
  <c r="AQ112" i="28"/>
  <c r="AQ120" i="28"/>
  <c r="AQ128" i="28"/>
  <c r="AC184" i="27"/>
  <c r="U184" i="27"/>
  <c r="AB185" i="27"/>
  <c r="T185" i="27"/>
  <c r="X187" i="27"/>
  <c r="X192" i="27" s="1"/>
  <c r="AD188" i="27"/>
  <c r="V188" i="27"/>
  <c r="AB189" i="27"/>
  <c r="AB193" i="27" s="1"/>
  <c r="T189" i="27"/>
  <c r="T193" i="27" s="1"/>
  <c r="Z190" i="27"/>
  <c r="R190" i="27"/>
  <c r="AQ83" i="28"/>
  <c r="AQ91" i="28"/>
  <c r="AQ99" i="28"/>
  <c r="AQ107" i="28"/>
  <c r="AQ115" i="28"/>
  <c r="AQ123" i="28"/>
  <c r="AQ131" i="28"/>
  <c r="AB184" i="27"/>
  <c r="T184" i="27"/>
  <c r="AA185" i="27"/>
  <c r="S185" i="27"/>
  <c r="AE187" i="27"/>
  <c r="AE192" i="27" s="1"/>
  <c r="W187" i="27"/>
  <c r="W192" i="27" s="1"/>
  <c r="AC188" i="27"/>
  <c r="AA189" i="27"/>
  <c r="S189" i="27"/>
  <c r="S193" i="27" s="1"/>
  <c r="Y190" i="27"/>
  <c r="BF117" i="29"/>
  <c r="CC117" i="29" s="1"/>
  <c r="BF125" i="29"/>
  <c r="CC125" i="29" s="1"/>
  <c r="BF133" i="29"/>
  <c r="CC133" i="29" s="1"/>
  <c r="AQ70" i="28"/>
  <c r="AQ78" i="28"/>
  <c r="AQ86" i="28"/>
  <c r="AQ102" i="28"/>
  <c r="AQ110" i="28"/>
  <c r="AQ118" i="28"/>
  <c r="AQ126" i="28"/>
  <c r="AQ134" i="28"/>
  <c r="R196" i="27"/>
  <c r="R195" i="27"/>
  <c r="AA184" i="27"/>
  <c r="S184" i="27"/>
  <c r="Z185" i="27"/>
  <c r="R185" i="27"/>
  <c r="AD187" i="27"/>
  <c r="V187" i="27"/>
  <c r="V192" i="27" s="1"/>
  <c r="AB188" i="27"/>
  <c r="T188" i="27"/>
  <c r="Z189" i="27"/>
  <c r="Z193" i="27" s="1"/>
  <c r="R189" i="27"/>
  <c r="R193" i="27" s="1"/>
  <c r="X190" i="27"/>
  <c r="AG114" i="27"/>
  <c r="AG110" i="27"/>
  <c r="AG106" i="27"/>
  <c r="AG98" i="27"/>
  <c r="AG94" i="27"/>
  <c r="AG90" i="27"/>
  <c r="AG82" i="27"/>
  <c r="AG78" i="27"/>
  <c r="AG74" i="27"/>
  <c r="AG66" i="27"/>
  <c r="AG62" i="27"/>
  <c r="AG58" i="27"/>
  <c r="AG50" i="27"/>
  <c r="AG47" i="27"/>
  <c r="AG46" i="27"/>
  <c r="AG43" i="27"/>
  <c r="AG42" i="27"/>
  <c r="AG39" i="27"/>
  <c r="AG38" i="27"/>
  <c r="AG35" i="27"/>
  <c r="AG34" i="27"/>
  <c r="AG31" i="27"/>
  <c r="AG30" i="27"/>
  <c r="AG27" i="27"/>
  <c r="AG26" i="27"/>
  <c r="AG23" i="27"/>
  <c r="AG22" i="27"/>
  <c r="AG19" i="27"/>
  <c r="AG18" i="27"/>
  <c r="AG15" i="27"/>
  <c r="AG14" i="27"/>
  <c r="AG11" i="27"/>
  <c r="AG10" i="27"/>
  <c r="AG7" i="27"/>
  <c r="AG6" i="27"/>
  <c r="AG3" i="27"/>
  <c r="Z184" i="27"/>
  <c r="R184" i="27"/>
  <c r="Y185" i="27"/>
  <c r="AC187" i="27"/>
  <c r="AC192" i="27" s="1"/>
  <c r="U187" i="27"/>
  <c r="U192" i="27" s="1"/>
  <c r="AA188" i="27"/>
  <c r="AA192" i="27" s="1"/>
  <c r="S188" i="27"/>
  <c r="S192" i="27" s="1"/>
  <c r="Y189" i="27"/>
  <c r="Y193" i="27" s="1"/>
  <c r="AE190" i="27"/>
  <c r="W190" i="27"/>
  <c r="AQ68" i="28"/>
  <c r="AQ76" i="28"/>
  <c r="AQ84" i="28"/>
  <c r="AQ92" i="28"/>
  <c r="AQ100" i="28"/>
  <c r="AQ108" i="28"/>
  <c r="AQ116" i="28"/>
  <c r="AQ124" i="28"/>
  <c r="AQ132" i="28"/>
  <c r="Y184" i="27"/>
  <c r="Q185" i="27"/>
  <c r="X185" i="27"/>
  <c r="AB187" i="27"/>
  <c r="T187" i="27"/>
  <c r="Z188" i="27"/>
  <c r="Z192" i="27" s="1"/>
  <c r="R188" i="27"/>
  <c r="R192" i="27" s="1"/>
  <c r="X189" i="27"/>
  <c r="X193" i="27" s="1"/>
  <c r="AD190" i="27"/>
  <c r="AD193" i="27" s="1"/>
  <c r="V190" i="27"/>
  <c r="V193" i="27" s="1"/>
  <c r="AQ79" i="28"/>
  <c r="AQ87" i="28"/>
  <c r="AQ95" i="28"/>
  <c r="AQ119" i="28"/>
  <c r="AQ127" i="28"/>
  <c r="AQ135" i="28"/>
  <c r="Q184" i="27"/>
  <c r="X184" i="27"/>
  <c r="AE185" i="27"/>
  <c r="W185" i="27"/>
  <c r="Q187" i="27"/>
  <c r="AE189" i="27"/>
  <c r="AE193" i="27" s="1"/>
  <c r="W189" i="27"/>
  <c r="W193" i="27" s="1"/>
  <c r="U190" i="27"/>
  <c r="BF8" i="29"/>
  <c r="CC8" i="29" s="1"/>
  <c r="BF16" i="29"/>
  <c r="CC16" i="29" s="1"/>
  <c r="BF24" i="29"/>
  <c r="CC24" i="29" s="1"/>
  <c r="BF32" i="29"/>
  <c r="CC32" i="29" s="1"/>
  <c r="BF40" i="29"/>
  <c r="CC40" i="29" s="1"/>
  <c r="BF48" i="29"/>
  <c r="CC48" i="29" s="1"/>
  <c r="BF57" i="29"/>
  <c r="CC57" i="29" s="1"/>
  <c r="BF65" i="29"/>
  <c r="CC65" i="29" s="1"/>
  <c r="BF73" i="29"/>
  <c r="CC73" i="29" s="1"/>
  <c r="BF81" i="29"/>
  <c r="CC81" i="29" s="1"/>
  <c r="BF89" i="29"/>
  <c r="CC89" i="29" s="1"/>
  <c r="BF97" i="29"/>
  <c r="CC97" i="29" s="1"/>
  <c r="BF105" i="29"/>
  <c r="CC105" i="29" s="1"/>
  <c r="BF113" i="29"/>
  <c r="CC113" i="29" s="1"/>
  <c r="BF121" i="29"/>
  <c r="CC121" i="29" s="1"/>
  <c r="BF129" i="29"/>
  <c r="CC129" i="29" s="1"/>
  <c r="AQ74" i="28"/>
  <c r="AQ82" i="28"/>
  <c r="AQ90" i="28"/>
  <c r="AQ98" i="28"/>
  <c r="AQ106" i="28"/>
  <c r="AQ114" i="28"/>
  <c r="AQ122" i="28"/>
  <c r="AQ130" i="28"/>
  <c r="AD185" i="27"/>
  <c r="V185" i="27"/>
  <c r="Q188" i="27"/>
  <c r="BF3" i="29"/>
  <c r="CC3" i="29" s="1"/>
  <c r="CG61" i="29" s="1"/>
  <c r="BF7" i="29"/>
  <c r="CC7" i="29" s="1"/>
  <c r="BF11" i="29"/>
  <c r="CC11" i="29" s="1"/>
  <c r="BF15" i="29"/>
  <c r="CC15" i="29" s="1"/>
  <c r="BF19" i="29"/>
  <c r="CC19" i="29" s="1"/>
  <c r="BF23" i="29"/>
  <c r="CC23" i="29" s="1"/>
  <c r="BF27" i="29"/>
  <c r="CC27" i="29" s="1"/>
  <c r="BF31" i="29"/>
  <c r="CC31" i="29" s="1"/>
  <c r="BF35" i="29"/>
  <c r="CC35" i="29" s="1"/>
  <c r="BF6" i="29"/>
  <c r="CC6" i="29" s="1"/>
  <c r="CG53" i="29" s="1"/>
  <c r="BF10" i="29"/>
  <c r="CC10" i="29" s="1"/>
  <c r="BF14" i="29"/>
  <c r="CC14" i="29" s="1"/>
  <c r="BF18" i="29"/>
  <c r="CC18" i="29" s="1"/>
  <c r="BF22" i="29"/>
  <c r="CC22" i="29" s="1"/>
  <c r="BF26" i="29"/>
  <c r="CC26" i="29" s="1"/>
  <c r="BF30" i="29"/>
  <c r="CC30" i="29" s="1"/>
  <c r="BF34" i="29"/>
  <c r="CC34" i="29" s="1"/>
  <c r="BF38" i="29"/>
  <c r="CC38" i="29" s="1"/>
  <c r="BF42" i="29"/>
  <c r="CC42" i="29" s="1"/>
  <c r="BF5" i="29"/>
  <c r="CC5" i="29" s="1"/>
  <c r="BF9" i="29"/>
  <c r="CC9" i="29" s="1"/>
  <c r="BF13" i="29"/>
  <c r="CC13" i="29" s="1"/>
  <c r="BF17" i="29"/>
  <c r="CC17" i="29" s="1"/>
  <c r="BF21" i="29"/>
  <c r="CC21" i="29" s="1"/>
  <c r="BF25" i="29"/>
  <c r="CC25" i="29" s="1"/>
  <c r="BF29" i="29"/>
  <c r="CC29" i="29" s="1"/>
  <c r="BF33" i="29"/>
  <c r="CC33" i="29" s="1"/>
  <c r="BF37" i="29"/>
  <c r="CC37" i="29" s="1"/>
  <c r="BF41" i="29"/>
  <c r="CC41" i="29" s="1"/>
  <c r="BF45" i="29"/>
  <c r="CC45" i="29" s="1"/>
  <c r="BF46" i="29"/>
  <c r="CC46" i="29" s="1"/>
  <c r="BF50" i="29"/>
  <c r="CC50" i="29" s="1"/>
  <c r="BF55" i="29"/>
  <c r="CC55" i="29" s="1"/>
  <c r="BF59" i="29"/>
  <c r="CC59" i="29" s="1"/>
  <c r="BF63" i="29"/>
  <c r="CC63" i="29" s="1"/>
  <c r="BF67" i="29"/>
  <c r="CC67" i="29" s="1"/>
  <c r="BF71" i="29"/>
  <c r="CC71" i="29" s="1"/>
  <c r="BF75" i="29"/>
  <c r="CC75" i="29" s="1"/>
  <c r="BF79" i="29"/>
  <c r="CC79" i="29" s="1"/>
  <c r="BF83" i="29"/>
  <c r="CC83" i="29" s="1"/>
  <c r="BF87" i="29"/>
  <c r="CC87" i="29" s="1"/>
  <c r="BF91" i="29"/>
  <c r="CC91" i="29" s="1"/>
  <c r="BF95" i="29"/>
  <c r="CC95" i="29" s="1"/>
  <c r="BF99" i="29"/>
  <c r="CC99" i="29" s="1"/>
  <c r="BF103" i="29"/>
  <c r="CC103" i="29" s="1"/>
  <c r="BF107" i="29"/>
  <c r="CC107" i="29" s="1"/>
  <c r="BF111" i="29"/>
  <c r="CC111" i="29" s="1"/>
  <c r="BF115" i="29"/>
  <c r="CC115" i="29" s="1"/>
  <c r="BF119" i="29"/>
  <c r="CC119" i="29" s="1"/>
  <c r="BF123" i="29"/>
  <c r="CC123" i="29" s="1"/>
  <c r="BF127" i="29"/>
  <c r="CC127" i="29" s="1"/>
  <c r="BF131" i="29"/>
  <c r="CC131" i="29" s="1"/>
  <c r="BF135" i="29"/>
  <c r="CC135" i="29" s="1"/>
  <c r="BF49" i="29"/>
  <c r="CC49" i="29" s="1"/>
  <c r="BF54" i="29"/>
  <c r="CC54" i="29" s="1"/>
  <c r="BF58" i="29"/>
  <c r="CC58" i="29" s="1"/>
  <c r="BF62" i="29"/>
  <c r="CC62" i="29" s="1"/>
  <c r="BF66" i="29"/>
  <c r="CC66" i="29" s="1"/>
  <c r="BF70" i="29"/>
  <c r="CC70" i="29" s="1"/>
  <c r="BF74" i="29"/>
  <c r="CC74" i="29" s="1"/>
  <c r="BF78" i="29"/>
  <c r="CC78" i="29" s="1"/>
  <c r="BF82" i="29"/>
  <c r="CC82" i="29" s="1"/>
  <c r="BF86" i="29"/>
  <c r="CC86" i="29" s="1"/>
  <c r="BF90" i="29"/>
  <c r="CC90" i="29" s="1"/>
  <c r="BF94" i="29"/>
  <c r="CC94" i="29" s="1"/>
  <c r="BF98" i="29"/>
  <c r="CC98" i="29" s="1"/>
  <c r="BF102" i="29"/>
  <c r="CC102" i="29" s="1"/>
  <c r="BF106" i="29"/>
  <c r="CC106" i="29" s="1"/>
  <c r="BF110" i="29"/>
  <c r="CC110" i="29" s="1"/>
  <c r="BF114" i="29"/>
  <c r="CC114" i="29" s="1"/>
  <c r="BF118" i="29"/>
  <c r="CC118" i="29" s="1"/>
  <c r="BF122" i="29"/>
  <c r="CC122" i="29" s="1"/>
  <c r="BF126" i="29"/>
  <c r="CC126" i="29" s="1"/>
  <c r="BF130" i="29"/>
  <c r="CC130" i="29" s="1"/>
  <c r="BF134" i="29"/>
  <c r="CC134" i="29" s="1"/>
  <c r="BY132" i="29"/>
  <c r="CD132" i="29" s="1"/>
  <c r="BY130" i="29"/>
  <c r="CD130" i="29" s="1"/>
  <c r="BY129" i="29"/>
  <c r="CD129" i="29" s="1"/>
  <c r="BY126" i="29"/>
  <c r="CD126" i="29" s="1"/>
  <c r="BY125" i="29"/>
  <c r="CD125" i="29" s="1"/>
  <c r="BY124" i="29"/>
  <c r="CD124" i="29" s="1"/>
  <c r="BY121" i="29"/>
  <c r="CD121" i="29" s="1"/>
  <c r="BY120" i="29"/>
  <c r="CD120" i="29" s="1"/>
  <c r="BY118" i="29"/>
  <c r="CD118" i="29" s="1"/>
  <c r="BY116" i="29"/>
  <c r="CD116" i="29" s="1"/>
  <c r="BY114" i="29"/>
  <c r="CD114" i="29" s="1"/>
  <c r="BY113" i="29"/>
  <c r="CD113" i="29" s="1"/>
  <c r="BY110" i="29"/>
  <c r="CD110" i="29" s="1"/>
  <c r="BY109" i="29"/>
  <c r="CD109" i="29" s="1"/>
  <c r="BY108" i="29"/>
  <c r="CD108" i="29" s="1"/>
  <c r="BY106" i="29"/>
  <c r="CD106" i="29" s="1"/>
  <c r="BY105" i="29"/>
  <c r="CD105" i="29" s="1"/>
  <c r="BY104" i="29"/>
  <c r="CD104" i="29" s="1"/>
  <c r="BY102" i="29"/>
  <c r="CD102" i="29" s="1"/>
  <c r="BY101" i="29"/>
  <c r="CD101" i="29" s="1"/>
  <c r="BY100" i="29"/>
  <c r="CD100" i="29" s="1"/>
  <c r="BY98" i="29"/>
  <c r="CD98" i="29" s="1"/>
  <c r="BY97" i="29"/>
  <c r="CD97" i="29" s="1"/>
  <c r="BY96" i="29"/>
  <c r="CD96" i="29" s="1"/>
  <c r="BY94" i="29"/>
  <c r="CD94" i="29" s="1"/>
  <c r="BY93" i="29"/>
  <c r="CD93" i="29" s="1"/>
  <c r="BY92" i="29"/>
  <c r="CD92" i="29" s="1"/>
  <c r="BY90" i="29"/>
  <c r="CD90" i="29" s="1"/>
  <c r="BY89" i="29"/>
  <c r="CD89" i="29" s="1"/>
  <c r="BY88" i="29"/>
  <c r="CD88" i="29" s="1"/>
  <c r="BY86" i="29"/>
  <c r="CD86" i="29" s="1"/>
  <c r="BY85" i="29"/>
  <c r="CD85" i="29" s="1"/>
  <c r="BY84" i="29"/>
  <c r="CD84" i="29" s="1"/>
  <c r="BY80" i="29"/>
  <c r="CD80" i="29" s="1"/>
  <c r="BY76" i="29"/>
  <c r="CD76" i="29" s="1"/>
  <c r="BY75" i="29"/>
  <c r="CD75" i="29" s="1"/>
  <c r="BY68" i="29"/>
  <c r="CD68" i="29" s="1"/>
  <c r="BY67" i="29"/>
  <c r="CD67" i="29" s="1"/>
  <c r="BY64" i="29"/>
  <c r="CD64" i="29" s="1"/>
  <c r="BY59" i="29"/>
  <c r="CD59" i="29" s="1"/>
  <c r="BY56" i="29"/>
  <c r="CD56" i="29" s="1"/>
  <c r="BY52" i="29"/>
  <c r="CD52" i="29" s="1"/>
  <c r="BY49" i="29"/>
  <c r="CD49" i="29" s="1"/>
  <c r="BY48" i="29"/>
  <c r="CD48" i="29" s="1"/>
  <c r="BY46" i="29"/>
  <c r="CD46" i="29" s="1"/>
  <c r="BY44" i="29"/>
  <c r="CD44" i="29" s="1"/>
  <c r="BY42" i="29"/>
  <c r="CD42" i="29" s="1"/>
  <c r="BY41" i="29"/>
  <c r="CD41" i="29" s="1"/>
  <c r="BY38" i="29"/>
  <c r="CD38" i="29" s="1"/>
  <c r="BY37" i="29"/>
  <c r="CD37" i="29" s="1"/>
  <c r="BY36" i="29"/>
  <c r="CD36" i="29" s="1"/>
  <c r="BF39" i="29"/>
  <c r="CC39" i="29" s="1"/>
  <c r="BF43" i="29"/>
  <c r="CC43" i="29" s="1"/>
  <c r="BF47" i="29"/>
  <c r="CC47" i="29" s="1"/>
  <c r="CG47" i="29" s="1"/>
  <c r="BF52" i="29"/>
  <c r="CC52" i="29" s="1"/>
  <c r="BF56" i="29"/>
  <c r="CC56" i="29" s="1"/>
  <c r="BF60" i="29"/>
  <c r="CC60" i="29" s="1"/>
  <c r="BF72" i="29"/>
  <c r="CC72" i="29" s="1"/>
  <c r="BF76" i="29"/>
  <c r="CC76" i="29" s="1"/>
  <c r="BF80" i="29"/>
  <c r="CC80" i="29" s="1"/>
  <c r="BF84" i="29"/>
  <c r="CC84" i="29" s="1"/>
  <c r="BF88" i="29"/>
  <c r="CC88" i="29" s="1"/>
  <c r="BF92" i="29"/>
  <c r="CC92" i="29" s="1"/>
  <c r="BF96" i="29"/>
  <c r="CC96" i="29" s="1"/>
  <c r="BF100" i="29"/>
  <c r="CC100" i="29" s="1"/>
  <c r="BF104" i="29"/>
  <c r="CC104" i="29" s="1"/>
  <c r="BF108" i="29"/>
  <c r="CC108" i="29" s="1"/>
  <c r="BF112" i="29"/>
  <c r="CC112" i="29" s="1"/>
  <c r="BF116" i="29"/>
  <c r="CC116" i="29" s="1"/>
  <c r="BF124" i="29"/>
  <c r="CC124" i="29" s="1"/>
  <c r="BF128" i="29"/>
  <c r="CC128" i="29" s="1"/>
  <c r="BF132" i="29"/>
  <c r="CC132" i="29" s="1"/>
  <c r="BY33" i="29"/>
  <c r="CD33" i="29" s="1"/>
  <c r="BY32" i="29"/>
  <c r="CD32" i="29" s="1"/>
  <c r="BY30" i="29"/>
  <c r="CD30" i="29" s="1"/>
  <c r="BY28" i="29"/>
  <c r="CD28" i="29" s="1"/>
  <c r="BY26" i="29"/>
  <c r="CD26" i="29" s="1"/>
  <c r="BY25" i="29"/>
  <c r="CD25" i="29" s="1"/>
  <c r="BY23" i="29"/>
  <c r="CD23" i="29" s="1"/>
  <c r="BY22" i="29"/>
  <c r="CD22" i="29" s="1"/>
  <c r="BY21" i="29"/>
  <c r="CD21" i="29" s="1"/>
  <c r="BY18" i="29"/>
  <c r="CD18" i="29" s="1"/>
  <c r="BY17" i="29"/>
  <c r="CD17" i="29" s="1"/>
  <c r="BY16" i="29"/>
  <c r="CD16" i="29" s="1"/>
  <c r="BY13" i="29"/>
  <c r="CD13" i="29" s="1"/>
  <c r="BY12" i="29"/>
  <c r="CD12" i="29" s="1"/>
  <c r="CH12" i="29" s="1"/>
  <c r="BY10" i="29"/>
  <c r="CD10" i="29" s="1"/>
  <c r="BY8" i="29"/>
  <c r="CD8" i="29" s="1"/>
  <c r="BY6" i="29"/>
  <c r="CD6" i="29" s="1"/>
  <c r="BY5" i="29"/>
  <c r="CD5" i="29" s="1"/>
  <c r="CH112" i="29" s="1"/>
  <c r="BY133" i="29"/>
  <c r="CD133" i="29" s="1"/>
  <c r="BY7" i="29"/>
  <c r="CD7" i="29" s="1"/>
  <c r="CH134" i="29" s="1"/>
  <c r="BY11" i="29"/>
  <c r="CD11" i="29" s="1"/>
  <c r="BY15" i="29"/>
  <c r="CD15" i="29" s="1"/>
  <c r="CH15" i="29" s="1"/>
  <c r="BY19" i="29"/>
  <c r="CD19" i="29" s="1"/>
  <c r="BY27" i="29"/>
  <c r="CD27" i="29" s="1"/>
  <c r="BY31" i="29"/>
  <c r="CD31" i="29" s="1"/>
  <c r="BY35" i="29"/>
  <c r="CD35" i="29" s="1"/>
  <c r="BY39" i="29"/>
  <c r="CD39" i="29" s="1"/>
  <c r="BY43" i="29"/>
  <c r="CD43" i="29" s="1"/>
  <c r="BY47" i="29"/>
  <c r="CD47" i="29" s="1"/>
  <c r="BY51" i="29"/>
  <c r="CD51" i="29" s="1"/>
  <c r="CH51" i="29" s="1"/>
  <c r="BY111" i="29"/>
  <c r="CD111" i="29" s="1"/>
  <c r="BY135" i="29"/>
  <c r="CD135" i="29" s="1"/>
  <c r="BY54" i="29"/>
  <c r="CD54" i="29" s="1"/>
  <c r="BY58" i="29"/>
  <c r="CD58" i="29" s="1"/>
  <c r="BY62" i="29"/>
  <c r="CD62" i="29" s="1"/>
  <c r="BY66" i="29"/>
  <c r="CD66" i="29" s="1"/>
  <c r="BY70" i="29"/>
  <c r="CD70" i="29" s="1"/>
  <c r="BY74" i="29"/>
  <c r="CD74" i="29" s="1"/>
  <c r="BY78" i="29"/>
  <c r="CD78" i="29" s="1"/>
  <c r="BY82" i="29"/>
  <c r="CD82" i="29" s="1"/>
  <c r="BY53" i="29"/>
  <c r="CD53" i="29" s="1"/>
  <c r="BY57" i="29"/>
  <c r="CD57" i="29" s="1"/>
  <c r="BY61" i="29"/>
  <c r="CD61" i="29" s="1"/>
  <c r="BY65" i="29"/>
  <c r="CD65" i="29" s="1"/>
  <c r="BY69" i="29"/>
  <c r="CD69" i="29" s="1"/>
  <c r="BY73" i="29"/>
  <c r="CD73" i="29" s="1"/>
  <c r="BY77" i="29"/>
  <c r="CD77" i="29" s="1"/>
  <c r="BY81" i="29"/>
  <c r="CD81" i="29" s="1"/>
  <c r="BF120" i="29"/>
  <c r="CC120" i="29" s="1"/>
  <c r="BF51" i="29"/>
  <c r="CC51" i="29" s="1"/>
  <c r="BF64" i="29"/>
  <c r="CC64" i="29" s="1"/>
  <c r="BF68" i="29"/>
  <c r="CC68" i="29" s="1"/>
  <c r="AG135" i="27"/>
  <c r="AG131" i="27"/>
  <c r="AG127" i="27"/>
  <c r="AG123" i="27"/>
  <c r="AG119" i="27"/>
  <c r="AG115" i="27"/>
  <c r="AG111" i="27"/>
  <c r="AG107" i="27"/>
  <c r="AG103" i="27"/>
  <c r="AG99" i="27"/>
  <c r="AG95" i="27"/>
  <c r="AG91" i="27"/>
  <c r="AG87" i="27"/>
  <c r="AG83" i="27"/>
  <c r="AG79" i="27"/>
  <c r="AG75" i="27"/>
  <c r="AG71" i="27"/>
  <c r="AG67" i="27"/>
  <c r="AG63" i="27"/>
  <c r="AG59" i="27"/>
  <c r="AG55" i="27"/>
  <c r="AG51" i="27"/>
  <c r="AG134" i="27"/>
  <c r="AG130" i="27"/>
  <c r="AG126" i="27"/>
  <c r="AG122" i="27"/>
  <c r="AG118" i="27"/>
  <c r="AQ3" i="28"/>
  <c r="AQ94" i="28"/>
  <c r="Y137" i="28"/>
  <c r="Y138" i="28" s="1"/>
  <c r="Z147" i="28" s="1"/>
  <c r="AC137" i="28"/>
  <c r="AC138" i="28" s="1"/>
  <c r="Z151" i="28" s="1"/>
  <c r="AG137" i="28"/>
  <c r="AG138" i="28" s="1"/>
  <c r="Z155" i="28" s="1"/>
  <c r="AK137" i="28"/>
  <c r="AK138" i="28" s="1"/>
  <c r="Z159" i="28" s="1"/>
  <c r="AO137" i="28"/>
  <c r="AO138" i="28" s="1"/>
  <c r="Z163" i="28" s="1"/>
  <c r="AQ65" i="28"/>
  <c r="Z137" i="28"/>
  <c r="Z138" i="28" s="1"/>
  <c r="Z148" i="28" s="1"/>
  <c r="AD137" i="28"/>
  <c r="AD138" i="28" s="1"/>
  <c r="Z152" i="28" s="1"/>
  <c r="AH137" i="28"/>
  <c r="AH138" i="28" s="1"/>
  <c r="Z156" i="28" s="1"/>
  <c r="AL137" i="28"/>
  <c r="AL138" i="28" s="1"/>
  <c r="Z160" i="28" s="1"/>
  <c r="AQ67" i="28"/>
  <c r="AQ71" i="28"/>
  <c r="AQ75" i="28"/>
  <c r="CH44" i="29" l="1"/>
  <c r="CH109" i="29"/>
  <c r="CG66" i="29"/>
  <c r="CG59" i="29"/>
  <c r="CG38" i="29"/>
  <c r="CG7" i="29"/>
  <c r="CG129" i="29"/>
  <c r="CG65" i="29"/>
  <c r="CH103" i="29"/>
  <c r="AG185" i="27"/>
  <c r="AG184" i="27"/>
  <c r="CG68" i="29"/>
  <c r="CH16" i="29"/>
  <c r="CH48" i="29"/>
  <c r="CH126" i="29"/>
  <c r="CH62" i="29"/>
  <c r="CH49" i="29"/>
  <c r="CH77" i="29"/>
  <c r="CH78" i="29"/>
  <c r="CH111" i="29"/>
  <c r="CH19" i="29"/>
  <c r="CH10" i="29"/>
  <c r="CH23" i="29"/>
  <c r="CG128" i="29"/>
  <c r="CG92" i="29"/>
  <c r="CG52" i="29"/>
  <c r="CH42" i="29"/>
  <c r="CH64" i="29"/>
  <c r="CH86" i="29"/>
  <c r="CH97" i="29"/>
  <c r="CH108" i="29"/>
  <c r="CH121" i="29"/>
  <c r="CE134" i="29"/>
  <c r="CG134" i="29"/>
  <c r="CG102" i="29"/>
  <c r="CG70" i="29"/>
  <c r="CG127" i="29"/>
  <c r="CE89" i="29"/>
  <c r="CG95" i="29"/>
  <c r="CG63" i="29"/>
  <c r="CG33" i="29"/>
  <c r="CG42" i="29"/>
  <c r="CG10" i="29"/>
  <c r="CG11" i="29"/>
  <c r="CH20" i="29"/>
  <c r="CG73" i="29"/>
  <c r="CG8" i="29"/>
  <c r="CH14" i="29"/>
  <c r="CH87" i="29"/>
  <c r="CG125" i="29"/>
  <c r="CH99" i="29"/>
  <c r="CG130" i="29"/>
  <c r="CG91" i="29"/>
  <c r="CG117" i="29"/>
  <c r="CH107" i="29"/>
  <c r="CH69" i="29"/>
  <c r="CH70" i="29"/>
  <c r="CH47" i="29"/>
  <c r="CH11" i="29"/>
  <c r="CH13" i="29"/>
  <c r="CH26" i="29"/>
  <c r="CG116" i="29"/>
  <c r="CG84" i="29"/>
  <c r="CG43" i="29"/>
  <c r="CH46" i="29"/>
  <c r="CH68" i="29"/>
  <c r="CH89" i="29"/>
  <c r="CH100" i="29"/>
  <c r="CH110" i="29"/>
  <c r="CH125" i="29"/>
  <c r="CG126" i="29"/>
  <c r="CG94" i="29"/>
  <c r="CE61" i="29"/>
  <c r="CG62" i="29"/>
  <c r="CG119" i="29"/>
  <c r="CG87" i="29"/>
  <c r="CG55" i="29"/>
  <c r="CG25" i="29"/>
  <c r="CG34" i="29"/>
  <c r="CG35" i="29"/>
  <c r="CG3" i="29"/>
  <c r="CG121" i="29"/>
  <c r="CG57" i="29"/>
  <c r="CH119" i="29"/>
  <c r="CG109" i="29"/>
  <c r="CG44" i="29"/>
  <c r="AA193" i="27"/>
  <c r="CH34" i="29"/>
  <c r="CH115" i="29"/>
  <c r="U193" i="27"/>
  <c r="CH25" i="29"/>
  <c r="CH67" i="29"/>
  <c r="CH124" i="29"/>
  <c r="CG29" i="29"/>
  <c r="CH117" i="29"/>
  <c r="CH65" i="29"/>
  <c r="CG80" i="29"/>
  <c r="CH90" i="29"/>
  <c r="CG122" i="29"/>
  <c r="CG90" i="29"/>
  <c r="CE57" i="29"/>
  <c r="CG58" i="29"/>
  <c r="CG115" i="29"/>
  <c r="CG83" i="29"/>
  <c r="CG50" i="29"/>
  <c r="CG21" i="29"/>
  <c r="CG30" i="29"/>
  <c r="CG31" i="29"/>
  <c r="CH24" i="29"/>
  <c r="CG113" i="29"/>
  <c r="CG48" i="29"/>
  <c r="CH127" i="29"/>
  <c r="CG101" i="29"/>
  <c r="CG36" i="29"/>
  <c r="CH123" i="29"/>
  <c r="CH88" i="29"/>
  <c r="CG123" i="29"/>
  <c r="CH66" i="29"/>
  <c r="CG112" i="29"/>
  <c r="CH101" i="29"/>
  <c r="CG64" i="29"/>
  <c r="CH17" i="29"/>
  <c r="CH36" i="29"/>
  <c r="CH76" i="29"/>
  <c r="CH129" i="29"/>
  <c r="CG118" i="29"/>
  <c r="CE85" i="29"/>
  <c r="CG86" i="29"/>
  <c r="CG54" i="29"/>
  <c r="CG111" i="29"/>
  <c r="CE73" i="29"/>
  <c r="CG79" i="29"/>
  <c r="CG46" i="29"/>
  <c r="CE16" i="29"/>
  <c r="CG17" i="29"/>
  <c r="CG26" i="29"/>
  <c r="CG27" i="29"/>
  <c r="CG105" i="29"/>
  <c r="CG93" i="29"/>
  <c r="CG28" i="29"/>
  <c r="CH131" i="29"/>
  <c r="CF73" i="29"/>
  <c r="CH73" i="29"/>
  <c r="CE124" i="29"/>
  <c r="CG124" i="29"/>
  <c r="CH43" i="29"/>
  <c r="CH28" i="29"/>
  <c r="CH75" i="29"/>
  <c r="CH113" i="29"/>
  <c r="CH39" i="29"/>
  <c r="CG108" i="29"/>
  <c r="CH114" i="29"/>
  <c r="CF57" i="29"/>
  <c r="CH57" i="29"/>
  <c r="CH18" i="29"/>
  <c r="CE104" i="29"/>
  <c r="CG104" i="29"/>
  <c r="CH37" i="29"/>
  <c r="CH93" i="29"/>
  <c r="CH116" i="29"/>
  <c r="CG114" i="29"/>
  <c r="CG49" i="29"/>
  <c r="CG75" i="29"/>
  <c r="CG13" i="29"/>
  <c r="CG22" i="29"/>
  <c r="CG23" i="29"/>
  <c r="CG97" i="29"/>
  <c r="CH63" i="29"/>
  <c r="CH50" i="29"/>
  <c r="CH128" i="29"/>
  <c r="CH122" i="29"/>
  <c r="CG85" i="29"/>
  <c r="CG20" i="29"/>
  <c r="CH3" i="29"/>
  <c r="CF74" i="29"/>
  <c r="CH74" i="29"/>
  <c r="CE88" i="29"/>
  <c r="CG88" i="29"/>
  <c r="CG98" i="29"/>
  <c r="CG6" i="29"/>
  <c r="CH7" i="29"/>
  <c r="CH61" i="29"/>
  <c r="CH30" i="29"/>
  <c r="CH102" i="29"/>
  <c r="Q192" i="27"/>
  <c r="CE51" i="29"/>
  <c r="CG51" i="29"/>
  <c r="CH35" i="29"/>
  <c r="CH32" i="29"/>
  <c r="CG72" i="29"/>
  <c r="CH52" i="29"/>
  <c r="CH80" i="29"/>
  <c r="CH104" i="29"/>
  <c r="CH130" i="29"/>
  <c r="CG82" i="29"/>
  <c r="CG107" i="29"/>
  <c r="CG45" i="29"/>
  <c r="CG32" i="29"/>
  <c r="CG120" i="29"/>
  <c r="CH53" i="29"/>
  <c r="CH54" i="29"/>
  <c r="CH31" i="29"/>
  <c r="CH6" i="29"/>
  <c r="CH21" i="29"/>
  <c r="CH33" i="29"/>
  <c r="CG100" i="29"/>
  <c r="CG60" i="29"/>
  <c r="CH38" i="29"/>
  <c r="CH56" i="29"/>
  <c r="CH84" i="29"/>
  <c r="CH94" i="29"/>
  <c r="CH105" i="29"/>
  <c r="CH118" i="29"/>
  <c r="CH132" i="29"/>
  <c r="CG110" i="29"/>
  <c r="CG78" i="29"/>
  <c r="CE135" i="29"/>
  <c r="CG135" i="29"/>
  <c r="CG103" i="29"/>
  <c r="CG71" i="29"/>
  <c r="CG41" i="29"/>
  <c r="CG9" i="29"/>
  <c r="CG18" i="29"/>
  <c r="CG19" i="29"/>
  <c r="CG89" i="29"/>
  <c r="CG24" i="29"/>
  <c r="T192" i="27"/>
  <c r="CH71" i="29"/>
  <c r="CH9" i="29"/>
  <c r="CH45" i="29"/>
  <c r="AD192" i="27"/>
  <c r="CH40" i="29"/>
  <c r="CG77" i="29"/>
  <c r="CG12" i="29"/>
  <c r="CH83" i="29"/>
  <c r="CH98" i="29"/>
  <c r="CG39" i="29"/>
  <c r="CH133" i="29"/>
  <c r="CG76" i="29"/>
  <c r="CH92" i="29"/>
  <c r="CG40" i="29"/>
  <c r="CH55" i="29"/>
  <c r="CH58" i="29"/>
  <c r="CF91" i="29"/>
  <c r="CH5" i="29"/>
  <c r="AT137" i="28"/>
  <c r="AT138" i="28"/>
  <c r="CH81" i="29"/>
  <c r="CH82" i="29"/>
  <c r="CH135" i="29"/>
  <c r="CH27" i="29"/>
  <c r="CH8" i="29"/>
  <c r="CH22" i="29"/>
  <c r="CG132" i="29"/>
  <c r="CG96" i="29"/>
  <c r="CG56" i="29"/>
  <c r="CH41" i="29"/>
  <c r="CH59" i="29"/>
  <c r="CH85" i="29"/>
  <c r="CH96" i="29"/>
  <c r="CH106" i="29"/>
  <c r="CH120" i="29"/>
  <c r="CE125" i="29"/>
  <c r="CG106" i="29"/>
  <c r="CG74" i="29"/>
  <c r="CG131" i="29"/>
  <c r="CG99" i="29"/>
  <c r="CG67" i="29"/>
  <c r="CG37" i="29"/>
  <c r="CG5" i="29"/>
  <c r="CG14" i="29"/>
  <c r="CG15" i="29"/>
  <c r="CH72" i="29"/>
  <c r="CG81" i="29"/>
  <c r="CG16" i="29"/>
  <c r="CH60" i="29"/>
  <c r="AB192" i="27"/>
  <c r="CH79" i="29"/>
  <c r="CH4" i="29"/>
  <c r="CG133" i="29"/>
  <c r="CG69" i="29"/>
  <c r="CG4" i="29"/>
  <c r="CH91" i="29"/>
  <c r="CH29" i="29"/>
  <c r="CH95" i="29"/>
  <c r="CF58" i="29"/>
  <c r="CF15" i="29"/>
  <c r="CF18" i="29"/>
  <c r="CE72" i="29"/>
  <c r="CF52" i="29"/>
  <c r="CF80" i="29"/>
  <c r="CF98" i="29"/>
  <c r="CF116" i="29"/>
  <c r="CF71" i="29"/>
  <c r="CF134" i="29"/>
  <c r="CE109" i="29"/>
  <c r="CE77" i="29"/>
  <c r="CE118" i="29"/>
  <c r="CE70" i="29"/>
  <c r="CE111" i="29"/>
  <c r="CE63" i="29"/>
  <c r="CE33" i="29"/>
  <c r="CF83" i="29"/>
  <c r="CE18" i="29"/>
  <c r="CE3" i="29"/>
  <c r="CN4" i="29"/>
  <c r="CE48" i="29"/>
  <c r="CF69" i="29"/>
  <c r="CF54" i="29"/>
  <c r="CF11" i="29"/>
  <c r="CF26" i="29"/>
  <c r="CE116" i="29"/>
  <c r="CE84" i="29"/>
  <c r="CE60" i="29"/>
  <c r="CE43" i="29"/>
  <c r="CF38" i="29"/>
  <c r="CF46" i="29"/>
  <c r="CF56" i="29"/>
  <c r="CF68" i="29"/>
  <c r="CF84" i="29"/>
  <c r="CF89" i="29"/>
  <c r="CF94" i="29"/>
  <c r="CF100" i="29"/>
  <c r="CF105" i="29"/>
  <c r="CF110" i="29"/>
  <c r="CF118" i="29"/>
  <c r="CF125" i="29"/>
  <c r="CF132" i="29"/>
  <c r="CF79" i="29"/>
  <c r="CF127" i="29"/>
  <c r="CF112" i="29"/>
  <c r="CF20" i="29"/>
  <c r="CE121" i="29"/>
  <c r="CE105" i="29"/>
  <c r="CF60" i="29"/>
  <c r="CE130" i="29"/>
  <c r="CE114" i="29"/>
  <c r="CE98" i="29"/>
  <c r="CE82" i="29"/>
  <c r="CE66" i="29"/>
  <c r="CE49" i="29"/>
  <c r="CF9" i="29"/>
  <c r="CE123" i="29"/>
  <c r="CE107" i="29"/>
  <c r="CE91" i="29"/>
  <c r="CE75" i="29"/>
  <c r="CE59" i="29"/>
  <c r="CE45" i="29"/>
  <c r="CE29" i="29"/>
  <c r="CE13" i="29"/>
  <c r="CF87" i="29"/>
  <c r="CF107" i="29"/>
  <c r="CE30" i="29"/>
  <c r="CE14" i="29"/>
  <c r="CE31" i="29"/>
  <c r="CE15" i="29"/>
  <c r="CE44" i="29"/>
  <c r="CE28" i="29"/>
  <c r="CE12" i="29"/>
  <c r="CF35" i="29"/>
  <c r="CF12" i="29"/>
  <c r="CF32" i="29"/>
  <c r="CE47" i="29"/>
  <c r="CF67" i="29"/>
  <c r="CF93" i="29"/>
  <c r="CF109" i="29"/>
  <c r="CF130" i="29"/>
  <c r="CF123" i="29"/>
  <c r="CF40" i="29"/>
  <c r="CE93" i="29"/>
  <c r="CF128" i="29"/>
  <c r="CE102" i="29"/>
  <c r="CE54" i="29"/>
  <c r="CF29" i="29"/>
  <c r="CE95" i="29"/>
  <c r="CE46" i="29"/>
  <c r="CE34" i="29"/>
  <c r="CE35" i="29"/>
  <c r="CF53" i="29"/>
  <c r="CF47" i="29"/>
  <c r="CF6" i="29"/>
  <c r="CF21" i="29"/>
  <c r="CF4" i="29"/>
  <c r="CE68" i="29"/>
  <c r="CF82" i="29"/>
  <c r="CF135" i="29"/>
  <c r="CF27" i="29"/>
  <c r="CF8" i="29"/>
  <c r="CF22" i="29"/>
  <c r="CF28" i="29"/>
  <c r="CF117" i="29"/>
  <c r="CE132" i="29"/>
  <c r="CE112" i="29"/>
  <c r="CE96" i="29"/>
  <c r="CE80" i="29"/>
  <c r="CE56" i="29"/>
  <c r="CE39" i="29"/>
  <c r="CF41" i="29"/>
  <c r="CF48" i="29"/>
  <c r="CF59" i="29"/>
  <c r="CF75" i="29"/>
  <c r="CF85" i="29"/>
  <c r="CF90" i="29"/>
  <c r="CF96" i="29"/>
  <c r="CF101" i="29"/>
  <c r="CF106" i="29"/>
  <c r="CF113" i="29"/>
  <c r="CF120" i="29"/>
  <c r="CF126" i="29"/>
  <c r="CF55" i="29"/>
  <c r="CF115" i="29"/>
  <c r="CF131" i="29"/>
  <c r="CF95" i="29"/>
  <c r="CE133" i="29"/>
  <c r="CE117" i="29"/>
  <c r="CE101" i="29"/>
  <c r="CE69" i="29"/>
  <c r="CF34" i="29"/>
  <c r="CE126" i="29"/>
  <c r="CE110" i="29"/>
  <c r="CE94" i="29"/>
  <c r="CE78" i="29"/>
  <c r="CE62" i="29"/>
  <c r="CF122" i="29"/>
  <c r="CE119" i="29"/>
  <c r="CE103" i="29"/>
  <c r="CE87" i="29"/>
  <c r="CE71" i="29"/>
  <c r="CE55" i="29"/>
  <c r="CE41" i="29"/>
  <c r="CE25" i="29"/>
  <c r="CE9" i="29"/>
  <c r="CE42" i="29"/>
  <c r="CE26" i="29"/>
  <c r="CE10" i="29"/>
  <c r="CE27" i="29"/>
  <c r="CE11" i="29"/>
  <c r="CE40" i="29"/>
  <c r="CE24" i="29"/>
  <c r="CE8" i="29"/>
  <c r="CF51" i="29"/>
  <c r="CF5" i="29"/>
  <c r="CF25" i="29"/>
  <c r="CF24" i="29"/>
  <c r="CF37" i="29"/>
  <c r="CF44" i="29"/>
  <c r="CF88" i="29"/>
  <c r="CF104" i="29"/>
  <c r="CF124" i="29"/>
  <c r="CE86" i="29"/>
  <c r="CE127" i="29"/>
  <c r="CE79" i="29"/>
  <c r="CE17" i="29"/>
  <c r="CF103" i="29"/>
  <c r="CE19" i="29"/>
  <c r="CE32" i="29"/>
  <c r="CE120" i="29"/>
  <c r="CF70" i="29"/>
  <c r="CF31" i="29"/>
  <c r="CF13" i="29"/>
  <c r="CF33" i="29"/>
  <c r="CE100" i="29"/>
  <c r="CF81" i="29"/>
  <c r="CF65" i="29"/>
  <c r="CF66" i="29"/>
  <c r="CF43" i="29"/>
  <c r="CF7" i="29"/>
  <c r="CF16" i="29"/>
  <c r="CE64" i="29"/>
  <c r="CF77" i="29"/>
  <c r="CF61" i="29"/>
  <c r="CF78" i="29"/>
  <c r="CF62" i="29"/>
  <c r="CF111" i="29"/>
  <c r="CF39" i="29"/>
  <c r="CF19" i="29"/>
  <c r="CF133" i="29"/>
  <c r="CF10" i="29"/>
  <c r="CF17" i="29"/>
  <c r="CF23" i="29"/>
  <c r="CF30" i="29"/>
  <c r="CF45" i="29"/>
  <c r="CE128" i="29"/>
  <c r="CE108" i="29"/>
  <c r="CE92" i="29"/>
  <c r="CE76" i="29"/>
  <c r="CE52" i="29"/>
  <c r="CF36" i="29"/>
  <c r="CF42" i="29"/>
  <c r="CF49" i="29"/>
  <c r="CF64" i="29"/>
  <c r="CF76" i="29"/>
  <c r="CF86" i="29"/>
  <c r="CF92" i="29"/>
  <c r="CF97" i="29"/>
  <c r="CF102" i="29"/>
  <c r="CF108" i="29"/>
  <c r="CF114" i="29"/>
  <c r="CF121" i="29"/>
  <c r="CF129" i="29"/>
  <c r="CF63" i="29"/>
  <c r="CF119" i="29"/>
  <c r="CF3" i="29"/>
  <c r="CF72" i="29"/>
  <c r="CE129" i="29"/>
  <c r="CE113" i="29"/>
  <c r="CE97" i="29"/>
  <c r="CE81" i="29"/>
  <c r="CE65" i="29"/>
  <c r="CF14" i="29"/>
  <c r="CE122" i="29"/>
  <c r="CE106" i="29"/>
  <c r="CE90" i="29"/>
  <c r="CE74" i="29"/>
  <c r="CE58" i="29"/>
  <c r="CF50" i="29"/>
  <c r="CE131" i="29"/>
  <c r="CE115" i="29"/>
  <c r="CE99" i="29"/>
  <c r="CE83" i="29"/>
  <c r="CE67" i="29"/>
  <c r="CE50" i="29"/>
  <c r="CE37" i="29"/>
  <c r="CE21" i="29"/>
  <c r="CE5" i="29"/>
  <c r="CF99" i="29"/>
  <c r="CE38" i="29"/>
  <c r="CE22" i="29"/>
  <c r="CE6" i="29"/>
  <c r="CE23" i="29"/>
  <c r="CE7" i="29"/>
  <c r="CE53" i="29"/>
  <c r="CE36" i="29"/>
  <c r="CE20" i="29"/>
  <c r="CE4" i="29"/>
  <c r="CN5" i="29" l="1"/>
</calcChain>
</file>

<file path=xl/sharedStrings.xml><?xml version="1.0" encoding="utf-8"?>
<sst xmlns="http://schemas.openxmlformats.org/spreadsheetml/2006/main" count="51494" uniqueCount="583">
  <si>
    <t>StartDate</t>
  </si>
  <si>
    <t>EndDate</t>
  </si>
  <si>
    <t>Status</t>
  </si>
  <si>
    <t>IPAddress</t>
  </si>
  <si>
    <t>Progress</t>
  </si>
  <si>
    <t>Duration (in seconds)</t>
  </si>
  <si>
    <t>Finished</t>
  </si>
  <si>
    <t>RecordedDate</t>
  </si>
  <si>
    <t>ResponseId</t>
  </si>
  <si>
    <t>RecipientLastName</t>
  </si>
  <si>
    <t>RecipientFirstName</t>
  </si>
  <si>
    <t>RecipientEmail</t>
  </si>
  <si>
    <t>ExternalReference</t>
  </si>
  <si>
    <t>LocationLatitude</t>
  </si>
  <si>
    <t>LocationLongitude</t>
  </si>
  <si>
    <t>DistributionChannel</t>
  </si>
  <si>
    <t>UserLanguage</t>
  </si>
  <si>
    <t>Pre</t>
  </si>
  <si>
    <t>-Q1</t>
  </si>
  <si>
    <t>-Q2</t>
  </si>
  <si>
    <t>-Q3</t>
  </si>
  <si>
    <t>-Q4</t>
  </si>
  <si>
    <t>-Q5</t>
  </si>
  <si>
    <t>-Q6</t>
  </si>
  <si>
    <t>-Q7</t>
  </si>
  <si>
    <t>-Q8</t>
  </si>
  <si>
    <t>-Q9</t>
  </si>
  <si>
    <t>-Q10</t>
  </si>
  <si>
    <t>-Q11</t>
  </si>
  <si>
    <t>-Q12</t>
  </si>
  <si>
    <t>-Q13</t>
  </si>
  <si>
    <t>-Q14</t>
  </si>
  <si>
    <t>-Q15</t>
  </si>
  <si>
    <t>Q1</t>
  </si>
  <si>
    <t>Q2</t>
  </si>
  <si>
    <t>Q3</t>
  </si>
  <si>
    <t>Q4</t>
  </si>
  <si>
    <t>Q5</t>
  </si>
  <si>
    <t>Q6</t>
  </si>
  <si>
    <t>Q7</t>
  </si>
  <si>
    <t>Q8</t>
  </si>
  <si>
    <t>Q9</t>
  </si>
  <si>
    <t>Q10</t>
  </si>
  <si>
    <t>Q11</t>
  </si>
  <si>
    <t>Q12</t>
  </si>
  <si>
    <t>Q13</t>
  </si>
  <si>
    <t>Q14</t>
  </si>
  <si>
    <t>Q15</t>
  </si>
  <si>
    <t>Q16</t>
  </si>
  <si>
    <t>Q17</t>
  </si>
  <si>
    <t>Q18</t>
  </si>
  <si>
    <t>Email prompt</t>
  </si>
  <si>
    <t>Fb/Ex</t>
  </si>
  <si>
    <t>Email prompt - Topics</t>
  </si>
  <si>
    <t>Start Date</t>
  </si>
  <si>
    <t>End Date</t>
  </si>
  <si>
    <t>Response Type</t>
  </si>
  <si>
    <t>IP Address</t>
  </si>
  <si>
    <t>Recorded Date</t>
  </si>
  <si>
    <t>Response ID</t>
  </si>
  <si>
    <t>Recipient Last Name</t>
  </si>
  <si>
    <t>Recipient First Name</t>
  </si>
  <si>
    <t>Recipient Email</t>
  </si>
  <si>
    <t>External Data Reference</t>
  </si>
  <si>
    <t>Location Latitude</t>
  </si>
  <si>
    <t>Location Longitude</t>
  </si>
  <si>
    <t>Distribution Channel</t>
  </si>
  <si>
    <t>User Language</t>
  </si>
  <si>
    <t>The following questions are designed to assess how much you know about obesity, and how confident you feel in managing patients with obesity.
There are 18 questions assessing knowledge, and 15 questions assessing confidence.
The survey takes approximately 10 minutes to complete. Completion of the survey will enter you into a lottery to win a $200 visa gift card. We greatly appreciate your participation.
Use the button to view the Letter of Information and Consent Form, then click below to begin the survey. By clicking below, you are verifying that you have read the Letter of Information and you consent to participate in this research study.</t>
  </si>
  <si>
    <t>1. Using 24-hour recall, food record, or food frequency to obtain diet history</t>
  </si>
  <si>
    <t>2. Determining body mass index (BMI) from weight and height measurements</t>
  </si>
  <si>
    <t>3. Assessing diet for common unhealthy behaviours associated with obesity (e.g. sweetened beverages, nutritional quality of snacks, frequent meals from fast food restaurants, etc.)</t>
  </si>
  <si>
    <t>4. Ascertaining each patient’s readiness and ability to work on weight loss according to health beliefs and stage of change</t>
  </si>
  <si>
    <t>5. Recognizing and screening for common psychosocial problems in obese patients including depression, emotional eating, and binge eating</t>
  </si>
  <si>
    <t>6. Taking a targeted history and conducting a physical examination to identify common co-morbidities of obesity (e.g. arthritis, diabetes, PCOS)</t>
  </si>
  <si>
    <t>7. Discussing the effects of obesity on present and future health and personalizing risk to each patient</t>
  </si>
  <si>
    <t>8. Responding to a patient’s questions regarding treatment options including behaviour change, medications, and surgery</t>
  </si>
  <si>
    <t>9. Assessing a patient's current level of physical activity and providing guidance for setting physical activity goals for optimal health</t>
  </si>
  <si>
    <t>10. Assisting a patient in setting realistic goals for weight loss based on making permanent lifestyle changes</t>
  </si>
  <si>
    <t>11. Prescribing a plan for exercise / physical activity</t>
  </si>
  <si>
    <t>12. Using motivational interviewing to change behaviour</t>
  </si>
  <si>
    <t>13. Providing brief counselling intervention to help a patient lose weight</t>
  </si>
  <si>
    <t>14. Recognizing and referring patients with eating disorders</t>
  </si>
  <si>
    <t>15. Collaborating with registered dieticians and referring to community nutrition resources when appropriate</t>
  </si>
  <si>
    <t>1. Which of the following best characterizes
people with obesity (BMI ≥ 30 kg/m2) compared to normal-weight individuals?</t>
  </si>
  <si>
    <t>2. Which of the following is correct
in terms of total energy expenditure (TEE) and resting metabolic rate (RMR)?</t>
  </si>
  <si>
    <t>3. Which
of the following is considered to be the main reason for an
increase in obesity?</t>
  </si>
  <si>
    <t>4. Weight gain (WG) after a period of weight loss
(WL), is one of the most profound challenges in obesity management. Which of
the following alternatives represents the most likely contributor?</t>
  </si>
  <si>
    <t>5. Which diagnostic criterion regarding obesity
represents the current standard?</t>
  </si>
  <si>
    <t>6. When diagnosing obesity in children, which of
the following tools is considered to be the best one to use?</t>
  </si>
  <si>
    <t>7. Which of the following patients would you most likely
prioritize in terms of treatment for obesity?</t>
  </si>
  <si>
    <t>8. Which alternative in terms of reduction in body
weight is considered to give significant improvements in health?</t>
  </si>
  <si>
    <t>9. What is considered to be the optimal form
of exercise for treating obesity?</t>
  </si>
  <si>
    <t>10. What is considered to be the optimal
strategy for lifestyle treatment of obesity?</t>
  </si>
  <si>
    <t>11. When considering long-term weight reduction,
which diet is believed to be the most effective?</t>
  </si>
  <si>
    <t>12. Which of the following is
considered to be the most appropriate recommendation when looking at conservative treatment of obesity?</t>
  </si>
  <si>
    <t>13. Which of the following is most
correct when looking at long-term outcomes of gastric bypass surgery (GBP) as treatment for obesity?</t>
  </si>
  <si>
    <t>14. Which
of the following represents the most common complication
experienced after gastric bypass surgery (GBP)?</t>
  </si>
  <si>
    <t>15. Which of the following is least associated
with obesity?</t>
  </si>
  <si>
    <t>16. What level of physical activity is recommended for individuals with obesity in order
to maintain weight loss?</t>
  </si>
  <si>
    <t>17. On average, what percentage of individuals who
have lost weight through lifestyle changes are able to maintain clinically
significant weight loss for at least 1 year?</t>
  </si>
  <si>
    <t>18. Which of the following is most
associated with long-term weight loss maintenance?</t>
  </si>
  <si>
    <t>Thank you for your participation! You have now completed the survey.
If you wish to be entered into the lottery to win a $200 visa gift card, please enter your email address below.</t>
  </si>
  <si>
    <t>You may now end the survey, or if you wish, you may view the correct answers to the knowledge-based questions and receive feedback on your answer choices.</t>
  </si>
  <si>
    <t>False</t>
  </si>
  <si>
    <t>R_1gqCzTryVxLU7ED</t>
  </si>
  <si>
    <t/>
  </si>
  <si>
    <t>anonymous</t>
  </si>
  <si>
    <t>EN</t>
  </si>
  <si>
    <t>1 - Know very little about, not able to perform</t>
  </si>
  <si>
    <t>A lower resting metabolic rate (RMR)</t>
  </si>
  <si>
    <t>Degree of fat-free mass (FFM) is crucial for RMR</t>
  </si>
  <si>
    <t>Lack of self-control</t>
  </si>
  <si>
    <t>Reduction in motivation and lack of compliance</t>
  </si>
  <si>
    <t>Body Mass Index (BMI)</t>
  </si>
  <si>
    <t>BMI curve</t>
  </si>
  <si>
    <t>Male 34 years old, BMI 35 kg/m2, diabetes type II, obstructive sleep apnea (OSAS)</t>
  </si>
  <si>
    <t>5–10% weight loss from baseline weight</t>
  </si>
  <si>
    <t>Combined endurance and resistance exercise</t>
  </si>
  <si>
    <t>Combination of diet and exercise</t>
  </si>
  <si>
    <t>Mediterranean diet</t>
  </si>
  <si>
    <t>A diet very low in energy (&lt;800 kcal/day)</t>
  </si>
  <si>
    <t>Approximately 95% of patients who undergo gastric bypass surgery (GBP) respond well in terms of weight loss</t>
  </si>
  <si>
    <t>Osteoporosis</t>
  </si>
  <si>
    <t>Diabetes Mellitus Type II (DM2)</t>
  </si>
  <si>
    <t>30 min/day moderate intensity</t>
  </si>
  <si>
    <t>20%</t>
  </si>
  <si>
    <t>Eating breakfast &gt; 5 days/week</t>
  </si>
  <si>
    <t>R_RQzdLXgwbOZbqsV</t>
  </si>
  <si>
    <t>View Letter of Information &amp; Consent Form</t>
  </si>
  <si>
    <t>True</t>
  </si>
  <si>
    <t>R_DBoPPchD0WWFBC1</t>
  </si>
  <si>
    <t>4 - Able to teach others how to perform</t>
  </si>
  <si>
    <t>3 - Able to perform well</t>
  </si>
  <si>
    <t>2 - Know something about, somewhat able to perform</t>
  </si>
  <si>
    <t>A higher total energy expenditure (TEE)</t>
  </si>
  <si>
    <t>Genetic predisposition in addition to inactivity and overabundance of food</t>
  </si>
  <si>
    <t>All of the above</t>
  </si>
  <si>
    <t>Percentiles</t>
  </si>
  <si>
    <t>A reduction in waist circumference (cm) by 10%</t>
  </si>
  <si>
    <t>Exercising in the moderate intensity zone/fat burning zone</t>
  </si>
  <si>
    <t>Combination of diet, exercise and CBT</t>
  </si>
  <si>
    <t>Any diet can give the same weight reduction given equal negative energy balance and long-term compliance</t>
  </si>
  <si>
    <t>An energy deficit of approximately 600 kcal/day</t>
  </si>
  <si>
    <t>Gastric bypass surgery (GBP) improves metabolic risk profile, but not primarily cardiovascular risk</t>
  </si>
  <si>
    <t>Low levels of vitamin B12, vitamin D, calcium, and iron</t>
  </si>
  <si>
    <t>30%</t>
  </si>
  <si>
    <t>Exercising at high intensity &gt; 3 times/week</t>
  </si>
  <si>
    <t>View correct answer choices &amp; feedback</t>
  </si>
  <si>
    <t>Unknown</t>
  </si>
  <si>
    <t>R_2bZAgrGpwbBXDxG</t>
  </si>
  <si>
    <t>RMR accounts for approximately 50% of TEE in inactive individuals with obesity</t>
  </si>
  <si>
    <t>Reduction in resting metabolic rate (RMR) and a decrease in energy expenditure related to physical activity</t>
  </si>
  <si>
    <t>Approximately 15% of patients experience suboptimal weight loss or significant weight re-gain, following gastric bypass surgery (GBP)</t>
  </si>
  <si>
    <t>R_W9GqAPHfCNDVd2F</t>
  </si>
  <si>
    <t>Waist-to-hip ratio</t>
  </si>
  <si>
    <t>Male 36 years old, BMI 45 kg/m2, impaired fasting glucose, mild depression</t>
  </si>
  <si>
    <t>&lt; 10%</t>
  </si>
  <si>
    <t>R_2949CQsMw1b7xz6</t>
  </si>
  <si>
    <t>A reduction in BMI category (e.g. from WHO class III to WHO class II)</t>
  </si>
  <si>
    <t>R_3NTYmRpAdIi9kQK</t>
  </si>
  <si>
    <t>Gastric bypass surgery (GBP) does not produce more significant weight loss after two years, compared to lifestyle treatment of obesity</t>
  </si>
  <si>
    <t>A diet high in carbohydrates (≥ 55% of total energy intake)</t>
  </si>
  <si>
    <t>R_3irT78V1pZ9fiEA</t>
  </si>
  <si>
    <t>R_2c2dHIr8TczLv2W</t>
  </si>
  <si>
    <t>A decrease in carbohydrate metabolism</t>
  </si>
  <si>
    <t>Exercise-induced energy expenditure accounts for approximately 50% of TEE in inactive individuals with obesity</t>
  </si>
  <si>
    <t>Endocrine causes</t>
  </si>
  <si>
    <t>Amount of visceral adipose tissue (VAT)</t>
  </si>
  <si>
    <t>Cognitive behavioral therapy (CBT)</t>
  </si>
  <si>
    <t>Weight loss &gt; 1.0 kg/week</t>
  </si>
  <si>
    <t>45–60 min/day moderate intensity</t>
  </si>
  <si>
    <t>R_2Vrbl600obljbfB</t>
  </si>
  <si>
    <t>Lower total energy expenditure (TEE) during physical activity given similar intensity and duration</t>
  </si>
  <si>
    <t>Male infertility</t>
  </si>
  <si>
    <t>R_2UgRJh660LByBal</t>
  </si>
  <si>
    <t>Female 38 years old, BMI 50 kg/m2, mild hypertension, knee and lower back pain</t>
  </si>
  <si>
    <t>R_Os1LV33L6ijUmEF</t>
  </si>
  <si>
    <t>Iso-BMI curve</t>
  </si>
  <si>
    <t>Non-alcoholic fatty liver disease (NAFLD)</t>
  </si>
  <si>
    <t>R_3eb5JkMQtijoW4s</t>
  </si>
  <si>
    <t>R_1GQdn4zx8BqmC8k</t>
  </si>
  <si>
    <t>&lt; 20% of the energy in the diet comes from fat as a macronutrient</t>
  </si>
  <si>
    <t>R_3JlvScuwM3JmiRY</t>
  </si>
  <si>
    <t>R_1ly3ER0wrLE6RdW</t>
  </si>
  <si>
    <t>R_25BoS0qBlxssbKN</t>
  </si>
  <si>
    <t>4 × 4 high-intensity interval training (HIIT)</t>
  </si>
  <si>
    <t>30 min high-intensity interval training (HIIT), 3 times/week</t>
  </si>
  <si>
    <t>R_1jCKmE4bREgA0bi</t>
  </si>
  <si>
    <t>R_3Hj0eQ2vnGRtDjF</t>
  </si>
  <si>
    <t>R_2WwpQ5WvzpoppjH</t>
  </si>
  <si>
    <t>R_Dp0l2njxDxT5rY5</t>
  </si>
  <si>
    <t>Self-weighing ≥ 1 times/month</t>
  </si>
  <si>
    <t>R_6Educ7frmSApvhf</t>
  </si>
  <si>
    <t>R_3KZo2NPqeGV9v25</t>
  </si>
  <si>
    <t>Body composition (fat-free mass vs. fat mass)</t>
  </si>
  <si>
    <t>R_W6cM0zP2kNG86Bj</t>
  </si>
  <si>
    <t>R_3EzF9hJ5PfGYo1X</t>
  </si>
  <si>
    <t>R_3pnx6khdESPlH1G</t>
  </si>
  <si>
    <t>R_bKNbTCG6O652Hnz</t>
  </si>
  <si>
    <t>R_2foGdLpxUg53Iu2</t>
  </si>
  <si>
    <t>Increase in hunger sensation and a decrease in satiety due to physiological adaptations to appetite control systems</t>
  </si>
  <si>
    <t>R_2PhFOGH5JXUVDaY</t>
  </si>
  <si>
    <t>R_bf1FlilhsLbGKaZ</t>
  </si>
  <si>
    <t>R_AmU8r8lcQYBWFUJ</t>
  </si>
  <si>
    <t>R_1CdQk2byXkcxIs5</t>
  </si>
  <si>
    <t>R_3kgPc7X8ZcEIJEV</t>
  </si>
  <si>
    <t>R_tDw7zWOzddnA6wp</t>
  </si>
  <si>
    <t>R_2S2CCJK29u5IYyz</t>
  </si>
  <si>
    <t>R_33CQ40qN3kMgk3y</t>
  </si>
  <si>
    <t>R_3HGlw0WT2OiR5Ul</t>
  </si>
  <si>
    <t>R_1FxFaF9PY7aKfCb</t>
  </si>
  <si>
    <t>R_3si7EC3O26a9AKN</t>
  </si>
  <si>
    <t>R_2qxg4QMsHsxLJeS</t>
  </si>
  <si>
    <t>R_vowwu7bx1KxNWgh</t>
  </si>
  <si>
    <t>Female 48 years old, BMI 32 kg/m2, physically active, minor joint discomforts</t>
  </si>
  <si>
    <t>Resistance exercise</t>
  </si>
  <si>
    <t>Increasing physical activity levels (PALs)</t>
  </si>
  <si>
    <t>Low fat</t>
  </si>
  <si>
    <t>Hypertension</t>
  </si>
  <si>
    <t>End the survey</t>
  </si>
  <si>
    <t>R_xl5VJxnhJtbtOMh</t>
  </si>
  <si>
    <t>R_2q7CnOWjuzn5fEV</t>
  </si>
  <si>
    <t>R_cH2pqWz1t8OLkUp</t>
  </si>
  <si>
    <t>R_pTaiCk4zGhD7osx</t>
  </si>
  <si>
    <t>R_1ikzfyJ8pj5rmci</t>
  </si>
  <si>
    <t>R_UQSbsEqGfRrGzKN</t>
  </si>
  <si>
    <t>&gt; 40%</t>
  </si>
  <si>
    <t>R_22LH0a32MP06cLZ</t>
  </si>
  <si>
    <t>R_3kzUfVwg2GqTv66</t>
  </si>
  <si>
    <t>R_3lQZKcmYLEAgPsa</t>
  </si>
  <si>
    <t>R_1cZVUC1s3pNGhBx</t>
  </si>
  <si>
    <t>R_273z40m40TAy8sZ</t>
  </si>
  <si>
    <t>R_3IctlPjN7WraqLO</t>
  </si>
  <si>
    <t>Genetics</t>
  </si>
  <si>
    <t>R_cGtP9oJ41DhY4A9</t>
  </si>
  <si>
    <t>R_AiXvHz9VkHrpWTv</t>
  </si>
  <si>
    <t>R_3CTJsyQN08LWLX0</t>
  </si>
  <si>
    <t>R_x5hwn7XpjQvtd1D</t>
  </si>
  <si>
    <t>R_1NfhM3irSsJ5xhu</t>
  </si>
  <si>
    <t>R_a5JqGrz7eLZJ9Id</t>
  </si>
  <si>
    <t>R_2YApQAlswbkypaD</t>
  </si>
  <si>
    <t>R_1N8rz5BrPwqI59m</t>
  </si>
  <si>
    <t>R_9mm733480MvlYBP</t>
  </si>
  <si>
    <t>R_3qkxnTHX8qN0sHO</t>
  </si>
  <si>
    <t>R_3O7Y4Du7atT6d2J</t>
  </si>
  <si>
    <t>R_UmgDcHv3mBzCbEB</t>
  </si>
  <si>
    <t>R_qOTyTdL1H4SADMB</t>
  </si>
  <si>
    <t>R_2qsiHgpiBdXLsv6</t>
  </si>
  <si>
    <t>R_DiTBAq8AdAxjM9X</t>
  </si>
  <si>
    <t>R_1lxUCikGWmGkv7b</t>
  </si>
  <si>
    <t>R_2zeIi5oVcaKfKdV</t>
  </si>
  <si>
    <t>R_2tzerjd5IRU5duU</t>
  </si>
  <si>
    <t>R_piLUQ6IbB7nkgH7</t>
  </si>
  <si>
    <t>R_3IXcpYoD7wtMGON</t>
  </si>
  <si>
    <t>R_2ONLaObpMzVHASm</t>
  </si>
  <si>
    <t>R_ree4vgGkCBbfRyV</t>
  </si>
  <si>
    <t>R_2bOcFp5iQJr26eO</t>
  </si>
  <si>
    <t>R_SDCOg29vrRJFaFz</t>
  </si>
  <si>
    <t>R_1H1Y8Modsygtfjl</t>
  </si>
  <si>
    <t>R_27es9jDt45Wubwy</t>
  </si>
  <si>
    <t>R_cOAHZ4ON2DXQikh</t>
  </si>
  <si>
    <t>R_3ERNTBqOZD7BZmh</t>
  </si>
  <si>
    <t>R_2TXh2grKizDgpWT</t>
  </si>
  <si>
    <t>R_WpqyVb95IOnZ9uN</t>
  </si>
  <si>
    <t>R_2VxPwJ6ooUicRkO</t>
  </si>
  <si>
    <t>R_1gdP3icgOLC1GS3</t>
  </si>
  <si>
    <t>R_2y3mBLFrZSsCobt</t>
  </si>
  <si>
    <t>R_2aIDb7nMDu0HsSM</t>
  </si>
  <si>
    <t>R_31XwxnOpGsznXGP</t>
  </si>
  <si>
    <t>R_3KZMQAolQLPRiSq</t>
  </si>
  <si>
    <t>R_2R2E5ZQIow98WIW</t>
  </si>
  <si>
    <t>R_AGaksg9rA87EhPj</t>
  </si>
  <si>
    <t>R_1LZObIuoaDp2osp</t>
  </si>
  <si>
    <t>Changing dietary habits</t>
  </si>
  <si>
    <t>R_1g6B9yA683SV3LO</t>
  </si>
  <si>
    <t>R_1IbXKM8pJY3VQxM</t>
  </si>
  <si>
    <t>R_TcvcI9CFFRaWME1</t>
  </si>
  <si>
    <t>R_307uLiMl0kr30e5</t>
  </si>
  <si>
    <t>R_2Yzig02tb4anNxz</t>
  </si>
  <si>
    <t>R_vu9l8Sg0zPRqIs9</t>
  </si>
  <si>
    <t>R_Oa4yzOrrbakMP7z</t>
  </si>
  <si>
    <t>R_2SDEsD3Ri9jEiAN</t>
  </si>
  <si>
    <t>R_AzCf4HUbW8COSIh</t>
  </si>
  <si>
    <t>R_3iBZaf72Ar5A2kb</t>
  </si>
  <si>
    <t>R_sXSdNCmIU9ADSYF</t>
  </si>
  <si>
    <t>R_2dF6oI1XFGfhDHj</t>
  </si>
  <si>
    <t>R_12EleJ8JjMt5h07</t>
  </si>
  <si>
    <t>R_3Rl3zEMfei7roJO</t>
  </si>
  <si>
    <t>R_23daG85SVnCSHfj</t>
  </si>
  <si>
    <t>R_9tqSByvtPwVnyEx</t>
  </si>
  <si>
    <t>R_10ZBKqRcA8USpdU</t>
  </si>
  <si>
    <t>R_2SJhnGXmORA0M2l</t>
  </si>
  <si>
    <t>R_3DhaFgy4lZ8if4N</t>
  </si>
  <si>
    <t>R_3KSZyidV21oaXlc</t>
  </si>
  <si>
    <t>R_11drliCBRHym3Iq</t>
  </si>
  <si>
    <t>R_2S2kR1WuMOuVHlS</t>
  </si>
  <si>
    <t>R_2YDkhpEKSQ7zA8W</t>
  </si>
  <si>
    <t>R_cHZkXcwora2qvWp</t>
  </si>
  <si>
    <t>R_1eQrLPf2VrCecBR</t>
  </si>
  <si>
    <t>R_2dg4MT3lq80p9lb</t>
  </si>
  <si>
    <t>R_3imXbjK6BrfRof9</t>
  </si>
  <si>
    <t>R_2mGOiH7LDA7MypH</t>
  </si>
  <si>
    <t>R_3e9KIIK2NuvJPEH</t>
  </si>
  <si>
    <t>R_3CUXms4iSUFEYZV</t>
  </si>
  <si>
    <t>R_XpoqVJHJ2i0cLyp</t>
  </si>
  <si>
    <t>R_1kNCraVh7gHBg7C</t>
  </si>
  <si>
    <t>R_2ylyL4iYu6RiPjQ</t>
  </si>
  <si>
    <t>R_1IcS9qCuW6Koywb</t>
  </si>
  <si>
    <t>R_21AhON9AbLp1FFN</t>
  </si>
  <si>
    <t>R_2fkx8OtyVdfSiOF</t>
  </si>
  <si>
    <t>R_RkwfYENyMg8IVmp</t>
  </si>
  <si>
    <t>R_2491Mi0EVUqytrY</t>
  </si>
  <si>
    <t>R_1k2qrEZCubWAF47</t>
  </si>
  <si>
    <t>R_2c8bT8ecIzIllpW</t>
  </si>
  <si>
    <t>R_1r6zwr126TShTUp</t>
  </si>
  <si>
    <t>R_2TB3cWOmeyyeR7R</t>
  </si>
  <si>
    <t>R_Z9sml7UgOJL4PVD</t>
  </si>
  <si>
    <t>R_2B4ebOrGA2KU3nA</t>
  </si>
  <si>
    <t>R_3mdZeKfu3FEoXX4</t>
  </si>
  <si>
    <t>R_2dMVkXmpi6jcOik</t>
  </si>
  <si>
    <t>R_1GJHeHW0wXYclBD</t>
  </si>
  <si>
    <t>R_2zvXIrIsbvAbUTR</t>
  </si>
  <si>
    <t>R_1DoolESkUEggwW2</t>
  </si>
  <si>
    <t>R_2Bn5iztrlgzjKmC</t>
  </si>
  <si>
    <t>R_bjgMxjEcNFetKYp</t>
  </si>
  <si>
    <t>R_12rSLI9lUGSDZvv</t>
  </si>
  <si>
    <t>R_p0187zTCuSvbs6R</t>
  </si>
  <si>
    <t>R_3Op2oMsjN3ibkTP</t>
  </si>
  <si>
    <t>R_1BW5MjP311fP5tc</t>
  </si>
  <si>
    <t>R_2dYdZUk70ZP9fpJ</t>
  </si>
  <si>
    <t>RMR is not affected by gender, age or BMI</t>
  </si>
  <si>
    <t>Presence of comorbidities</t>
  </si>
  <si>
    <t>R_3QX03ek09ocO4ZH</t>
  </si>
  <si>
    <t>R_33g4gZEHfskyURd</t>
  </si>
  <si>
    <t>R_25sAcRwShofale2</t>
  </si>
  <si>
    <t>R_2e2bLTKQn33o5a0</t>
  </si>
  <si>
    <t>R_3L6bW3rqo8Xv1Xo</t>
  </si>
  <si>
    <t>R_2DMpiKRr3gaCsS3</t>
  </si>
  <si>
    <t>R_SQ1Fd2oHaXcEU5X</t>
  </si>
  <si>
    <t>R_241LfpJHihAaL8L</t>
  </si>
  <si>
    <t>R_Ah47zowNnkfjlx7</t>
  </si>
  <si>
    <t>R_0cAo4NvEwbkw4Lv</t>
  </si>
  <si>
    <t>R_T4TAx62drPjGry9</t>
  </si>
  <si>
    <t>R_Utqr0QQvT8Ae1up</t>
  </si>
  <si>
    <t>R_33dO319KjRjGYND</t>
  </si>
  <si>
    <t>R_30caJAxtAWuAf3f</t>
  </si>
  <si>
    <t>Dyslipidemia</t>
  </si>
  <si>
    <t>10 min bouts with high intensity, 3 times/week</t>
  </si>
  <si>
    <t>R_pgfW7lHuSqhp13H</t>
  </si>
  <si>
    <t>Low carbohydrate – high fat (LCHF)</t>
  </si>
  <si>
    <t>R_3hEfZ6xR2XLWzaI</t>
  </si>
  <si>
    <t>R_2dnomdJnYeKgHn2</t>
  </si>
  <si>
    <t>R_2woyUV9sF77m74I</t>
  </si>
  <si>
    <t>R_3Ppp6QtB6cxd1ZA</t>
  </si>
  <si>
    <t>R_2E4qAPQZnLHQcpS</t>
  </si>
  <si>
    <t>R_3MmxRqydEH94kSG</t>
  </si>
  <si>
    <t>R_2VrrcKWH1UJo0Nu</t>
  </si>
  <si>
    <t>R_2bN7kcxSwvaKbFn</t>
  </si>
  <si>
    <t>R_yxYFqhTm0aNzHFv</t>
  </si>
  <si>
    <t>R_2Qs5HtWMX4jmQcX</t>
  </si>
  <si>
    <t>R_bNJaeLSJ1KSLsgV</t>
  </si>
  <si>
    <t>R_1n24NcUysoOVvPG</t>
  </si>
  <si>
    <t>R_1IcKbgOw9dMxCuC</t>
  </si>
  <si>
    <t>R_BQGyJYxwKFn0bTz</t>
  </si>
  <si>
    <t>R_2V7JgPAN6HyIcLI</t>
  </si>
  <si>
    <t>R_3NxMnc9YobgPd63</t>
  </si>
  <si>
    <t>R_2qwv9QIL5oCzFuu</t>
  </si>
  <si>
    <t>R_bdV5kep9YoZZVWp</t>
  </si>
  <si>
    <t>R_1I7aEQ6ln0yglNc</t>
  </si>
  <si>
    <t>R_27PDMfnAJqMQuHm</t>
  </si>
  <si>
    <t>R_29cVQhEwOyijRXU</t>
  </si>
  <si>
    <t>R_BRNvp6XJ4vjnkNH</t>
  </si>
  <si>
    <t>R_2BybsHsq0JJMVKV</t>
  </si>
  <si>
    <t>R_u8s8oNrRqwrLErf</t>
  </si>
  <si>
    <t>R_AvucnsUviNNLz5T</t>
  </si>
  <si>
    <t>Increasing use of medications that can lead to weight gain</t>
  </si>
  <si>
    <t>R_x5ywE2aO7RgNKcV</t>
  </si>
  <si>
    <t>R_2TpFD1NhtLnpd5w</t>
  </si>
  <si>
    <t>R_YVWyHigsKtd6HWV</t>
  </si>
  <si>
    <t>R_3DuMdaWqPOdNomP</t>
  </si>
  <si>
    <t>R_3NCzGBp3cT0c9yU</t>
  </si>
  <si>
    <t>R_33a0K35nJkGLgZM</t>
  </si>
  <si>
    <t>R_1es35r1BZrvNNFA</t>
  </si>
  <si>
    <t>R_2cAeLksrsh1pe0O</t>
  </si>
  <si>
    <t>R_2XcUZIBKJo5xR8o</t>
  </si>
  <si>
    <t>R_3GqT18KQAwrTsMq</t>
  </si>
  <si>
    <t>10-15 kg weight loss</t>
  </si>
  <si>
    <t>R_1Cf0AQdrAzoyz9X</t>
  </si>
  <si>
    <t>R_2s0jTvJb0B7bPKy</t>
  </si>
  <si>
    <t>R_AdtoBsjHN6FYIp3</t>
  </si>
  <si>
    <t>R_12KjJDs8XZldCTE</t>
  </si>
  <si>
    <t>R_3OjZnbQH9GUM686</t>
  </si>
  <si>
    <t>R_3Jzbe88t8m2PJxV</t>
  </si>
  <si>
    <t>R_2pQr1dTMGQH29S8</t>
  </si>
  <si>
    <t>R_3JzrF7IQnO5WshF</t>
  </si>
  <si>
    <t>F</t>
  </si>
  <si>
    <t>Qu1</t>
  </si>
  <si>
    <t>Qu2</t>
  </si>
  <si>
    <t>Qu3</t>
  </si>
  <si>
    <t>Qu4</t>
  </si>
  <si>
    <t>Qu5</t>
  </si>
  <si>
    <t>Qu6</t>
  </si>
  <si>
    <t>Qu7</t>
  </si>
  <si>
    <t>Qu8</t>
  </si>
  <si>
    <t>Qu9</t>
  </si>
  <si>
    <t>Qu10</t>
  </si>
  <si>
    <t>Qu11</t>
  </si>
  <si>
    <t>Qu12</t>
  </si>
  <si>
    <t>Qu13</t>
  </si>
  <si>
    <t>Qu14</t>
  </si>
  <si>
    <t>Qu15</t>
  </si>
  <si>
    <t>Qu16</t>
  </si>
  <si>
    <t>Qu18</t>
  </si>
  <si>
    <t>Qu17</t>
  </si>
  <si>
    <t>TOTAL KNOWLEDGE</t>
  </si>
  <si>
    <t>SUM</t>
  </si>
  <si>
    <t>SUMMARY OUTPUT</t>
  </si>
  <si>
    <t>Regression Statistics</t>
  </si>
  <si>
    <t>Multiple R</t>
  </si>
  <si>
    <t>R Square</t>
  </si>
  <si>
    <t>Adjusted R Square</t>
  </si>
  <si>
    <t>Standard Error</t>
  </si>
  <si>
    <t>Observations</t>
  </si>
  <si>
    <t>ANOVA</t>
  </si>
  <si>
    <t>Regression</t>
  </si>
  <si>
    <t>Residual</t>
  </si>
  <si>
    <t>Total</t>
  </si>
  <si>
    <t>Intercept</t>
  </si>
  <si>
    <t>df</t>
  </si>
  <si>
    <t>SS</t>
  </si>
  <si>
    <t>MS</t>
  </si>
  <si>
    <t>Significance F</t>
  </si>
  <si>
    <t>Coefficients</t>
  </si>
  <si>
    <t>t Stat</t>
  </si>
  <si>
    <t>P-value</t>
  </si>
  <si>
    <t>Lower 95%</t>
  </si>
  <si>
    <t>Upper 95%</t>
  </si>
  <si>
    <t>Lower 95.0%</t>
  </si>
  <si>
    <t>Upper 95.0%</t>
  </si>
  <si>
    <t>X Variable 1</t>
  </si>
  <si>
    <t>M</t>
  </si>
  <si>
    <t>SD</t>
  </si>
  <si>
    <t>Qu17 RECODED</t>
  </si>
  <si>
    <t>Question</t>
  </si>
  <si>
    <t>Qu.</t>
  </si>
  <si>
    <t>% correct</t>
  </si>
  <si>
    <t>Physiology</t>
  </si>
  <si>
    <t>Etiology</t>
  </si>
  <si>
    <t>Diagnosis</t>
  </si>
  <si>
    <t>Goals for Obesity Treatment</t>
  </si>
  <si>
    <t>Conservative Treatment of Obesity</t>
  </si>
  <si>
    <t>Surgical Treatment of Obesity</t>
  </si>
  <si>
    <t>Weight Loss Maintenance</t>
  </si>
  <si>
    <t>Yes</t>
  </si>
  <si>
    <t>Year 1,Year 2,Year 3</t>
  </si>
  <si>
    <t>No</t>
  </si>
  <si>
    <t>Physical Activity Counselling,Nutrition Counselling,Behavioural Therapy,Pharmacotherapy,Surgery</t>
  </si>
  <si>
    <t>Lecture,Clinical instruction (on ward / in clinic)</t>
  </si>
  <si>
    <t>4-year program</t>
  </si>
  <si>
    <t>R_1P7zh8TS3XZBRED</t>
  </si>
  <si>
    <t>Year 2,Year 3,Year 4</t>
  </si>
  <si>
    <t>Nutrition Counselling,Surgery</t>
  </si>
  <si>
    <t>Lecture,Small group / Tutorial (faculty-directed group learning of 8 or fewer students),Clinical instruction (on ward / in clinic),Community-based learning</t>
  </si>
  <si>
    <t>R_5ouI4SJNNPlekEN</t>
  </si>
  <si>
    <t>Year 1,Year 2,Year 3,Year 4</t>
  </si>
  <si>
    <t>Lecture,Small group / Tutorial (faculty-directed group learning of 8 or fewer students),Clinical simulation (e.g. OSCE-style scenarios),Clinical instruction (on ward / in clinic)</t>
  </si>
  <si>
    <t>R_3ElHlgxP4W0sef5</t>
  </si>
  <si>
    <t>R_3HSn4RE2HnndVtP</t>
  </si>
  <si>
    <t>R_rkmHClr8xGovNO9</t>
  </si>
  <si>
    <t>R_1hSWvqiIUzZSXVo</t>
  </si>
  <si>
    <t>R_2TAY5GUmqLgYHLD</t>
  </si>
  <si>
    <t>Year 1,Year 2</t>
  </si>
  <si>
    <t>Physical Activity Counselling,Nutrition Counselling,Pharmacotherapy,Surgery</t>
  </si>
  <si>
    <t>3-year program</t>
  </si>
  <si>
    <t>R_33qcYH9c2unr9W2</t>
  </si>
  <si>
    <t>R_xEm1Ox5HmkJ0Le1</t>
  </si>
  <si>
    <t>R_1FJ2T3o3du5X9k9</t>
  </si>
  <si>
    <t>R_1BURq60hXlI8jgN</t>
  </si>
  <si>
    <t>R_1Nw7As3lZaNyqh4</t>
  </si>
  <si>
    <t>R_1CBE8gqIiHwkpno</t>
  </si>
  <si>
    <t>R_4TmeAi7IVWspxAZ</t>
  </si>
  <si>
    <t>R_3HiZZzL1Ht2Izub</t>
  </si>
  <si>
    <t>R_qJbqSuaDYFpahDr</t>
  </si>
  <si>
    <t xml:space="preserve">In year 1, students attend a Culinary Medicine offsite at Loblaws where they take part in a hands-on cooking class, a scavenger hunt-style grocery store tour, and a self-directed in-store budgeting activity.  The half-day event is facilitated by registered dietitians and chefs, and offers students the skills and confidence to manage their eating habits long-term, and obtain both knowledge and skills related to nutrition.
In year 3, some clerkship courses teach this topic through clinical instruction on rotation e.g. paediatrics and family medicine.
</t>
  </si>
  <si>
    <t>Lecture,Small group / Tutorial (faculty-directed group learning of 8 or fewer students),Clinical simulation (e.g. OSCE-style scenarios),Clinical instruction (on ward / in clinic),Problem-Based Learning (learning stimulated by encountering problems),Scheduled independent learning,Online modules / Online content delivery,Community-based learning</t>
  </si>
  <si>
    <t>R_3Kx5vPQNFonFOzK</t>
  </si>
  <si>
    <t>R_33Csfvek7XZwsxp</t>
  </si>
  <si>
    <t>R_12m4R88ozuUxDid</t>
  </si>
  <si>
    <t>R_1FSNNkA7Th1Zk3f</t>
  </si>
  <si>
    <t>R_22wRbwOPHqgK05H</t>
  </si>
  <si>
    <t>R_2cbXmg2e91STnYb</t>
  </si>
  <si>
    <t>R_TjTkmdPgsc33Ftv</t>
  </si>
  <si>
    <t>R_2ZUMHRljuS7sXSg</t>
  </si>
  <si>
    <t>R_3hnhoX2ZDblK02w</t>
  </si>
  <si>
    <t>7. During which undergraduate year(s) is management of obesity taught in your school?(Select all that apply)</t>
  </si>
  <si>
    <t>7. During which undergraduate year(s) is management of
obesity taught in your school?
(Select all that apply)</t>
  </si>
  <si>
    <t>6. Our school offers a
dedicated clerkship rotation with a focus on management of patients with
obesity.</t>
  </si>
  <si>
    <t>Please describe the curricular activity:</t>
  </si>
  <si>
    <t>5. Our school has a specific program or
non-traditional curricular activity that teaches students about obesity or
trains management of patients with obesity in clinical practice.</t>
  </si>
  <si>
    <t>4. The following domains of obesity management are
addressed within the UGME curriculum:
(Select all that apply)</t>
  </si>
  <si>
    <t>3. What instruction modalities are used to teach obesity-management, as part of the formal UGME curriculum?
(Select all that apply. Note that a single form of content delivery may involve multiple instruction modalities, for example an online self-directed learning module)</t>
  </si>
  <si>
    <t>2. What is the total estimated number of curricular hours spent on teaching management of patients with obesity?
(Pre-clerkship and Clerkship combined)</t>
  </si>
  <si>
    <t>1. Does your Medical School offer a 4-year or a 3-year MD program?</t>
  </si>
  <si>
    <t>QID5</t>
  </si>
  <si>
    <t>Which undergraduate year</t>
  </si>
  <si>
    <t>Year 1, Year 2</t>
  </si>
  <si>
    <t>7. During which undergraduate year(s) is management of obesity taught in your school? 
(Select all that apply)</t>
  </si>
  <si>
    <t>6. Our school offers a dedicated clerkship rotation with a focus on management of patients with obesity.</t>
  </si>
  <si>
    <t>5. Our school has a specific program or non-traditional curricular activity that teaches students about obesity or trains management of patients with obesity in clinical practice.</t>
  </si>
  <si>
    <t>4. The following domains of obesity management are addressed within the UGME curriculum: 
(Select all that apply)</t>
  </si>
  <si>
    <t>Question No.</t>
  </si>
  <si>
    <t>Domain</t>
  </si>
  <si>
    <t>Percent Corr.</t>
  </si>
  <si>
    <t xml:space="preserve"> Domain</t>
  </si>
  <si>
    <t>Mac Med Students</t>
  </si>
  <si>
    <t>TOTALS</t>
  </si>
  <si>
    <t>5. Recognizing and screening for common psychosocial problems in patients with obesity including depression, emotional eating, and binge eating</t>
  </si>
  <si>
    <t>R_aV4oBppm7kck1Fv</t>
  </si>
  <si>
    <t>Opened the Survey</t>
  </si>
  <si>
    <t>SHEET</t>
  </si>
  <si>
    <t>1. MedStudsData</t>
  </si>
  <si>
    <t>Description</t>
  </si>
  <si>
    <t>Raw data from all med students, excluding McMaster students, for both the Knowledge and Confidence parts of the Student Survey</t>
  </si>
  <si>
    <t>2. MacStudsData</t>
  </si>
  <si>
    <t>3. Meds+MacStuds Data (n=207)</t>
  </si>
  <si>
    <t>Raw data for all students, combined</t>
  </si>
  <si>
    <t>4. M&amp;M St.Data HIGHLIGHT</t>
  </si>
  <si>
    <t>Light blue rows represent students who opened the survey, but did not complete any part of it (n=27)</t>
  </si>
  <si>
    <t>Dark green rows represent students (both Mac, and non-Mac) who completed the Confidence part of the survey, but not the knowledge part (n=47)</t>
  </si>
  <si>
    <t>Yellow rows are non-Mac students, who completed both the Knowledge and Confidence parts of the survey (n=116)</t>
  </si>
  <si>
    <t>Non-Mac Med Students</t>
  </si>
  <si>
    <t>Orange rows are Mac students, who completed both the Knowledge and Confidence parts of the survey (n=17)</t>
  </si>
  <si>
    <t>N.B: Since the Confidence part of the survey came before the Knowledge part, students necessarily had to complete the Confidence part to complete the Knowledge part</t>
  </si>
  <si>
    <t>Completed the KNOWLEDGE (&amp; Confidence) parts of the Survey</t>
  </si>
  <si>
    <t>Completed the CONFIDENCE part of the Survey only</t>
  </si>
  <si>
    <t>5. M&amp;M Data SORTED</t>
  </si>
  <si>
    <t>Same sheet as above, but with missing data highlighted. Specifically:</t>
  </si>
  <si>
    <t>Same sheet as above, but sorted into blocks by colour, to allow for visual confirmation that the data has been identified and sorted correctly</t>
  </si>
  <si>
    <t>6. Confidence Data (n=180)</t>
  </si>
  <si>
    <t>7. Knowledge Data ONLY (n=133)</t>
  </si>
  <si>
    <t>8. Kno. &amp; Conf. Data (n=133)</t>
  </si>
  <si>
    <t>All Med students (Mac &amp; non-Mac) data for the Knowledge part of the survey ONLY (Yellow, &amp; Orange rows, for Knowledge data ONLY, are isolated - light Blue, and Green rows are removed)</t>
  </si>
  <si>
    <t>All Med students (Mac &amp; non-Mac) data for the Confidence part of the survey (i.e. Green, Yellow, &amp; Orange rows, for confidence data ONLY, are isolated - light Blue rows are removed). Extranous fields like IP address have also been deleted.</t>
  </si>
  <si>
    <t>Mean</t>
  </si>
  <si>
    <t>Range</t>
  </si>
  <si>
    <t>Sorted Hi to Low</t>
  </si>
  <si>
    <t>15 - 60</t>
  </si>
  <si>
    <t>Sum 1s</t>
  </si>
  <si>
    <t>Sum 2s</t>
  </si>
  <si>
    <t>Sum 3s</t>
  </si>
  <si>
    <t>Sum 4s</t>
  </si>
  <si>
    <t>Sum 1,2</t>
  </si>
  <si>
    <t>Sum 3,4</t>
  </si>
  <si>
    <t>9. Fig1 &amp; Fig2 (n=133)</t>
  </si>
  <si>
    <t>10. Fig3 &amp; Table1 (n=180)</t>
  </si>
  <si>
    <t>Figure 1 and Figure 2 (each presented 2 different ways). This data is taken from the "7. Knowledge Data ONLY (n=133)" sheet, if you scroll to the far right.</t>
  </si>
  <si>
    <t>Avg</t>
  </si>
  <si>
    <t>% 1,2</t>
  </si>
  <si>
    <t>% 3,4</t>
  </si>
  <si>
    <t>(-) 1,2</t>
  </si>
  <si>
    <t>Figure 3 and Table 1. Data is taken from the "6. Confidence Data (n=180)" sheet, if you scroll to the far right. Olivia's original Graph (so nicely done!) is pasted there; I've mocked up an imitation just for reference.</t>
  </si>
  <si>
    <t>TOTAL CONFIDENCE</t>
  </si>
  <si>
    <t>T. Know.</t>
  </si>
  <si>
    <t>T.Conf.</t>
  </si>
  <si>
    <t>Pearson's Correlation:</t>
  </si>
  <si>
    <t>Spearman's Rank Order Corr:</t>
  </si>
  <si>
    <t>KnowRANK</t>
  </si>
  <si>
    <t>ConfRANK</t>
  </si>
  <si>
    <t>KnowRANK.Absolute.</t>
  </si>
  <si>
    <t>ConfRANK.Absolute.</t>
  </si>
  <si>
    <t>GRAND MEAN:</t>
  </si>
  <si>
    <t>GRAND SD:</t>
  </si>
  <si>
    <t>SORTED BY MEAN, Hi to Low:</t>
  </si>
  <si>
    <t>SORTED BY SD, Hi to Low:</t>
  </si>
  <si>
    <r>
      <t xml:space="preserve">All Med students (Mac &amp; non-Mac) data for the Confidence &amp; Knowledge parts of the survey (Yellow &amp; Orange rows isolated). </t>
    </r>
    <r>
      <rPr>
        <sz val="11"/>
        <color rgb="FF000000"/>
        <rFont val="Calibri"/>
        <family val="2"/>
        <scheme val="minor"/>
      </rPr>
      <t>ALSO, the Spearman's calculation is here.</t>
    </r>
  </si>
  <si>
    <t>[redacted]</t>
  </si>
  <si>
    <t>11. Dean's Qu - Data</t>
  </si>
  <si>
    <t>All Data from the Deans' responses (includes a number of blank entries where the survey was opened, but not started)</t>
  </si>
  <si>
    <t>12. Dean's Qu - Formatted</t>
  </si>
  <si>
    <t>Data from the Deans' responses, for completed surveys only</t>
  </si>
  <si>
    <t>Raw data from McMaster med students only, for both the Knowledge and Confidence parts of the Student Survey (McMaster requested that their students receive a new unique link to the survey, so their data was gathered separately. The new link still linked to the same survey provided to students at all other schools, it just gathered the data separately)</t>
  </si>
  <si>
    <t>N.B: Purple-highlighted rows indicate redacted data, for the purpose of de-identification. The only data redacted were: 1. IP addresses; 2. Location longitude and latitiude; 3. Participant-submitted email addresses.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</si>
</sst>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indexed="8"/>
      <name val="Calibri"/>
      <family val="2"/>
      <scheme val="minor"/>
    </font>
    <font>
      <b/>
      <sz val="11"/>
      <color indexed="8"/>
      <name val="Calibri"/>
      <family val="2"/>
      <scheme val="minor"/>
    </font>
    <font>
      <i/>
      <sz val="11"/>
      <color indexed="8"/>
      <name val="Calibri"/>
      <family val="2"/>
      <scheme val="minor"/>
    </font>
    <font>
      <sz val="11"/>
      <color indexed="8"/>
      <name val="Calibri"/>
      <family val="2"/>
      <scheme val="minor"/>
    </font>
    <font>
      <sz val="12"/>
      <color indexed="8"/>
      <name val="Times New Roman"/>
      <family val="1"/>
    </font>
    <font>
      <i/>
      <sz val="12"/>
      <color indexed="8"/>
      <name val="Times New Roman"/>
      <family val="1"/>
    </font>
    <font>
      <sz val="11"/>
      <color rgb="FF000000"/>
      <name val="Arial"/>
    </font>
    <font>
      <sz val="11"/>
      <color theme="1"/>
      <name val="Arial"/>
    </font>
    <font>
      <sz val="11"/>
      <color rgb="FFFF0000"/>
      <name val="Arial"/>
    </font>
    <font>
      <sz val="11"/>
      <name val="Arial"/>
    </font>
    <font>
      <sz val="11"/>
      <color rgb="FFFF0000"/>
      <name val="Calibri"/>
      <family val="2"/>
      <scheme val="minor"/>
    </font>
    <font>
      <sz val="8"/>
      <name val="Calibri"/>
      <family val="2"/>
      <scheme val="minor"/>
    </font>
    <font>
      <sz val="11"/>
      <color theme="1"/>
      <name val="Arial"/>
      <family val="2"/>
    </font>
    <font>
      <b/>
      <sz val="11"/>
      <color rgb="FFFF0000"/>
      <name val="Calibri"/>
      <family val="2"/>
      <scheme val="minor"/>
    </font>
    <font>
      <sz val="11"/>
      <color rgb="FF000000"/>
      <name val="Calibri"/>
      <family val="2"/>
      <scheme val="minor"/>
    </font>
  </fonts>
  <fills count="19">
    <fill>
      <patternFill patternType="none"/>
    </fill>
    <fill>
      <patternFill patternType="gray125"/>
    </fill>
    <fill>
      <patternFill patternType="solid">
        <fgColor indexed="22"/>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rgb="FF00B050"/>
        <bgColor indexed="64"/>
      </patternFill>
    </fill>
    <fill>
      <patternFill patternType="solid">
        <fgColor rgb="FF00B0F0"/>
        <bgColor indexed="64"/>
      </patternFill>
    </fill>
    <fill>
      <patternFill patternType="solid">
        <fgColor rgb="FFFFFF00"/>
        <bgColor rgb="FFFFFF00"/>
      </patternFill>
    </fill>
    <fill>
      <patternFill patternType="solid">
        <fgColor rgb="FFFFC000"/>
        <bgColor rgb="FFFFC000"/>
      </patternFill>
    </fill>
    <fill>
      <patternFill patternType="solid">
        <fgColor rgb="FFC0C0C0"/>
        <bgColor rgb="FFC0C0C0"/>
      </patternFill>
    </fill>
    <fill>
      <patternFill patternType="solid">
        <fgColor rgb="FFFFFFFF"/>
        <bgColor rgb="FFFFFFFF"/>
      </patternFill>
    </fill>
    <fill>
      <patternFill patternType="solid">
        <fgColor rgb="FFCFE2F3"/>
        <bgColor rgb="FFCFE2F3"/>
      </patternFill>
    </fill>
    <fill>
      <patternFill patternType="solid">
        <fgColor rgb="FF01B0F0"/>
        <bgColor indexed="64"/>
      </patternFill>
    </fill>
    <fill>
      <patternFill patternType="solid">
        <fgColor rgb="FFE6A6E8"/>
        <bgColor indexed="64"/>
      </patternFill>
    </fill>
    <fill>
      <patternFill patternType="solid">
        <fgColor rgb="FF91D150"/>
        <bgColor indexed="64"/>
      </patternFill>
    </fill>
    <fill>
      <patternFill patternType="solid">
        <fgColor rgb="FFFBE5D7"/>
        <bgColor indexed="64"/>
      </patternFill>
    </fill>
    <fill>
      <patternFill patternType="solid">
        <fgColor rgb="FFFF6D6D"/>
        <bgColor indexed="64"/>
      </patternFill>
    </fill>
    <fill>
      <patternFill patternType="solid">
        <fgColor rgb="FF4372C4"/>
        <bgColor indexed="64"/>
      </patternFill>
    </fill>
  </fills>
  <borders count="7">
    <border>
      <left/>
      <right/>
      <top/>
      <bottom/>
      <diagonal/>
    </border>
    <border>
      <left/>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rgb="FF000000"/>
      </bottom>
      <diagonal/>
    </border>
    <border>
      <left/>
      <right/>
      <top style="thin">
        <color rgb="FF000000"/>
      </top>
      <bottom/>
      <diagonal/>
    </border>
  </borders>
  <cellStyleXfs count="3">
    <xf numFmtId="0" fontId="0" fillId="0" borderId="0"/>
    <xf numFmtId="9" fontId="3" fillId="0" borderId="0" applyFont="0" applyFill="0" applyBorder="0" applyAlignment="0" applyProtection="0"/>
    <xf numFmtId="0" fontId="6" fillId="0" borderId="0"/>
  </cellStyleXfs>
  <cellXfs count="123">
    <xf numFmtId="0" fontId="0" fillId="0" borderId="0" xfId="0"/>
    <xf numFmtId="0" fontId="0" fillId="2" borderId="0" xfId="0" applyFill="1"/>
    <xf numFmtId="0" fontId="0" fillId="3" borderId="0" xfId="0" applyFill="1"/>
    <xf numFmtId="0" fontId="0" fillId="0" borderId="0" xfId="0" applyFill="1"/>
    <xf numFmtId="0" fontId="1" fillId="0" borderId="0" xfId="0" applyFont="1"/>
    <xf numFmtId="0" fontId="1" fillId="0" borderId="0" xfId="0" applyFont="1" applyFill="1"/>
    <xf numFmtId="0" fontId="0" fillId="0" borderId="0" xfId="0" applyFill="1" applyBorder="1" applyAlignment="1"/>
    <xf numFmtId="0" fontId="0" fillId="0" borderId="1" xfId="0" applyFill="1" applyBorder="1" applyAlignment="1"/>
    <xf numFmtId="0" fontId="2" fillId="0" borderId="2" xfId="0" applyFont="1" applyFill="1" applyBorder="1" applyAlignment="1">
      <alignment horizontal="center"/>
    </xf>
    <xf numFmtId="0" fontId="2" fillId="0" borderId="2" xfId="0" applyFont="1" applyFill="1" applyBorder="1" applyAlignment="1">
      <alignment horizontal="centerContinuous"/>
    </xf>
    <xf numFmtId="0" fontId="0" fillId="0" borderId="0" xfId="0" applyBorder="1"/>
    <xf numFmtId="2" fontId="1" fillId="0" borderId="0" xfId="0" applyNumberFormat="1" applyFont="1"/>
    <xf numFmtId="2" fontId="0" fillId="0" borderId="0" xfId="0" applyNumberFormat="1"/>
    <xf numFmtId="0" fontId="0" fillId="4" borderId="0" xfId="0" applyFill="1"/>
    <xf numFmtId="0" fontId="2" fillId="0" borderId="0" xfId="0" applyFont="1"/>
    <xf numFmtId="9" fontId="0" fillId="0" borderId="0" xfId="1" applyFont="1"/>
    <xf numFmtId="0" fontId="0" fillId="5" borderId="0" xfId="0" applyFill="1"/>
    <xf numFmtId="0" fontId="0" fillId="6" borderId="0" xfId="0" applyFill="1"/>
    <xf numFmtId="0" fontId="5" fillId="0" borderId="3" xfId="0" applyFont="1" applyBorder="1" applyAlignment="1">
      <alignment horizontal="justify" vertical="center" wrapText="1"/>
    </xf>
    <xf numFmtId="0" fontId="4" fillId="0" borderId="4" xfId="0" applyFont="1" applyBorder="1" applyAlignment="1">
      <alignment vertical="center" wrapText="1"/>
    </xf>
    <xf numFmtId="9" fontId="0" fillId="0" borderId="0" xfId="0" applyNumberFormat="1"/>
    <xf numFmtId="0" fontId="6" fillId="0" borderId="0" xfId="2"/>
    <xf numFmtId="0" fontId="7" fillId="0" borderId="0" xfId="2" applyFont="1"/>
    <xf numFmtId="49" fontId="6" fillId="8" borderId="0" xfId="2" applyNumberFormat="1" applyFill="1" applyAlignment="1">
      <alignment wrapText="1"/>
    </xf>
    <xf numFmtId="0" fontId="6" fillId="8" borderId="0" xfId="2" applyFill="1"/>
    <xf numFmtId="49" fontId="8" fillId="8" borderId="0" xfId="2" applyNumberFormat="1" applyFont="1" applyFill="1" applyAlignment="1">
      <alignment wrapText="1"/>
    </xf>
    <xf numFmtId="22" fontId="6" fillId="8" borderId="0" xfId="2" applyNumberFormat="1" applyFill="1"/>
    <xf numFmtId="49" fontId="6" fillId="9" borderId="0" xfId="2" applyNumberFormat="1" applyFill="1" applyAlignment="1">
      <alignment wrapText="1"/>
    </xf>
    <xf numFmtId="0" fontId="6" fillId="9" borderId="0" xfId="2" applyFill="1"/>
    <xf numFmtId="49" fontId="8" fillId="9" borderId="0" xfId="2" applyNumberFormat="1" applyFont="1" applyFill="1" applyAlignment="1">
      <alignment wrapText="1"/>
    </xf>
    <xf numFmtId="22" fontId="6" fillId="9" borderId="0" xfId="2" applyNumberFormat="1" applyFill="1"/>
    <xf numFmtId="49" fontId="6" fillId="0" borderId="0" xfId="2" applyNumberFormat="1" applyAlignment="1">
      <alignment wrapText="1"/>
    </xf>
    <xf numFmtId="22" fontId="6" fillId="0" borderId="0" xfId="2" applyNumberFormat="1"/>
    <xf numFmtId="22" fontId="6" fillId="0" borderId="0" xfId="2" applyNumberFormat="1" applyAlignment="1">
      <alignment wrapText="1"/>
    </xf>
    <xf numFmtId="0" fontId="6" fillId="10" borderId="0" xfId="2" applyFill="1"/>
    <xf numFmtId="0" fontId="9" fillId="0" borderId="0" xfId="2" applyFont="1"/>
    <xf numFmtId="49" fontId="6" fillId="11" borderId="5" xfId="2" applyNumberFormat="1" applyFill="1" applyBorder="1" applyAlignment="1">
      <alignment wrapText="1"/>
    </xf>
    <xf numFmtId="49" fontId="8" fillId="11" borderId="5" xfId="2" applyNumberFormat="1" applyFont="1" applyFill="1" applyBorder="1" applyAlignment="1">
      <alignment wrapText="1"/>
    </xf>
    <xf numFmtId="22" fontId="6" fillId="11" borderId="5" xfId="2" applyNumberFormat="1" applyFill="1" applyBorder="1"/>
    <xf numFmtId="0" fontId="6" fillId="11" borderId="5" xfId="2" applyFill="1" applyBorder="1"/>
    <xf numFmtId="49" fontId="6" fillId="12" borderId="0" xfId="2" applyNumberFormat="1" applyFill="1" applyAlignment="1">
      <alignment wrapText="1"/>
    </xf>
    <xf numFmtId="0" fontId="6" fillId="12" borderId="0" xfId="2" applyFill="1"/>
    <xf numFmtId="49" fontId="8" fillId="12" borderId="0" xfId="2" applyNumberFormat="1" applyFont="1" applyFill="1" applyAlignment="1">
      <alignment wrapText="1"/>
    </xf>
    <xf numFmtId="22" fontId="6" fillId="12" borderId="0" xfId="2" applyNumberFormat="1" applyFill="1"/>
    <xf numFmtId="49" fontId="6" fillId="11" borderId="0" xfId="2" applyNumberFormat="1" applyFill="1" applyAlignment="1">
      <alignment wrapText="1"/>
    </xf>
    <xf numFmtId="0" fontId="6" fillId="11" borderId="0" xfId="2" applyFill="1"/>
    <xf numFmtId="49" fontId="8" fillId="11" borderId="0" xfId="2" applyNumberFormat="1" applyFont="1" applyFill="1" applyAlignment="1">
      <alignment wrapText="1"/>
    </xf>
    <xf numFmtId="22" fontId="6" fillId="11" borderId="0" xfId="2" applyNumberFormat="1" applyFill="1"/>
    <xf numFmtId="49" fontId="6" fillId="11" borderId="6" xfId="2" applyNumberFormat="1" applyFill="1" applyBorder="1" applyAlignment="1">
      <alignment wrapText="1"/>
    </xf>
    <xf numFmtId="0" fontId="6" fillId="11" borderId="6" xfId="2" applyFill="1" applyBorder="1"/>
    <xf numFmtId="49" fontId="8" fillId="11" borderId="6" xfId="2" applyNumberFormat="1" applyFont="1" applyFill="1" applyBorder="1" applyAlignment="1">
      <alignment wrapText="1"/>
    </xf>
    <xf numFmtId="22" fontId="6" fillId="11" borderId="6" xfId="2" applyNumberFormat="1" applyFill="1" applyBorder="1"/>
    <xf numFmtId="0" fontId="6" fillId="10" borderId="0" xfId="2" applyFill="1" applyAlignment="1">
      <alignment vertical="center"/>
    </xf>
    <xf numFmtId="0" fontId="0" fillId="0" borderId="0" xfId="0" applyFill="1" applyBorder="1"/>
    <xf numFmtId="0" fontId="5" fillId="0" borderId="0" xfId="0" applyFont="1" applyFill="1" applyBorder="1" applyAlignment="1">
      <alignment horizontal="justify"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9" fontId="4" fillId="0" borderId="0" xfId="0" applyNumberFormat="1" applyFont="1" applyFill="1" applyBorder="1" applyAlignment="1">
      <alignment vertical="center" wrapText="1"/>
    </xf>
    <xf numFmtId="49" fontId="0" fillId="3" borderId="0" xfId="0" applyNumberFormat="1" applyFill="1" applyAlignment="1">
      <alignment wrapText="1"/>
    </xf>
    <xf numFmtId="49" fontId="0" fillId="0" borderId="0" xfId="0" applyNumberFormat="1" applyFill="1" applyAlignment="1">
      <alignment wrapText="1"/>
    </xf>
    <xf numFmtId="0" fontId="0" fillId="0" borderId="0" xfId="0" applyAlignment="1">
      <alignment wrapText="1"/>
    </xf>
    <xf numFmtId="0" fontId="0" fillId="0" borderId="0" xfId="0" applyAlignment="1">
      <alignment horizontal="center" vertical="center"/>
    </xf>
    <xf numFmtId="0" fontId="1" fillId="0" borderId="0" xfId="0" applyFont="1" applyAlignment="1">
      <alignment horizontal="center" vertical="center"/>
    </xf>
    <xf numFmtId="22" fontId="0" fillId="3" borderId="0" xfId="0" applyNumberFormat="1" applyFill="1"/>
    <xf numFmtId="22" fontId="0" fillId="4" borderId="0" xfId="0" applyNumberFormat="1" applyFill="1"/>
    <xf numFmtId="49" fontId="0" fillId="4" borderId="0" xfId="0" applyNumberFormat="1" applyFill="1" applyAlignment="1">
      <alignment wrapText="1"/>
    </xf>
    <xf numFmtId="0" fontId="0" fillId="7" borderId="0" xfId="0" applyFill="1"/>
    <xf numFmtId="49" fontId="0" fillId="7" borderId="0" xfId="0" applyNumberFormat="1" applyFill="1" applyAlignment="1">
      <alignment wrapText="1"/>
    </xf>
    <xf numFmtId="0" fontId="0" fillId="7" borderId="0" xfId="0" applyNumberFormat="1" applyFill="1" applyAlignment="1">
      <alignment wrapText="1"/>
    </xf>
    <xf numFmtId="22" fontId="0" fillId="7" borderId="0" xfId="0" applyNumberFormat="1" applyFill="1"/>
    <xf numFmtId="49" fontId="0" fillId="6" borderId="0" xfId="0" applyNumberFormat="1" applyFill="1" applyAlignment="1">
      <alignment wrapText="1"/>
    </xf>
    <xf numFmtId="0" fontId="0" fillId="6" borderId="0" xfId="0" applyNumberFormat="1" applyFill="1" applyAlignment="1">
      <alignment wrapText="1"/>
    </xf>
    <xf numFmtId="22" fontId="0" fillId="6" borderId="0" xfId="0" applyNumberFormat="1" applyFill="1"/>
    <xf numFmtId="0" fontId="0" fillId="13" borderId="0" xfId="0" applyFill="1"/>
    <xf numFmtId="0" fontId="0" fillId="0" borderId="0" xfId="0" applyNumberFormat="1" applyFill="1" applyAlignment="1">
      <alignment wrapText="1"/>
    </xf>
    <xf numFmtId="0" fontId="0" fillId="14" borderId="0" xfId="0" applyFill="1"/>
    <xf numFmtId="0" fontId="0" fillId="15" borderId="0" xfId="0" applyFill="1"/>
    <xf numFmtId="0" fontId="10" fillId="0" borderId="0" xfId="0" applyFont="1"/>
    <xf numFmtId="9" fontId="10" fillId="0" borderId="0" xfId="0" applyNumberFormat="1" applyFont="1"/>
    <xf numFmtId="9" fontId="0" fillId="15" borderId="0" xfId="0" applyNumberFormat="1" applyFill="1"/>
    <xf numFmtId="0" fontId="13" fillId="0" borderId="0" xfId="0" applyFont="1"/>
    <xf numFmtId="0" fontId="1" fillId="15" borderId="0" xfId="0" applyFont="1" applyFill="1"/>
    <xf numFmtId="0" fontId="0" fillId="16" borderId="0" xfId="0" applyFill="1"/>
    <xf numFmtId="0" fontId="0" fillId="14" borderId="0" xfId="0" applyFont="1" applyFill="1"/>
    <xf numFmtId="2" fontId="1" fillId="0" borderId="0" xfId="0" applyNumberFormat="1" applyFont="1" applyFill="1"/>
    <xf numFmtId="0" fontId="0" fillId="0" borderId="0" xfId="0" applyAlignment="1">
      <alignment horizontal="right"/>
    </xf>
    <xf numFmtId="0" fontId="0" fillId="0" borderId="0" xfId="0" applyFill="1" applyAlignment="1">
      <alignment horizontal="right"/>
    </xf>
    <xf numFmtId="0" fontId="1" fillId="0" borderId="0" xfId="0" applyFont="1" applyFill="1" applyAlignment="1">
      <alignment horizontal="right"/>
    </xf>
    <xf numFmtId="164" fontId="0" fillId="0" borderId="0" xfId="0" applyNumberFormat="1"/>
    <xf numFmtId="0" fontId="1" fillId="0" borderId="0" xfId="0" applyFont="1" applyAlignment="1">
      <alignment horizontal="right"/>
    </xf>
    <xf numFmtId="2" fontId="0" fillId="0" borderId="0" xfId="0" applyNumberFormat="1" applyFont="1" applyFill="1"/>
    <xf numFmtId="164" fontId="0" fillId="0" borderId="0" xfId="0" applyNumberFormat="1" applyFont="1" applyFill="1" applyAlignment="1">
      <alignment horizontal="right"/>
    </xf>
    <xf numFmtId="0" fontId="0" fillId="0" borderId="0" xfId="0" applyFont="1" applyFill="1" applyAlignment="1">
      <alignment horizontal="right"/>
    </xf>
    <xf numFmtId="0" fontId="0" fillId="0" borderId="0" xfId="0" applyFont="1" applyFill="1"/>
    <xf numFmtId="2" fontId="0" fillId="0" borderId="0" xfId="0" applyNumberFormat="1" applyFill="1"/>
    <xf numFmtId="1" fontId="0" fillId="0" borderId="0" xfId="0" applyNumberFormat="1" applyFill="1"/>
    <xf numFmtId="1" fontId="0" fillId="0" borderId="0" xfId="0" applyNumberFormat="1" applyFill="1" applyAlignment="1">
      <alignment horizontal="right"/>
    </xf>
    <xf numFmtId="1" fontId="0" fillId="0" borderId="0" xfId="0" applyNumberFormat="1"/>
    <xf numFmtId="1" fontId="0" fillId="0" borderId="0" xfId="0" applyNumberFormat="1" applyFont="1" applyFill="1" applyAlignment="1">
      <alignment horizontal="right"/>
    </xf>
    <xf numFmtId="0" fontId="2" fillId="16" borderId="0" xfId="0" applyFont="1" applyFill="1"/>
    <xf numFmtId="0" fontId="2" fillId="4" borderId="0" xfId="0" applyFont="1" applyFill="1"/>
    <xf numFmtId="0" fontId="2" fillId="14" borderId="0" xfId="0" applyFont="1" applyFill="1"/>
    <xf numFmtId="0" fontId="2" fillId="13" borderId="0" xfId="0" applyFont="1" applyFill="1"/>
    <xf numFmtId="0" fontId="2" fillId="17" borderId="0" xfId="0" applyFont="1" applyFill="1"/>
    <xf numFmtId="0" fontId="2" fillId="18" borderId="0" xfId="0" applyFont="1" applyFill="1"/>
    <xf numFmtId="0" fontId="2" fillId="15" borderId="0" xfId="0" applyFont="1" applyFill="1"/>
    <xf numFmtId="9" fontId="4" fillId="16" borderId="0" xfId="0" applyNumberFormat="1" applyFont="1" applyFill="1" applyBorder="1" applyAlignment="1">
      <alignment vertical="center" wrapText="1"/>
    </xf>
    <xf numFmtId="9" fontId="4" fillId="4" borderId="0" xfId="0" applyNumberFormat="1" applyFont="1" applyFill="1" applyBorder="1" applyAlignment="1">
      <alignment vertical="center" wrapText="1"/>
    </xf>
    <xf numFmtId="9" fontId="4" fillId="14" borderId="0" xfId="0" applyNumberFormat="1" applyFont="1" applyFill="1" applyBorder="1" applyAlignment="1">
      <alignment vertical="center" wrapText="1"/>
    </xf>
    <xf numFmtId="9" fontId="4" fillId="13" borderId="0" xfId="0" applyNumberFormat="1" applyFont="1" applyFill="1" applyBorder="1" applyAlignment="1">
      <alignment vertical="center" wrapText="1"/>
    </xf>
    <xf numFmtId="9" fontId="4" fillId="17" borderId="0" xfId="0" applyNumberFormat="1" applyFont="1" applyFill="1" applyBorder="1" applyAlignment="1">
      <alignment vertical="center" wrapText="1"/>
    </xf>
    <xf numFmtId="9" fontId="4" fillId="18" borderId="0" xfId="0" applyNumberFormat="1" applyFont="1" applyFill="1" applyBorder="1" applyAlignment="1">
      <alignment vertical="center" wrapText="1"/>
    </xf>
    <xf numFmtId="9" fontId="4" fillId="15" borderId="0" xfId="0" applyNumberFormat="1" applyFont="1" applyFill="1" applyBorder="1" applyAlignment="1">
      <alignment vertical="center" wrapText="1"/>
    </xf>
    <xf numFmtId="0" fontId="1" fillId="4" borderId="0" xfId="0" applyFont="1" applyFill="1"/>
    <xf numFmtId="0" fontId="1" fillId="13" borderId="0" xfId="0" applyFont="1" applyFill="1"/>
    <xf numFmtId="0" fontId="1" fillId="0" borderId="0" xfId="0" applyFont="1" applyFill="1" applyBorder="1"/>
    <xf numFmtId="0" fontId="0" fillId="4" borderId="0" xfId="0" applyFill="1" applyBorder="1" applyAlignment="1"/>
    <xf numFmtId="0" fontId="0" fillId="13" borderId="0" xfId="0" applyFill="1" applyBorder="1"/>
    <xf numFmtId="0" fontId="0" fillId="13" borderId="0" xfId="0" applyFill="1" applyBorder="1" applyAlignment="1"/>
    <xf numFmtId="0" fontId="12" fillId="0" borderId="0" xfId="2" applyFont="1"/>
    <xf numFmtId="49" fontId="0" fillId="14" borderId="0" xfId="0" applyNumberFormat="1" applyFill="1" applyAlignment="1">
      <alignment wrapText="1"/>
    </xf>
    <xf numFmtId="0" fontId="2" fillId="0" borderId="0" xfId="0" applyFont="1" applyFill="1" applyBorder="1" applyAlignment="1">
      <alignment horizontal="centerContinuous"/>
    </xf>
    <xf numFmtId="0" fontId="2" fillId="0" borderId="0" xfId="0" applyFont="1" applyFill="1" applyBorder="1" applyAlignment="1">
      <alignment horizontal="center"/>
    </xf>
  </cellXfs>
  <cellStyles count="3">
    <cellStyle name="Normal" xfId="0" builtinId="0"/>
    <cellStyle name="Normal 2" xfId="2" xr:uid="{8CAE8888-06D2-45ED-84A1-CB286B3B59D7}"/>
    <cellStyle name="Percent" xfId="1" builtinId="5"/>
  </cellStyles>
  <dxfs count="4">
    <dxf>
      <fill>
        <patternFill patternType="solid">
          <fgColor rgb="FFB7E1CD"/>
          <bgColor rgb="FFB7E1CD"/>
        </patternFill>
      </fill>
    </dxf>
    <dxf>
      <fill>
        <patternFill patternType="solid">
          <fgColor rgb="FF00B050"/>
          <bgColor rgb="FF000000"/>
        </patternFill>
      </fill>
    </dxf>
    <dxf>
      <fill>
        <patternFill patternType="solid">
          <fgColor rgb="FF00B050"/>
          <bgColor rgb="FF000000"/>
        </patternFill>
      </fill>
    </dxf>
    <dxf>
      <fill>
        <patternFill patternType="solid">
          <fgColor rgb="FF00B050"/>
          <bgColor rgb="FF000000"/>
        </patternFill>
      </fill>
    </dxf>
  </dxfs>
  <tableStyles count="0" defaultTableStyle="TableStyleMedium2" defaultPivotStyle="PivotStyleLight16"/>
  <colors>
    <mruColors>
      <color rgb="FFE6A6E8"/>
      <color rgb="FF01B0F0"/>
      <color rgb="FFFBE5D7"/>
      <color rgb="FFFFC000"/>
      <color rgb="FF91D150"/>
      <color rgb="FF4372C4"/>
      <color rgb="FFFF6D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'9. Fig1 &amp; Fig2 (n=133)'!$F$4</c:f>
              <c:strCache>
                <c:ptCount val="1"/>
                <c:pt idx="0">
                  <c:v>% correct</c:v>
                </c:pt>
              </c:strCache>
            </c:strRef>
          </c:tx>
          <c:spPr>
            <a:solidFill>
              <a:schemeClr val="accent1"/>
            </a:solidFill>
            <a:ln>
              <a:noFill/>
            </a:ln>
            <a:effectLst/>
          </c:spPr>
          <c:invertIfNegative val="0"/>
          <c:dPt>
            <c:idx val="0"/>
            <c:invertIfNegative val="0"/>
            <c:bubble3D val="0"/>
            <c:spPr>
              <a:solidFill>
                <a:srgbClr val="FBE5D7"/>
              </a:solidFill>
              <a:ln>
                <a:noFill/>
              </a:ln>
              <a:effectLst/>
            </c:spPr>
            <c:extLst>
              <c:ext xmlns:c16="http://schemas.microsoft.com/office/drawing/2014/chart" uri="{C3380CC4-5D6E-409C-BE32-E72D297353CC}">
                <c16:uniqueId val="{00000001-3882-4F5E-B24E-6435B3748B6C}"/>
              </c:ext>
            </c:extLst>
          </c:dPt>
          <c:dPt>
            <c:idx val="1"/>
            <c:invertIfNegative val="0"/>
            <c:bubble3D val="0"/>
            <c:spPr>
              <a:solidFill>
                <a:srgbClr val="FBE5D7"/>
              </a:solidFill>
              <a:ln>
                <a:noFill/>
              </a:ln>
              <a:effectLst/>
            </c:spPr>
            <c:extLst>
              <c:ext xmlns:c16="http://schemas.microsoft.com/office/drawing/2014/chart" uri="{C3380CC4-5D6E-409C-BE32-E72D297353CC}">
                <c16:uniqueId val="{00000003-3882-4F5E-B24E-6435B3748B6C}"/>
              </c:ext>
            </c:extLst>
          </c:dPt>
          <c:dPt>
            <c:idx val="2"/>
            <c:invertIfNegative val="0"/>
            <c:bubble3D val="0"/>
            <c:spPr>
              <a:solidFill>
                <a:srgbClr val="FFC000"/>
              </a:solidFill>
              <a:ln>
                <a:noFill/>
              </a:ln>
              <a:effectLst/>
            </c:spPr>
            <c:extLst>
              <c:ext xmlns:c16="http://schemas.microsoft.com/office/drawing/2014/chart" uri="{C3380CC4-5D6E-409C-BE32-E72D297353CC}">
                <c16:uniqueId val="{00000005-3882-4F5E-B24E-6435B3748B6C}"/>
              </c:ext>
            </c:extLst>
          </c:dPt>
          <c:dPt>
            <c:idx val="3"/>
            <c:invertIfNegative val="0"/>
            <c:bubble3D val="0"/>
            <c:spPr>
              <a:solidFill>
                <a:srgbClr val="FFC000"/>
              </a:solidFill>
              <a:ln>
                <a:noFill/>
              </a:ln>
              <a:effectLst/>
            </c:spPr>
            <c:extLst>
              <c:ext xmlns:c16="http://schemas.microsoft.com/office/drawing/2014/chart" uri="{C3380CC4-5D6E-409C-BE32-E72D297353CC}">
                <c16:uniqueId val="{00000007-3882-4F5E-B24E-6435B3748B6C}"/>
              </c:ext>
            </c:extLst>
          </c:dPt>
          <c:dPt>
            <c:idx val="4"/>
            <c:invertIfNegative val="0"/>
            <c:bubble3D val="0"/>
            <c:spPr>
              <a:solidFill>
                <a:srgbClr val="E6A6E8"/>
              </a:solidFill>
              <a:ln>
                <a:noFill/>
              </a:ln>
              <a:effectLst/>
            </c:spPr>
            <c:extLst>
              <c:ext xmlns:c16="http://schemas.microsoft.com/office/drawing/2014/chart" uri="{C3380CC4-5D6E-409C-BE32-E72D297353CC}">
                <c16:uniqueId val="{00000020-3882-4F5E-B24E-6435B3748B6C}"/>
              </c:ext>
            </c:extLst>
          </c:dPt>
          <c:dPt>
            <c:idx val="5"/>
            <c:invertIfNegative val="0"/>
            <c:bubble3D val="0"/>
            <c:spPr>
              <a:solidFill>
                <a:srgbClr val="E6A6E8"/>
              </a:solidFill>
              <a:ln>
                <a:noFill/>
              </a:ln>
              <a:effectLst/>
            </c:spPr>
            <c:extLst>
              <c:ext xmlns:c16="http://schemas.microsoft.com/office/drawing/2014/chart" uri="{C3380CC4-5D6E-409C-BE32-E72D297353CC}">
                <c16:uniqueId val="{00000009-3882-4F5E-B24E-6435B3748B6C}"/>
              </c:ext>
            </c:extLst>
          </c:dPt>
          <c:dPt>
            <c:idx val="6"/>
            <c:invertIfNegative val="0"/>
            <c:bubble3D val="0"/>
            <c:spPr>
              <a:solidFill>
                <a:srgbClr val="E6A6E8"/>
              </a:solidFill>
              <a:ln>
                <a:noFill/>
              </a:ln>
              <a:effectLst/>
            </c:spPr>
            <c:extLst>
              <c:ext xmlns:c16="http://schemas.microsoft.com/office/drawing/2014/chart" uri="{C3380CC4-5D6E-409C-BE32-E72D297353CC}">
                <c16:uniqueId val="{0000000B-3882-4F5E-B24E-6435B3748B6C}"/>
              </c:ext>
            </c:extLst>
          </c:dPt>
          <c:dPt>
            <c:idx val="7"/>
            <c:invertIfNegative val="0"/>
            <c:bubble3D val="0"/>
            <c:spPr>
              <a:solidFill>
                <a:srgbClr val="00B0F0"/>
              </a:solidFill>
              <a:ln>
                <a:noFill/>
              </a:ln>
              <a:effectLst/>
            </c:spPr>
            <c:extLst>
              <c:ext xmlns:c16="http://schemas.microsoft.com/office/drawing/2014/chart" uri="{C3380CC4-5D6E-409C-BE32-E72D297353CC}">
                <c16:uniqueId val="{0000000D-3882-4F5E-B24E-6435B3748B6C}"/>
              </c:ext>
            </c:extLst>
          </c:dPt>
          <c:dPt>
            <c:idx val="8"/>
            <c:invertIfNegative val="0"/>
            <c:bubble3D val="0"/>
            <c:spPr>
              <a:solidFill>
                <a:srgbClr val="FF6D6D"/>
              </a:solidFill>
              <a:ln>
                <a:noFill/>
              </a:ln>
              <a:effectLst/>
            </c:spPr>
            <c:extLst>
              <c:ext xmlns:c16="http://schemas.microsoft.com/office/drawing/2014/chart" uri="{C3380CC4-5D6E-409C-BE32-E72D297353CC}">
                <c16:uniqueId val="{00000021-3882-4F5E-B24E-6435B3748B6C}"/>
              </c:ext>
            </c:extLst>
          </c:dPt>
          <c:dPt>
            <c:idx val="9"/>
            <c:invertIfNegative val="0"/>
            <c:bubble3D val="0"/>
            <c:spPr>
              <a:solidFill>
                <a:srgbClr val="FF6D6D"/>
              </a:solidFill>
              <a:ln>
                <a:noFill/>
              </a:ln>
              <a:effectLst/>
            </c:spPr>
            <c:extLst>
              <c:ext xmlns:c16="http://schemas.microsoft.com/office/drawing/2014/chart" uri="{C3380CC4-5D6E-409C-BE32-E72D297353CC}">
                <c16:uniqueId val="{0000000F-3882-4F5E-B24E-6435B3748B6C}"/>
              </c:ext>
            </c:extLst>
          </c:dPt>
          <c:dPt>
            <c:idx val="10"/>
            <c:invertIfNegative val="0"/>
            <c:bubble3D val="0"/>
            <c:spPr>
              <a:solidFill>
                <a:srgbClr val="FF6D6D"/>
              </a:solidFill>
              <a:ln>
                <a:noFill/>
              </a:ln>
              <a:effectLst/>
            </c:spPr>
            <c:extLst>
              <c:ext xmlns:c16="http://schemas.microsoft.com/office/drawing/2014/chart" uri="{C3380CC4-5D6E-409C-BE32-E72D297353CC}">
                <c16:uniqueId val="{00000011-3882-4F5E-B24E-6435B3748B6C}"/>
              </c:ext>
            </c:extLst>
          </c:dPt>
          <c:dPt>
            <c:idx val="11"/>
            <c:invertIfNegative val="0"/>
            <c:bubble3D val="0"/>
            <c:spPr>
              <a:solidFill>
                <a:srgbClr val="FF6D6D"/>
              </a:solidFill>
              <a:ln>
                <a:noFill/>
              </a:ln>
              <a:effectLst/>
            </c:spPr>
            <c:extLst>
              <c:ext xmlns:c16="http://schemas.microsoft.com/office/drawing/2014/chart" uri="{C3380CC4-5D6E-409C-BE32-E72D297353CC}">
                <c16:uniqueId val="{00000013-3882-4F5E-B24E-6435B3748B6C}"/>
              </c:ext>
            </c:extLst>
          </c:dPt>
          <c:dPt>
            <c:idx val="12"/>
            <c:invertIfNegative val="0"/>
            <c:bubble3D val="0"/>
            <c:spPr>
              <a:solidFill>
                <a:srgbClr val="4372C4"/>
              </a:solidFill>
              <a:ln>
                <a:noFill/>
              </a:ln>
              <a:effectLst/>
            </c:spPr>
            <c:extLst>
              <c:ext xmlns:c16="http://schemas.microsoft.com/office/drawing/2014/chart" uri="{C3380CC4-5D6E-409C-BE32-E72D297353CC}">
                <c16:uniqueId val="{00000015-3882-4F5E-B24E-6435B3748B6C}"/>
              </c:ext>
            </c:extLst>
          </c:dPt>
          <c:dPt>
            <c:idx val="13"/>
            <c:invertIfNegative val="0"/>
            <c:bubble3D val="0"/>
            <c:spPr>
              <a:solidFill>
                <a:srgbClr val="4372C4"/>
              </a:solidFill>
              <a:ln>
                <a:noFill/>
              </a:ln>
              <a:effectLst/>
            </c:spPr>
            <c:extLst>
              <c:ext xmlns:c16="http://schemas.microsoft.com/office/drawing/2014/chart" uri="{C3380CC4-5D6E-409C-BE32-E72D297353CC}">
                <c16:uniqueId val="{00000017-3882-4F5E-B24E-6435B3748B6C}"/>
              </c:ext>
            </c:extLst>
          </c:dPt>
          <c:dPt>
            <c:idx val="14"/>
            <c:invertIfNegative val="0"/>
            <c:bubble3D val="0"/>
            <c:spPr>
              <a:solidFill>
                <a:srgbClr val="4372C4"/>
              </a:solidFill>
              <a:ln>
                <a:noFill/>
              </a:ln>
              <a:effectLst/>
            </c:spPr>
            <c:extLst>
              <c:ext xmlns:c16="http://schemas.microsoft.com/office/drawing/2014/chart" uri="{C3380CC4-5D6E-409C-BE32-E72D297353CC}">
                <c16:uniqueId val="{00000019-3882-4F5E-B24E-6435B3748B6C}"/>
              </c:ext>
            </c:extLst>
          </c:dPt>
          <c:dPt>
            <c:idx val="15"/>
            <c:invertIfNegative val="0"/>
            <c:bubble3D val="0"/>
            <c:spPr>
              <a:solidFill>
                <a:srgbClr val="91D150"/>
              </a:solidFill>
              <a:ln>
                <a:noFill/>
              </a:ln>
              <a:effectLst/>
            </c:spPr>
            <c:extLst>
              <c:ext xmlns:c16="http://schemas.microsoft.com/office/drawing/2014/chart" uri="{C3380CC4-5D6E-409C-BE32-E72D297353CC}">
                <c16:uniqueId val="{0000001B-3882-4F5E-B24E-6435B3748B6C}"/>
              </c:ext>
            </c:extLst>
          </c:dPt>
          <c:dPt>
            <c:idx val="16"/>
            <c:invertIfNegative val="0"/>
            <c:bubble3D val="0"/>
            <c:spPr>
              <a:solidFill>
                <a:srgbClr val="91D150"/>
              </a:solidFill>
              <a:ln>
                <a:noFill/>
              </a:ln>
              <a:effectLst/>
            </c:spPr>
            <c:extLst>
              <c:ext xmlns:c16="http://schemas.microsoft.com/office/drawing/2014/chart" uri="{C3380CC4-5D6E-409C-BE32-E72D297353CC}">
                <c16:uniqueId val="{00000022-3882-4F5E-B24E-6435B3748B6C}"/>
              </c:ext>
            </c:extLst>
          </c:dPt>
          <c:dPt>
            <c:idx val="17"/>
            <c:invertIfNegative val="0"/>
            <c:bubble3D val="0"/>
            <c:spPr>
              <a:solidFill>
                <a:srgbClr val="91D150"/>
              </a:solidFill>
              <a:ln>
                <a:noFill/>
              </a:ln>
              <a:effectLst/>
            </c:spPr>
            <c:extLst>
              <c:ext xmlns:c16="http://schemas.microsoft.com/office/drawing/2014/chart" uri="{C3380CC4-5D6E-409C-BE32-E72D297353CC}">
                <c16:uniqueId val="{0000001D-3882-4F5E-B24E-6435B3748B6C}"/>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'9. Fig1 &amp; Fig2 (n=133)'!$D$5:$D$22</c:f>
              <c:numCache>
                <c:formatCode>General</c:formatCode>
                <c:ptCount val="18"/>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numCache>
            </c:numRef>
          </c:cat>
          <c:val>
            <c:numRef>
              <c:f>'9. Fig1 &amp; Fig2 (n=133)'!$F$5:$F$22</c:f>
              <c:numCache>
                <c:formatCode>0%</c:formatCode>
                <c:ptCount val="18"/>
                <c:pt idx="0">
                  <c:v>0.37593984962406013</c:v>
                </c:pt>
                <c:pt idx="1">
                  <c:v>0.46616541353383456</c:v>
                </c:pt>
                <c:pt idx="2">
                  <c:v>0.94736842105263153</c:v>
                </c:pt>
                <c:pt idx="3">
                  <c:v>0.79699248120300747</c:v>
                </c:pt>
                <c:pt idx="4">
                  <c:v>0.8571428571428571</c:v>
                </c:pt>
                <c:pt idx="5">
                  <c:v>3.7593984962406013E-2</c:v>
                </c:pt>
                <c:pt idx="6">
                  <c:v>0.64661654135338342</c:v>
                </c:pt>
                <c:pt idx="7">
                  <c:v>0.75939849624060152</c:v>
                </c:pt>
                <c:pt idx="8">
                  <c:v>0.59398496240601506</c:v>
                </c:pt>
                <c:pt idx="9">
                  <c:v>0.75187969924812026</c:v>
                </c:pt>
                <c:pt idx="10">
                  <c:v>0.65413533834586468</c:v>
                </c:pt>
                <c:pt idx="11">
                  <c:v>0.72180451127819545</c:v>
                </c:pt>
                <c:pt idx="12">
                  <c:v>0.43609022556390975</c:v>
                </c:pt>
                <c:pt idx="13">
                  <c:v>0.91729323308270672</c:v>
                </c:pt>
                <c:pt idx="14">
                  <c:v>0.59398496240601506</c:v>
                </c:pt>
                <c:pt idx="15">
                  <c:v>0.17293233082706766</c:v>
                </c:pt>
                <c:pt idx="16">
                  <c:v>0.46616541353383456</c:v>
                </c:pt>
                <c:pt idx="17">
                  <c:v>0.31578947368421051</c:v>
                </c:pt>
              </c:numCache>
            </c:numRef>
          </c:val>
          <c:extLst>
            <c:ext xmlns:c16="http://schemas.microsoft.com/office/drawing/2014/chart" uri="{C3380CC4-5D6E-409C-BE32-E72D297353CC}">
              <c16:uniqueId val="{0000001E-3882-4F5E-B24E-6435B3748B6C}"/>
            </c:ext>
          </c:extLst>
        </c:ser>
        <c:dLbls>
          <c:showLegendKey val="0"/>
          <c:showVal val="0"/>
          <c:showCatName val="0"/>
          <c:showSerName val="0"/>
          <c:showPercent val="0"/>
          <c:showBubbleSize val="0"/>
        </c:dLbls>
        <c:gapWidth val="50"/>
        <c:axId val="535026656"/>
        <c:axId val="534856512"/>
      </c:barChart>
      <c:catAx>
        <c:axId val="535026656"/>
        <c:scaling>
          <c:orientation val="minMax"/>
        </c:scaling>
        <c:delete val="0"/>
        <c:axPos val="l"/>
        <c:title>
          <c:tx>
            <c:rich>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US" sz="1100">
                    <a:solidFill>
                      <a:schemeClr val="tx1"/>
                    </a:solidFill>
                  </a:rPr>
                  <a:t>Question</a:t>
                </a:r>
                <a:r>
                  <a:rPr lang="en-US" sz="1100" baseline="0">
                    <a:solidFill>
                      <a:schemeClr val="tx1"/>
                    </a:solidFill>
                  </a:rPr>
                  <a:t> Number</a:t>
                </a:r>
                <a:endParaRPr lang="en-US" sz="1100">
                  <a:solidFill>
                    <a:schemeClr val="tx1"/>
                  </a:solidFill>
                </a:endParaRP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534856512"/>
        <c:crosses val="autoZero"/>
        <c:auto val="1"/>
        <c:lblAlgn val="ctr"/>
        <c:lblOffset val="100"/>
        <c:noMultiLvlLbl val="0"/>
      </c:catAx>
      <c:valAx>
        <c:axId val="534856512"/>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US" sz="1100">
                    <a:solidFill>
                      <a:schemeClr val="tx1"/>
                    </a:solidFill>
                  </a:rPr>
                  <a:t>Percent of students</a:t>
                </a:r>
                <a:r>
                  <a:rPr lang="en-US" sz="1100" baseline="0">
                    <a:solidFill>
                      <a:schemeClr val="tx1"/>
                    </a:solidFill>
                  </a:rPr>
                  <a:t> who answered correctly </a:t>
                </a:r>
                <a:endParaRPr lang="en-US" sz="1100">
                  <a:solidFill>
                    <a:schemeClr val="tx1"/>
                  </a:solidFill>
                </a:endParaRP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53502665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sz="1100">
                <a:solidFill>
                  <a:schemeClr val="tx1"/>
                </a:solidFill>
              </a:rPr>
              <a:t>Average of % Correct by Knowledge Domain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FFC000"/>
          </a:solidFill>
          <a:ln>
            <a:noFill/>
          </a:ln>
          <a:effectLst/>
        </c:spPr>
      </c:pivotFmt>
      <c:pivotFmt>
        <c:idx val="2"/>
        <c:spPr>
          <a:solidFill>
            <a:srgbClr val="00B0F0"/>
          </a:solidFill>
          <a:ln>
            <a:noFill/>
          </a:ln>
          <a:effectLst/>
        </c:spPr>
      </c:pivotFmt>
      <c:pivotFmt>
        <c:idx val="3"/>
        <c:spPr>
          <a:solidFill>
            <a:srgbClr val="FF7C80"/>
          </a:solidFill>
          <a:ln>
            <a:noFill/>
          </a:ln>
          <a:effectLst/>
        </c:spPr>
      </c:pivotFmt>
      <c:pivotFmt>
        <c:idx val="4"/>
        <c:spPr>
          <a:solidFill>
            <a:srgbClr val="CC99FF"/>
          </a:solidFill>
          <a:ln>
            <a:noFill/>
          </a:ln>
          <a:effectLst/>
        </c:spPr>
      </c:pivotFmt>
      <c:pivotFmt>
        <c:idx val="5"/>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CC99FF"/>
          </a:solidFill>
          <a:ln>
            <a:noFill/>
          </a:ln>
          <a:effectLst/>
        </c:spPr>
      </c:pivotFmt>
      <c:pivotFmt>
        <c:idx val="7"/>
        <c:spPr>
          <a:solidFill>
            <a:srgbClr val="FF7C80"/>
          </a:solidFill>
          <a:ln>
            <a:noFill/>
          </a:ln>
          <a:effectLst/>
        </c:spPr>
      </c:pivotFmt>
      <c:pivotFmt>
        <c:idx val="8"/>
        <c:spPr>
          <a:solidFill>
            <a:srgbClr val="00B0F0"/>
          </a:solidFill>
          <a:ln>
            <a:noFill/>
          </a:ln>
          <a:effectLst/>
        </c:spPr>
      </c:pivotFmt>
      <c:pivotFmt>
        <c:idx val="9"/>
        <c:spPr>
          <a:solidFill>
            <a:srgbClr val="FFC000"/>
          </a:solidFill>
          <a:ln>
            <a:noFill/>
          </a:ln>
          <a:effectLst/>
        </c:spPr>
      </c:pivotFmt>
    </c:pivotFmts>
    <c:plotArea>
      <c:layout/>
      <c:barChart>
        <c:barDir val="bar"/>
        <c:grouping val="clustered"/>
        <c:varyColors val="0"/>
        <c:ser>
          <c:idx val="0"/>
          <c:order val="0"/>
          <c:tx>
            <c:v>Total</c:v>
          </c:tx>
          <c:spPr>
            <a:solidFill>
              <a:schemeClr val="accent1"/>
            </a:solidFill>
            <a:ln>
              <a:noFill/>
            </a:ln>
            <a:effectLst/>
          </c:spPr>
          <c:invertIfNegative val="0"/>
          <c:dPt>
            <c:idx val="0"/>
            <c:invertIfNegative val="0"/>
            <c:bubble3D val="0"/>
            <c:spPr>
              <a:solidFill>
                <a:srgbClr val="91D150"/>
              </a:solidFill>
              <a:ln>
                <a:noFill/>
              </a:ln>
              <a:effectLst/>
            </c:spPr>
            <c:extLst>
              <c:ext xmlns:c16="http://schemas.microsoft.com/office/drawing/2014/chart" uri="{C3380CC4-5D6E-409C-BE32-E72D297353CC}">
                <c16:uniqueId val="{00000001-13A7-4108-BAD9-9EEDC74D99DD}"/>
              </c:ext>
            </c:extLst>
          </c:dPt>
          <c:dPt>
            <c:idx val="1"/>
            <c:invertIfNegative val="0"/>
            <c:bubble3D val="0"/>
            <c:spPr>
              <a:solidFill>
                <a:srgbClr val="FBE5D7"/>
              </a:solidFill>
              <a:ln>
                <a:noFill/>
              </a:ln>
              <a:effectLst/>
            </c:spPr>
            <c:extLst>
              <c:ext xmlns:c16="http://schemas.microsoft.com/office/drawing/2014/chart" uri="{C3380CC4-5D6E-409C-BE32-E72D297353CC}">
                <c16:uniqueId val="{00000003-13A7-4108-BAD9-9EEDC74D99DD}"/>
              </c:ext>
            </c:extLst>
          </c:dPt>
          <c:dPt>
            <c:idx val="2"/>
            <c:invertIfNegative val="0"/>
            <c:bubble3D val="0"/>
            <c:spPr>
              <a:solidFill>
                <a:srgbClr val="E6A6E8"/>
              </a:solidFill>
              <a:ln>
                <a:noFill/>
              </a:ln>
              <a:effectLst/>
            </c:spPr>
            <c:extLst>
              <c:ext xmlns:c16="http://schemas.microsoft.com/office/drawing/2014/chart" uri="{C3380CC4-5D6E-409C-BE32-E72D297353CC}">
                <c16:uniqueId val="{00000005-13A7-4108-BAD9-9EEDC74D99DD}"/>
              </c:ext>
            </c:extLst>
          </c:dPt>
          <c:dPt>
            <c:idx val="3"/>
            <c:invertIfNegative val="0"/>
            <c:bubble3D val="0"/>
            <c:spPr>
              <a:solidFill>
                <a:srgbClr val="4372C4"/>
              </a:solidFill>
              <a:ln>
                <a:noFill/>
              </a:ln>
              <a:effectLst/>
            </c:spPr>
            <c:extLst>
              <c:ext xmlns:c16="http://schemas.microsoft.com/office/drawing/2014/chart" uri="{C3380CC4-5D6E-409C-BE32-E72D297353CC}">
                <c16:uniqueId val="{00000007-13A7-4108-BAD9-9EEDC74D99DD}"/>
              </c:ext>
            </c:extLst>
          </c:dPt>
          <c:dPt>
            <c:idx val="4"/>
            <c:invertIfNegative val="0"/>
            <c:bubble3D val="0"/>
            <c:spPr>
              <a:solidFill>
                <a:srgbClr val="FF6D6D"/>
              </a:solidFill>
              <a:ln>
                <a:noFill/>
              </a:ln>
              <a:effectLst/>
            </c:spPr>
            <c:extLst>
              <c:ext xmlns:c16="http://schemas.microsoft.com/office/drawing/2014/chart" uri="{C3380CC4-5D6E-409C-BE32-E72D297353CC}">
                <c16:uniqueId val="{00000009-13A7-4108-BAD9-9EEDC74D99DD}"/>
              </c:ext>
            </c:extLst>
          </c:dPt>
          <c:dPt>
            <c:idx val="5"/>
            <c:invertIfNegative val="0"/>
            <c:bubble3D val="0"/>
            <c:spPr>
              <a:solidFill>
                <a:srgbClr val="01B0F0"/>
              </a:solidFill>
              <a:ln>
                <a:noFill/>
              </a:ln>
              <a:effectLst/>
            </c:spPr>
            <c:extLst>
              <c:ext xmlns:c16="http://schemas.microsoft.com/office/drawing/2014/chart" uri="{C3380CC4-5D6E-409C-BE32-E72D297353CC}">
                <c16:uniqueId val="{0000000B-13A7-4108-BAD9-9EEDC74D99DD}"/>
              </c:ext>
            </c:extLst>
          </c:dPt>
          <c:dPt>
            <c:idx val="6"/>
            <c:invertIfNegative val="0"/>
            <c:bubble3D val="0"/>
            <c:spPr>
              <a:solidFill>
                <a:srgbClr val="FFC000"/>
              </a:solidFill>
              <a:ln>
                <a:noFill/>
              </a:ln>
              <a:effectLst/>
            </c:spPr>
            <c:extLst>
              <c:ext xmlns:c16="http://schemas.microsoft.com/office/drawing/2014/chart" uri="{C3380CC4-5D6E-409C-BE32-E72D297353CC}">
                <c16:uniqueId val="{0000000D-13A7-4108-BAD9-9EEDC74D99DD}"/>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7"/>
              <c:pt idx="0">
                <c:v>Weight Loss Maintenance</c:v>
              </c:pt>
              <c:pt idx="1">
                <c:v>Physiology</c:v>
              </c:pt>
              <c:pt idx="2">
                <c:v>Diagnosis</c:v>
              </c:pt>
              <c:pt idx="3">
                <c:v>Surgical Treatment of Obesity</c:v>
              </c:pt>
              <c:pt idx="4">
                <c:v>Conservative Treatment of Obesity</c:v>
              </c:pt>
              <c:pt idx="5">
                <c:v>Goals for Obesity Treatment</c:v>
              </c:pt>
              <c:pt idx="6">
                <c:v>Etiology</c:v>
              </c:pt>
            </c:strLit>
          </c:cat>
          <c:val>
            <c:numLit>
              <c:formatCode>General</c:formatCode>
              <c:ptCount val="7"/>
              <c:pt idx="0">
                <c:v>0.32</c:v>
              </c:pt>
              <c:pt idx="1">
                <c:v>0.42499999999999999</c:v>
              </c:pt>
              <c:pt idx="2">
                <c:v>0.51666666666666672</c:v>
              </c:pt>
              <c:pt idx="3">
                <c:v>0.65</c:v>
              </c:pt>
              <c:pt idx="4">
                <c:v>0.67749999999999999</c:v>
              </c:pt>
              <c:pt idx="5">
                <c:v>0.76</c:v>
              </c:pt>
              <c:pt idx="6">
                <c:v>0.875</c:v>
              </c:pt>
            </c:numLit>
          </c:val>
          <c:extLst>
            <c:ext xmlns:c16="http://schemas.microsoft.com/office/drawing/2014/chart" uri="{C3380CC4-5D6E-409C-BE32-E72D297353CC}">
              <c16:uniqueId val="{0000000E-13A7-4108-BAD9-9EEDC74D99DD}"/>
            </c:ext>
          </c:extLst>
        </c:ser>
        <c:dLbls>
          <c:showLegendKey val="0"/>
          <c:showVal val="0"/>
          <c:showCatName val="0"/>
          <c:showSerName val="0"/>
          <c:showPercent val="0"/>
          <c:showBubbleSize val="0"/>
        </c:dLbls>
        <c:gapWidth val="50"/>
        <c:axId val="522328312"/>
        <c:axId val="522329272"/>
      </c:barChart>
      <c:catAx>
        <c:axId val="52232831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522329272"/>
        <c:crosses val="autoZero"/>
        <c:auto val="1"/>
        <c:lblAlgn val="ctr"/>
        <c:lblOffset val="100"/>
        <c:noMultiLvlLbl val="0"/>
      </c:catAx>
      <c:valAx>
        <c:axId val="522329272"/>
        <c:scaling>
          <c:orientation val="minMax"/>
        </c:scaling>
        <c:delete val="0"/>
        <c:axPos val="b"/>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522328312"/>
        <c:crosses val="autoZero"/>
        <c:crossBetween val="between"/>
        <c:majorUnit val="0.2"/>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sz="1100">
                <a:solidFill>
                  <a:schemeClr val="tx1"/>
                </a:solidFill>
              </a:rPr>
              <a:t>Average of % Correct by Knowledge Domain</a:t>
            </a:r>
          </a:p>
        </c:rich>
      </c:tx>
      <c:layout>
        <c:manualLayout>
          <c:xMode val="edge"/>
          <c:yMode val="edge"/>
          <c:x val="0.39350819293885325"/>
          <c:y val="5.554806697100804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FFC000"/>
          </a:solidFill>
          <a:ln>
            <a:noFill/>
          </a:ln>
          <a:effectLst/>
        </c:spPr>
      </c:pivotFmt>
      <c:pivotFmt>
        <c:idx val="2"/>
        <c:spPr>
          <a:solidFill>
            <a:srgbClr val="00B0F0"/>
          </a:solidFill>
          <a:ln>
            <a:noFill/>
          </a:ln>
          <a:effectLst/>
        </c:spPr>
      </c:pivotFmt>
      <c:pivotFmt>
        <c:idx val="3"/>
        <c:spPr>
          <a:solidFill>
            <a:srgbClr val="FF7C80"/>
          </a:solidFill>
          <a:ln>
            <a:noFill/>
          </a:ln>
          <a:effectLst/>
        </c:spPr>
      </c:pivotFmt>
      <c:pivotFmt>
        <c:idx val="4"/>
        <c:spPr>
          <a:solidFill>
            <a:srgbClr val="CC99FF"/>
          </a:solidFill>
          <a:ln>
            <a:noFill/>
          </a:ln>
          <a:effectLst/>
        </c:spPr>
      </c:pivotFmt>
      <c:pivotFmt>
        <c:idx val="5"/>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CC99FF"/>
          </a:solidFill>
          <a:ln>
            <a:noFill/>
          </a:ln>
          <a:effectLst/>
        </c:spPr>
      </c:pivotFmt>
      <c:pivotFmt>
        <c:idx val="7"/>
        <c:spPr>
          <a:solidFill>
            <a:srgbClr val="FF7C80"/>
          </a:solidFill>
          <a:ln>
            <a:noFill/>
          </a:ln>
          <a:effectLst/>
        </c:spPr>
      </c:pivotFmt>
      <c:pivotFmt>
        <c:idx val="8"/>
        <c:spPr>
          <a:solidFill>
            <a:srgbClr val="00B0F0"/>
          </a:solidFill>
          <a:ln>
            <a:noFill/>
          </a:ln>
          <a:effectLst/>
        </c:spPr>
      </c:pivotFmt>
      <c:pivotFmt>
        <c:idx val="9"/>
        <c:spPr>
          <a:solidFill>
            <a:srgbClr val="FFC000"/>
          </a:solidFill>
          <a:ln>
            <a:noFill/>
          </a:ln>
          <a:effectLst/>
        </c:spPr>
      </c:pivotFmt>
    </c:pivotFmts>
    <c:plotArea>
      <c:layout>
        <c:manualLayout>
          <c:layoutTarget val="inner"/>
          <c:xMode val="edge"/>
          <c:yMode val="edge"/>
          <c:x val="0.31904241669172995"/>
          <c:y val="0.1629093190729477"/>
          <c:w val="0.63613385346603268"/>
          <c:h val="0.69687005569267768"/>
        </c:manualLayout>
      </c:layout>
      <c:barChart>
        <c:barDir val="bar"/>
        <c:grouping val="clustered"/>
        <c:varyColors val="0"/>
        <c:ser>
          <c:idx val="0"/>
          <c:order val="0"/>
          <c:tx>
            <c:v>Total</c:v>
          </c:tx>
          <c:spPr>
            <a:solidFill>
              <a:schemeClr val="accent1"/>
            </a:solidFill>
            <a:ln>
              <a:noFill/>
            </a:ln>
            <a:effectLst/>
          </c:spPr>
          <c:invertIfNegative val="0"/>
          <c:dPt>
            <c:idx val="0"/>
            <c:invertIfNegative val="0"/>
            <c:bubble3D val="0"/>
            <c:spPr>
              <a:solidFill>
                <a:srgbClr val="91D150"/>
              </a:solidFill>
              <a:ln>
                <a:noFill/>
              </a:ln>
              <a:effectLst/>
            </c:spPr>
            <c:extLst>
              <c:ext xmlns:c16="http://schemas.microsoft.com/office/drawing/2014/chart" uri="{C3380CC4-5D6E-409C-BE32-E72D297353CC}">
                <c16:uniqueId val="{00000001-42E6-4200-AE27-7D45E42D6894}"/>
              </c:ext>
            </c:extLst>
          </c:dPt>
          <c:dPt>
            <c:idx val="1"/>
            <c:invertIfNegative val="0"/>
            <c:bubble3D val="0"/>
            <c:spPr>
              <a:solidFill>
                <a:srgbClr val="FBE5D7"/>
              </a:solidFill>
              <a:ln>
                <a:noFill/>
              </a:ln>
              <a:effectLst/>
            </c:spPr>
            <c:extLst>
              <c:ext xmlns:c16="http://schemas.microsoft.com/office/drawing/2014/chart" uri="{C3380CC4-5D6E-409C-BE32-E72D297353CC}">
                <c16:uniqueId val="{00000003-42E6-4200-AE27-7D45E42D6894}"/>
              </c:ext>
            </c:extLst>
          </c:dPt>
          <c:dPt>
            <c:idx val="2"/>
            <c:invertIfNegative val="0"/>
            <c:bubble3D val="0"/>
            <c:spPr>
              <a:solidFill>
                <a:srgbClr val="E6A6E8"/>
              </a:solidFill>
              <a:ln>
                <a:noFill/>
              </a:ln>
              <a:effectLst/>
            </c:spPr>
            <c:extLst>
              <c:ext xmlns:c16="http://schemas.microsoft.com/office/drawing/2014/chart" uri="{C3380CC4-5D6E-409C-BE32-E72D297353CC}">
                <c16:uniqueId val="{00000005-42E6-4200-AE27-7D45E42D6894}"/>
              </c:ext>
            </c:extLst>
          </c:dPt>
          <c:dPt>
            <c:idx val="3"/>
            <c:invertIfNegative val="0"/>
            <c:bubble3D val="0"/>
            <c:spPr>
              <a:solidFill>
                <a:srgbClr val="4372C4"/>
              </a:solidFill>
              <a:ln>
                <a:noFill/>
              </a:ln>
              <a:effectLst/>
            </c:spPr>
            <c:extLst>
              <c:ext xmlns:c16="http://schemas.microsoft.com/office/drawing/2014/chart" uri="{C3380CC4-5D6E-409C-BE32-E72D297353CC}">
                <c16:uniqueId val="{00000007-42E6-4200-AE27-7D45E42D6894}"/>
              </c:ext>
            </c:extLst>
          </c:dPt>
          <c:dPt>
            <c:idx val="4"/>
            <c:invertIfNegative val="0"/>
            <c:bubble3D val="0"/>
            <c:spPr>
              <a:solidFill>
                <a:srgbClr val="FF6D6D"/>
              </a:solidFill>
              <a:ln>
                <a:noFill/>
              </a:ln>
              <a:effectLst/>
            </c:spPr>
            <c:extLst>
              <c:ext xmlns:c16="http://schemas.microsoft.com/office/drawing/2014/chart" uri="{C3380CC4-5D6E-409C-BE32-E72D297353CC}">
                <c16:uniqueId val="{00000009-42E6-4200-AE27-7D45E42D6894}"/>
              </c:ext>
            </c:extLst>
          </c:dPt>
          <c:dPt>
            <c:idx val="5"/>
            <c:invertIfNegative val="0"/>
            <c:bubble3D val="0"/>
            <c:spPr>
              <a:solidFill>
                <a:srgbClr val="01B0F0"/>
              </a:solidFill>
              <a:ln>
                <a:noFill/>
              </a:ln>
              <a:effectLst/>
            </c:spPr>
            <c:extLst>
              <c:ext xmlns:c16="http://schemas.microsoft.com/office/drawing/2014/chart" uri="{C3380CC4-5D6E-409C-BE32-E72D297353CC}">
                <c16:uniqueId val="{0000000B-42E6-4200-AE27-7D45E42D6894}"/>
              </c:ext>
            </c:extLst>
          </c:dPt>
          <c:dPt>
            <c:idx val="6"/>
            <c:invertIfNegative val="0"/>
            <c:bubble3D val="0"/>
            <c:spPr>
              <a:solidFill>
                <a:srgbClr val="FFC000"/>
              </a:solidFill>
              <a:ln>
                <a:noFill/>
              </a:ln>
              <a:effectLst/>
            </c:spPr>
            <c:extLst>
              <c:ext xmlns:c16="http://schemas.microsoft.com/office/drawing/2014/chart" uri="{C3380CC4-5D6E-409C-BE32-E72D297353CC}">
                <c16:uniqueId val="{0000000D-42E6-4200-AE27-7D45E42D6894}"/>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7"/>
              <c:pt idx="0">
                <c:v>Weight Loss Maintenance</c:v>
              </c:pt>
              <c:pt idx="1">
                <c:v>Physiology</c:v>
              </c:pt>
              <c:pt idx="2">
                <c:v>Diagnosis</c:v>
              </c:pt>
              <c:pt idx="3">
                <c:v>Surgical Treatment of Obesity</c:v>
              </c:pt>
              <c:pt idx="4">
                <c:v>Conservative Treatment of Obesity</c:v>
              </c:pt>
              <c:pt idx="5">
                <c:v>Goals for Obesity Treatment</c:v>
              </c:pt>
              <c:pt idx="6">
                <c:v>Etiology</c:v>
              </c:pt>
            </c:strLit>
          </c:cat>
          <c:val>
            <c:numLit>
              <c:formatCode>General</c:formatCode>
              <c:ptCount val="7"/>
              <c:pt idx="0">
                <c:v>0.32</c:v>
              </c:pt>
              <c:pt idx="1">
                <c:v>0.42499999999999899</c:v>
              </c:pt>
              <c:pt idx="2">
                <c:v>0.51666666666666605</c:v>
              </c:pt>
              <c:pt idx="3">
                <c:v>0.65</c:v>
              </c:pt>
              <c:pt idx="4">
                <c:v>0.67749999999999899</c:v>
              </c:pt>
              <c:pt idx="5">
                <c:v>0.76</c:v>
              </c:pt>
              <c:pt idx="6">
                <c:v>0.875</c:v>
              </c:pt>
            </c:numLit>
          </c:val>
          <c:extLst>
            <c:ext xmlns:c16="http://schemas.microsoft.com/office/drawing/2014/chart" uri="{C3380CC4-5D6E-409C-BE32-E72D297353CC}">
              <c16:uniqueId val="{0000000E-42E6-4200-AE27-7D45E42D6894}"/>
            </c:ext>
          </c:extLst>
        </c:ser>
        <c:dLbls>
          <c:showLegendKey val="0"/>
          <c:showVal val="0"/>
          <c:showCatName val="0"/>
          <c:showSerName val="0"/>
          <c:showPercent val="0"/>
          <c:showBubbleSize val="0"/>
        </c:dLbls>
        <c:gapWidth val="50"/>
        <c:axId val="522328312"/>
        <c:axId val="522329272"/>
      </c:barChart>
      <c:catAx>
        <c:axId val="522328312"/>
        <c:scaling>
          <c:orientation val="minMax"/>
        </c:scaling>
        <c:delete val="1"/>
        <c:axPos val="l"/>
        <c:numFmt formatCode="General" sourceLinked="1"/>
        <c:majorTickMark val="none"/>
        <c:minorTickMark val="none"/>
        <c:tickLblPos val="nextTo"/>
        <c:crossAx val="522329272"/>
        <c:crosses val="autoZero"/>
        <c:auto val="1"/>
        <c:lblAlgn val="ctr"/>
        <c:lblOffset val="100"/>
        <c:noMultiLvlLbl val="0"/>
      </c:catAx>
      <c:valAx>
        <c:axId val="522329272"/>
        <c:scaling>
          <c:orientation val="minMax"/>
        </c:scaling>
        <c:delete val="0"/>
        <c:axPos val="b"/>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522328312"/>
        <c:crosses val="autoZero"/>
        <c:crossBetween val="between"/>
        <c:majorUnit val="0.2"/>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'9. Fig1 &amp; Fig2 (n=133)'!$F$4</c:f>
              <c:strCache>
                <c:ptCount val="1"/>
                <c:pt idx="0">
                  <c:v>% correct</c:v>
                </c:pt>
              </c:strCache>
            </c:strRef>
          </c:tx>
          <c:spPr>
            <a:solidFill>
              <a:schemeClr val="accent1"/>
            </a:solidFill>
            <a:ln>
              <a:noFill/>
            </a:ln>
            <a:effectLst/>
          </c:spPr>
          <c:invertIfNegative val="0"/>
          <c:dPt>
            <c:idx val="0"/>
            <c:invertIfNegative val="0"/>
            <c:bubble3D val="0"/>
            <c:spPr>
              <a:solidFill>
                <a:srgbClr val="FBE5D7"/>
              </a:solidFill>
              <a:ln>
                <a:noFill/>
              </a:ln>
              <a:effectLst/>
            </c:spPr>
            <c:extLst>
              <c:ext xmlns:c16="http://schemas.microsoft.com/office/drawing/2014/chart" uri="{C3380CC4-5D6E-409C-BE32-E72D297353CC}">
                <c16:uniqueId val="{00000001-6B07-4C04-8A29-5F75F425445A}"/>
              </c:ext>
            </c:extLst>
          </c:dPt>
          <c:dPt>
            <c:idx val="1"/>
            <c:invertIfNegative val="0"/>
            <c:bubble3D val="0"/>
            <c:spPr>
              <a:solidFill>
                <a:srgbClr val="FBE5D7"/>
              </a:solidFill>
              <a:ln>
                <a:noFill/>
              </a:ln>
              <a:effectLst/>
            </c:spPr>
            <c:extLst>
              <c:ext xmlns:c16="http://schemas.microsoft.com/office/drawing/2014/chart" uri="{C3380CC4-5D6E-409C-BE32-E72D297353CC}">
                <c16:uniqueId val="{00000003-6B07-4C04-8A29-5F75F425445A}"/>
              </c:ext>
            </c:extLst>
          </c:dPt>
          <c:dPt>
            <c:idx val="2"/>
            <c:invertIfNegative val="0"/>
            <c:bubble3D val="0"/>
            <c:spPr>
              <a:solidFill>
                <a:srgbClr val="FFC000"/>
              </a:solidFill>
              <a:ln>
                <a:noFill/>
              </a:ln>
              <a:effectLst/>
            </c:spPr>
            <c:extLst>
              <c:ext xmlns:c16="http://schemas.microsoft.com/office/drawing/2014/chart" uri="{C3380CC4-5D6E-409C-BE32-E72D297353CC}">
                <c16:uniqueId val="{00000005-6B07-4C04-8A29-5F75F425445A}"/>
              </c:ext>
            </c:extLst>
          </c:dPt>
          <c:dPt>
            <c:idx val="3"/>
            <c:invertIfNegative val="0"/>
            <c:bubble3D val="0"/>
            <c:spPr>
              <a:solidFill>
                <a:srgbClr val="FFC000"/>
              </a:solidFill>
              <a:ln>
                <a:noFill/>
              </a:ln>
              <a:effectLst/>
            </c:spPr>
            <c:extLst>
              <c:ext xmlns:c16="http://schemas.microsoft.com/office/drawing/2014/chart" uri="{C3380CC4-5D6E-409C-BE32-E72D297353CC}">
                <c16:uniqueId val="{00000007-6B07-4C04-8A29-5F75F425445A}"/>
              </c:ext>
            </c:extLst>
          </c:dPt>
          <c:dPt>
            <c:idx val="4"/>
            <c:invertIfNegative val="0"/>
            <c:bubble3D val="0"/>
            <c:spPr>
              <a:solidFill>
                <a:srgbClr val="E6A6E8"/>
              </a:solidFill>
              <a:ln>
                <a:noFill/>
              </a:ln>
              <a:effectLst/>
            </c:spPr>
            <c:extLst>
              <c:ext xmlns:c16="http://schemas.microsoft.com/office/drawing/2014/chart" uri="{C3380CC4-5D6E-409C-BE32-E72D297353CC}">
                <c16:uniqueId val="{00000009-6B07-4C04-8A29-5F75F425445A}"/>
              </c:ext>
            </c:extLst>
          </c:dPt>
          <c:dPt>
            <c:idx val="5"/>
            <c:invertIfNegative val="0"/>
            <c:bubble3D val="0"/>
            <c:spPr>
              <a:solidFill>
                <a:srgbClr val="E6A6E8"/>
              </a:solidFill>
              <a:ln>
                <a:noFill/>
              </a:ln>
              <a:effectLst/>
            </c:spPr>
            <c:extLst>
              <c:ext xmlns:c16="http://schemas.microsoft.com/office/drawing/2014/chart" uri="{C3380CC4-5D6E-409C-BE32-E72D297353CC}">
                <c16:uniqueId val="{0000000B-6B07-4C04-8A29-5F75F425445A}"/>
              </c:ext>
            </c:extLst>
          </c:dPt>
          <c:dPt>
            <c:idx val="6"/>
            <c:invertIfNegative val="0"/>
            <c:bubble3D val="0"/>
            <c:spPr>
              <a:solidFill>
                <a:srgbClr val="E6A6E8"/>
              </a:solidFill>
              <a:ln>
                <a:noFill/>
              </a:ln>
              <a:effectLst/>
            </c:spPr>
            <c:extLst>
              <c:ext xmlns:c16="http://schemas.microsoft.com/office/drawing/2014/chart" uri="{C3380CC4-5D6E-409C-BE32-E72D297353CC}">
                <c16:uniqueId val="{0000000D-6B07-4C04-8A29-5F75F425445A}"/>
              </c:ext>
            </c:extLst>
          </c:dPt>
          <c:dPt>
            <c:idx val="7"/>
            <c:invertIfNegative val="0"/>
            <c:bubble3D val="0"/>
            <c:spPr>
              <a:solidFill>
                <a:srgbClr val="00B0F0"/>
              </a:solidFill>
              <a:ln>
                <a:noFill/>
              </a:ln>
              <a:effectLst/>
            </c:spPr>
            <c:extLst>
              <c:ext xmlns:c16="http://schemas.microsoft.com/office/drawing/2014/chart" uri="{C3380CC4-5D6E-409C-BE32-E72D297353CC}">
                <c16:uniqueId val="{0000000F-6B07-4C04-8A29-5F75F425445A}"/>
              </c:ext>
            </c:extLst>
          </c:dPt>
          <c:dPt>
            <c:idx val="8"/>
            <c:invertIfNegative val="0"/>
            <c:bubble3D val="0"/>
            <c:spPr>
              <a:solidFill>
                <a:srgbClr val="FF6D6D"/>
              </a:solidFill>
              <a:ln>
                <a:noFill/>
              </a:ln>
              <a:effectLst/>
            </c:spPr>
            <c:extLst>
              <c:ext xmlns:c16="http://schemas.microsoft.com/office/drawing/2014/chart" uri="{C3380CC4-5D6E-409C-BE32-E72D297353CC}">
                <c16:uniqueId val="{00000011-6B07-4C04-8A29-5F75F425445A}"/>
              </c:ext>
            </c:extLst>
          </c:dPt>
          <c:dPt>
            <c:idx val="9"/>
            <c:invertIfNegative val="0"/>
            <c:bubble3D val="0"/>
            <c:spPr>
              <a:solidFill>
                <a:srgbClr val="FF6D6D"/>
              </a:solidFill>
              <a:ln>
                <a:noFill/>
              </a:ln>
              <a:effectLst/>
            </c:spPr>
            <c:extLst>
              <c:ext xmlns:c16="http://schemas.microsoft.com/office/drawing/2014/chart" uri="{C3380CC4-5D6E-409C-BE32-E72D297353CC}">
                <c16:uniqueId val="{00000013-6B07-4C04-8A29-5F75F425445A}"/>
              </c:ext>
            </c:extLst>
          </c:dPt>
          <c:dPt>
            <c:idx val="10"/>
            <c:invertIfNegative val="0"/>
            <c:bubble3D val="0"/>
            <c:spPr>
              <a:solidFill>
                <a:srgbClr val="FF6D6D"/>
              </a:solidFill>
              <a:ln>
                <a:noFill/>
              </a:ln>
              <a:effectLst/>
            </c:spPr>
            <c:extLst>
              <c:ext xmlns:c16="http://schemas.microsoft.com/office/drawing/2014/chart" uri="{C3380CC4-5D6E-409C-BE32-E72D297353CC}">
                <c16:uniqueId val="{00000015-6B07-4C04-8A29-5F75F425445A}"/>
              </c:ext>
            </c:extLst>
          </c:dPt>
          <c:dPt>
            <c:idx val="11"/>
            <c:invertIfNegative val="0"/>
            <c:bubble3D val="0"/>
            <c:spPr>
              <a:solidFill>
                <a:srgbClr val="FF6D6D"/>
              </a:solidFill>
              <a:ln>
                <a:noFill/>
              </a:ln>
              <a:effectLst/>
            </c:spPr>
            <c:extLst>
              <c:ext xmlns:c16="http://schemas.microsoft.com/office/drawing/2014/chart" uri="{C3380CC4-5D6E-409C-BE32-E72D297353CC}">
                <c16:uniqueId val="{00000017-6B07-4C04-8A29-5F75F425445A}"/>
              </c:ext>
            </c:extLst>
          </c:dPt>
          <c:dPt>
            <c:idx val="12"/>
            <c:invertIfNegative val="0"/>
            <c:bubble3D val="0"/>
            <c:spPr>
              <a:solidFill>
                <a:srgbClr val="4372C4"/>
              </a:solidFill>
              <a:ln>
                <a:noFill/>
              </a:ln>
              <a:effectLst/>
            </c:spPr>
            <c:extLst>
              <c:ext xmlns:c16="http://schemas.microsoft.com/office/drawing/2014/chart" uri="{C3380CC4-5D6E-409C-BE32-E72D297353CC}">
                <c16:uniqueId val="{00000019-6B07-4C04-8A29-5F75F425445A}"/>
              </c:ext>
            </c:extLst>
          </c:dPt>
          <c:dPt>
            <c:idx val="13"/>
            <c:invertIfNegative val="0"/>
            <c:bubble3D val="0"/>
            <c:spPr>
              <a:solidFill>
                <a:srgbClr val="4372C4"/>
              </a:solidFill>
              <a:ln>
                <a:noFill/>
              </a:ln>
              <a:effectLst/>
            </c:spPr>
            <c:extLst>
              <c:ext xmlns:c16="http://schemas.microsoft.com/office/drawing/2014/chart" uri="{C3380CC4-5D6E-409C-BE32-E72D297353CC}">
                <c16:uniqueId val="{0000001B-6B07-4C04-8A29-5F75F425445A}"/>
              </c:ext>
            </c:extLst>
          </c:dPt>
          <c:dPt>
            <c:idx val="14"/>
            <c:invertIfNegative val="0"/>
            <c:bubble3D val="0"/>
            <c:spPr>
              <a:solidFill>
                <a:srgbClr val="4372C4"/>
              </a:solidFill>
              <a:ln>
                <a:noFill/>
              </a:ln>
              <a:effectLst/>
            </c:spPr>
            <c:extLst>
              <c:ext xmlns:c16="http://schemas.microsoft.com/office/drawing/2014/chart" uri="{C3380CC4-5D6E-409C-BE32-E72D297353CC}">
                <c16:uniqueId val="{0000001D-6B07-4C04-8A29-5F75F425445A}"/>
              </c:ext>
            </c:extLst>
          </c:dPt>
          <c:dPt>
            <c:idx val="15"/>
            <c:invertIfNegative val="0"/>
            <c:bubble3D val="0"/>
            <c:spPr>
              <a:solidFill>
                <a:srgbClr val="91D150"/>
              </a:solidFill>
              <a:ln>
                <a:noFill/>
              </a:ln>
              <a:effectLst/>
            </c:spPr>
            <c:extLst>
              <c:ext xmlns:c16="http://schemas.microsoft.com/office/drawing/2014/chart" uri="{C3380CC4-5D6E-409C-BE32-E72D297353CC}">
                <c16:uniqueId val="{0000001F-6B07-4C04-8A29-5F75F425445A}"/>
              </c:ext>
            </c:extLst>
          </c:dPt>
          <c:dPt>
            <c:idx val="16"/>
            <c:invertIfNegative val="0"/>
            <c:bubble3D val="0"/>
            <c:spPr>
              <a:solidFill>
                <a:srgbClr val="91D150"/>
              </a:solidFill>
              <a:ln>
                <a:noFill/>
              </a:ln>
              <a:effectLst/>
            </c:spPr>
            <c:extLst>
              <c:ext xmlns:c16="http://schemas.microsoft.com/office/drawing/2014/chart" uri="{C3380CC4-5D6E-409C-BE32-E72D297353CC}">
                <c16:uniqueId val="{00000021-6B07-4C04-8A29-5F75F425445A}"/>
              </c:ext>
            </c:extLst>
          </c:dPt>
          <c:dPt>
            <c:idx val="17"/>
            <c:invertIfNegative val="0"/>
            <c:bubble3D val="0"/>
            <c:spPr>
              <a:solidFill>
                <a:srgbClr val="91D150"/>
              </a:solidFill>
              <a:ln>
                <a:noFill/>
              </a:ln>
              <a:effectLst/>
            </c:spPr>
            <c:extLst>
              <c:ext xmlns:c16="http://schemas.microsoft.com/office/drawing/2014/chart" uri="{C3380CC4-5D6E-409C-BE32-E72D297353CC}">
                <c16:uniqueId val="{00000023-6B07-4C04-8A29-5F75F425445A}"/>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'9. Fig1 &amp; Fig2 (n=133)'!$D$5:$D$22</c:f>
              <c:numCache>
                <c:formatCode>General</c:formatCode>
                <c:ptCount val="18"/>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numCache>
            </c:numRef>
          </c:cat>
          <c:val>
            <c:numRef>
              <c:f>'9. Fig1 &amp; Fig2 (n=133)'!$F$5:$F$22</c:f>
              <c:numCache>
                <c:formatCode>0%</c:formatCode>
                <c:ptCount val="18"/>
                <c:pt idx="0">
                  <c:v>0.37593984962406013</c:v>
                </c:pt>
                <c:pt idx="1">
                  <c:v>0.46616541353383456</c:v>
                </c:pt>
                <c:pt idx="2">
                  <c:v>0.94736842105263153</c:v>
                </c:pt>
                <c:pt idx="3">
                  <c:v>0.79699248120300747</c:v>
                </c:pt>
                <c:pt idx="4">
                  <c:v>0.8571428571428571</c:v>
                </c:pt>
                <c:pt idx="5">
                  <c:v>3.7593984962406013E-2</c:v>
                </c:pt>
                <c:pt idx="6">
                  <c:v>0.64661654135338342</c:v>
                </c:pt>
                <c:pt idx="7">
                  <c:v>0.75939849624060152</c:v>
                </c:pt>
                <c:pt idx="8">
                  <c:v>0.59398496240601506</c:v>
                </c:pt>
                <c:pt idx="9">
                  <c:v>0.75187969924812026</c:v>
                </c:pt>
                <c:pt idx="10">
                  <c:v>0.65413533834586468</c:v>
                </c:pt>
                <c:pt idx="11">
                  <c:v>0.72180451127819545</c:v>
                </c:pt>
                <c:pt idx="12">
                  <c:v>0.43609022556390975</c:v>
                </c:pt>
                <c:pt idx="13">
                  <c:v>0.91729323308270672</c:v>
                </c:pt>
                <c:pt idx="14">
                  <c:v>0.59398496240601506</c:v>
                </c:pt>
                <c:pt idx="15">
                  <c:v>0.17293233082706766</c:v>
                </c:pt>
                <c:pt idx="16">
                  <c:v>0.46616541353383456</c:v>
                </c:pt>
                <c:pt idx="17">
                  <c:v>0.31578947368421051</c:v>
                </c:pt>
              </c:numCache>
            </c:numRef>
          </c:val>
          <c:extLst>
            <c:ext xmlns:c16="http://schemas.microsoft.com/office/drawing/2014/chart" uri="{C3380CC4-5D6E-409C-BE32-E72D297353CC}">
              <c16:uniqueId val="{00000024-6B07-4C04-8A29-5F75F425445A}"/>
            </c:ext>
          </c:extLst>
        </c:ser>
        <c:dLbls>
          <c:showLegendKey val="0"/>
          <c:showVal val="0"/>
          <c:showCatName val="0"/>
          <c:showSerName val="0"/>
          <c:showPercent val="0"/>
          <c:showBubbleSize val="0"/>
        </c:dLbls>
        <c:gapWidth val="50"/>
        <c:axId val="535026656"/>
        <c:axId val="534856512"/>
      </c:barChart>
      <c:catAx>
        <c:axId val="535026656"/>
        <c:scaling>
          <c:orientation val="minMax"/>
        </c:scaling>
        <c:delete val="0"/>
        <c:axPos val="l"/>
        <c:title>
          <c:tx>
            <c:rich>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US" sz="1100">
                    <a:solidFill>
                      <a:schemeClr val="tx1"/>
                    </a:solidFill>
                  </a:rPr>
                  <a:t>Question</a:t>
                </a:r>
                <a:r>
                  <a:rPr lang="en-US" sz="1100" baseline="0">
                    <a:solidFill>
                      <a:schemeClr val="tx1"/>
                    </a:solidFill>
                  </a:rPr>
                  <a:t> Number</a:t>
                </a:r>
                <a:endParaRPr lang="en-US" sz="1100">
                  <a:solidFill>
                    <a:schemeClr val="tx1"/>
                  </a:solidFill>
                </a:endParaRP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534856512"/>
        <c:crosses val="autoZero"/>
        <c:auto val="1"/>
        <c:lblAlgn val="ctr"/>
        <c:lblOffset val="100"/>
        <c:noMultiLvlLbl val="0"/>
      </c:catAx>
      <c:valAx>
        <c:axId val="534856512"/>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US" sz="1100">
                    <a:solidFill>
                      <a:schemeClr val="tx1"/>
                    </a:solidFill>
                  </a:rPr>
                  <a:t>Percent of students</a:t>
                </a:r>
                <a:r>
                  <a:rPr lang="en-US" sz="1100" baseline="0">
                    <a:solidFill>
                      <a:schemeClr val="tx1"/>
                    </a:solidFill>
                  </a:rPr>
                  <a:t> who answered correctly </a:t>
                </a:r>
                <a:endParaRPr lang="en-US" sz="1100">
                  <a:solidFill>
                    <a:schemeClr val="tx1"/>
                  </a:solidFill>
                </a:endParaRP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53502665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Fig 3</a:t>
            </a:r>
          </a:p>
        </c:rich>
      </c:tx>
      <c:layout>
        <c:manualLayout>
          <c:xMode val="edge"/>
          <c:yMode val="edge"/>
          <c:x val="0.32707256704327281"/>
          <c:y val="2.3943380503678231E-2"/>
        </c:manualLayout>
      </c:layout>
      <c:overlay val="0"/>
      <c:spPr>
        <a:noFill/>
        <a:ln>
          <a:noFill/>
        </a:ln>
        <a:effectLst/>
      </c:spPr>
    </c:title>
    <c:autoTitleDeleted val="0"/>
    <c:plotArea>
      <c:layout/>
      <c:barChart>
        <c:barDir val="bar"/>
        <c:grouping val="stacked"/>
        <c:varyColors val="0"/>
        <c:ser>
          <c:idx val="0"/>
          <c:order val="0"/>
          <c:spPr>
            <a:solidFill>
              <a:srgbClr val="01B0F0"/>
            </a:solidFill>
            <a:ln>
              <a:noFill/>
            </a:ln>
            <a:effectLst/>
          </c:spPr>
          <c:invertIfNegative val="0"/>
          <c:dLbls>
            <c:dLbl>
              <c:idx val="0"/>
              <c:layout>
                <c:manualLayout>
                  <c:x val="-0.14344350864623714"/>
                  <c:y val="3.1421759191178784E-7"/>
                </c:manualLayout>
              </c:layout>
              <c:tx>
                <c:rich>
                  <a:bodyPr/>
                  <a:lstStyle/>
                  <a:p>
                    <a:fld id="{782077D1-6942-4D55-806A-FAF43F4B9CE1}"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{782077D1-6942-4D55-806A-FAF43F4B9CE1}</c15:txfldGUID>
                      <c15:f>'10. Fig3 &amp; Table1 (n=180)'!$R$37</c15:f>
                      <c15:dlblFieldTableCache>
                        <c:ptCount val="1"/>
                        <c:pt idx="0">
                          <c:v>68</c:v>
                        </c:pt>
                      </c15:dlblFieldTableCache>
                    </c15:dlblFTEntry>
                  </c15:dlblFieldTable>
                  <c15:showDataLabelsRange val="0"/>
                </c:ext>
                <c:ext xmlns:c16="http://schemas.microsoft.com/office/drawing/2014/chart" uri="{C3380CC4-5D6E-409C-BE32-E72D297353CC}">
                  <c16:uniqueId val="{00000020-01D4-4F18-9570-433BA5BA16CD}"/>
                </c:ext>
              </c:extLst>
            </c:dLbl>
            <c:dLbl>
              <c:idx val="1"/>
              <c:layout>
                <c:manualLayout>
                  <c:x val="-2.5515741511927759E-2"/>
                  <c:y val="6.2843518382357567E-7"/>
                </c:manualLayout>
              </c:layout>
              <c:tx>
                <c:rich>
                  <a:bodyPr/>
                  <a:lstStyle/>
                  <a:p>
                    <a:fld id="{034D428E-6499-468B-AADE-10A77285B268}"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{034D428E-6499-468B-AADE-10A77285B268}</c15:txfldGUID>
                      <c15:f>'10. Fig3 &amp; Table1 (n=180)'!$R$36</c15:f>
                      <c15:dlblFieldTableCache>
                        <c:ptCount val="1"/>
                        <c:pt idx="0">
                          <c:v>6</c:v>
                        </c:pt>
                      </c15:dlblFieldTableCache>
                    </c15:dlblFTEntry>
                  </c15:dlblFieldTable>
                  <c15:showDataLabelsRange val="0"/>
                </c:ext>
                <c:ext xmlns:c16="http://schemas.microsoft.com/office/drawing/2014/chart" uri="{C3380CC4-5D6E-409C-BE32-E72D297353CC}">
                  <c16:uniqueId val="{0000001F-01D4-4F18-9570-433BA5BA16CD}"/>
                </c:ext>
              </c:extLst>
            </c:dLbl>
            <c:dLbl>
              <c:idx val="2"/>
              <c:layout>
                <c:manualLayout>
                  <c:x val="-6.7996419500014033E-2"/>
                  <c:y val="3.1421759191178784E-7"/>
                </c:manualLayout>
              </c:layout>
              <c:tx>
                <c:rich>
                  <a:bodyPr/>
                  <a:lstStyle/>
                  <a:p>
                    <a:fld id="{1A3AA8D9-85AD-4D6C-82D5-A18C904EBDD0}"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{1A3AA8D9-85AD-4D6C-82D5-A18C904EBDD0}</c15:txfldGUID>
                      <c15:f>'10. Fig3 &amp; Table1 (n=180)'!$R$35</c15:f>
                      <c15:dlblFieldTableCache>
                        <c:ptCount val="1"/>
                        <c:pt idx="0">
                          <c:v>24</c:v>
                        </c:pt>
                      </c15:dlblFieldTableCache>
                    </c15:dlblFTEntry>
                  </c15:dlblFieldTable>
                  <c15:showDataLabelsRange val="0"/>
                </c:ext>
                <c:ext xmlns:c16="http://schemas.microsoft.com/office/drawing/2014/chart" uri="{C3380CC4-5D6E-409C-BE32-E72D297353CC}">
                  <c16:uniqueId val="{0000001E-01D4-4F18-9570-433BA5BA16CD}"/>
                </c:ext>
              </c:extLst>
            </c:dLbl>
            <c:dLbl>
              <c:idx val="3"/>
              <c:layout>
                <c:manualLayout>
                  <c:x val="-0.11623871653918084"/>
                  <c:y val="3.1421759198494729E-7"/>
                </c:manualLayout>
              </c:layout>
              <c:tx>
                <c:rich>
                  <a:bodyPr/>
                  <a:lstStyle/>
                  <a:p>
                    <a:fld id="{26E3505F-B7CC-449F-9175-F9F28769B371}"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{26E3505F-B7CC-449F-9175-F9F28769B371}</c15:txfldGUID>
                      <c15:f>'10. Fig3 &amp; Table1 (n=180)'!$R$34</c15:f>
                      <c15:dlblFieldTableCache>
                        <c:ptCount val="1"/>
                        <c:pt idx="0">
                          <c:v>54</c:v>
                        </c:pt>
                      </c15:dlblFieldTableCache>
                    </c15:dlblFTEntry>
                  </c15:dlblFieldTable>
                  <c15:showDataLabelsRange val="0"/>
                </c:ext>
                <c:ext xmlns:c16="http://schemas.microsoft.com/office/drawing/2014/chart" uri="{C3380CC4-5D6E-409C-BE32-E72D297353CC}">
                  <c16:uniqueId val="{0000001D-01D4-4F18-9570-433BA5BA16CD}"/>
                </c:ext>
              </c:extLst>
            </c:dLbl>
            <c:dLbl>
              <c:idx val="4"/>
              <c:layout>
                <c:manualLayout>
                  <c:x val="-0.14033984281230735"/>
                  <c:y val="3.1421759191178784E-7"/>
                </c:manualLayout>
              </c:layout>
              <c:tx>
                <c:rich>
                  <a:bodyPr/>
                  <a:lstStyle/>
                  <a:p>
                    <a:fld id="{F0052F82-266B-4D86-AA73-2A569BA9BBB7}"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{F0052F82-266B-4D86-AA73-2A569BA9BBB7}</c15:txfldGUID>
                      <c15:f>'10. Fig3 &amp; Table1 (n=180)'!$R$33</c15:f>
                      <c15:dlblFieldTableCache>
                        <c:ptCount val="1"/>
                        <c:pt idx="0">
                          <c:v>65</c:v>
                        </c:pt>
                      </c15:dlblFieldTableCache>
                    </c15:dlblFTEntry>
                  </c15:dlblFieldTable>
                  <c15:showDataLabelsRange val="0"/>
                </c:ext>
                <c:ext xmlns:c16="http://schemas.microsoft.com/office/drawing/2014/chart" uri="{C3380CC4-5D6E-409C-BE32-E72D297353CC}">
                  <c16:uniqueId val="{0000001C-01D4-4F18-9570-433BA5BA16CD}"/>
                </c:ext>
              </c:extLst>
            </c:dLbl>
            <c:dLbl>
              <c:idx val="5"/>
              <c:layout>
                <c:manualLayout>
                  <c:x val="-0.13005646055867726"/>
                  <c:y val="3.1421759191178784E-7"/>
                </c:manualLayout>
              </c:layout>
              <c:tx>
                <c:rich>
                  <a:bodyPr/>
                  <a:lstStyle/>
                  <a:p>
                    <a:fld id="{CFCA8DA1-64F1-4FF1-9759-9D551767F518}"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{CFCA8DA1-64F1-4FF1-9759-9D551767F518}</c15:txfldGUID>
                      <c15:f>'10. Fig3 &amp; Table1 (n=180)'!$R$32</c15:f>
                      <c15:dlblFieldTableCache>
                        <c:ptCount val="1"/>
                        <c:pt idx="0">
                          <c:v>54</c:v>
                        </c:pt>
                      </c15:dlblFieldTableCache>
                    </c15:dlblFTEntry>
                  </c15:dlblFieldTable>
                  <c15:showDataLabelsRange val="0"/>
                </c:ext>
                <c:ext xmlns:c16="http://schemas.microsoft.com/office/drawing/2014/chart" uri="{C3380CC4-5D6E-409C-BE32-E72D297353CC}">
                  <c16:uniqueId val="{0000001B-01D4-4F18-9570-433BA5BA16CD}"/>
                </c:ext>
              </c:extLst>
            </c:dLbl>
            <c:dLbl>
              <c:idx val="6"/>
              <c:layout>
                <c:manualLayout>
                  <c:x val="-0.12682373828834603"/>
                  <c:y val="3.1421759191178784E-7"/>
                </c:manualLayout>
              </c:layout>
              <c:tx>
                <c:rich>
                  <a:bodyPr/>
                  <a:lstStyle/>
                  <a:p>
                    <a:fld id="{A36B8A93-B57D-46C8-AE96-B91CDDCC3DA8}"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{A36B8A93-B57D-46C8-AE96-B91CDDCC3DA8}</c15:txfldGUID>
                      <c15:f>'10. Fig3 &amp; Table1 (n=180)'!$R$31</c15:f>
                      <c15:dlblFieldTableCache>
                        <c:ptCount val="1"/>
                        <c:pt idx="0">
                          <c:v>59</c:v>
                        </c:pt>
                      </c15:dlblFieldTableCache>
                    </c15:dlblFTEntry>
                  </c15:dlblFieldTable>
                  <c15:showDataLabelsRange val="0"/>
                </c:ext>
                <c:ext xmlns:c16="http://schemas.microsoft.com/office/drawing/2014/chart" uri="{C3380CC4-5D6E-409C-BE32-E72D297353CC}">
                  <c16:uniqueId val="{0000001A-01D4-4F18-9570-433BA5BA16CD}"/>
                </c:ext>
              </c:extLst>
            </c:dLbl>
            <c:dLbl>
              <c:idx val="7"/>
              <c:layout>
                <c:manualLayout>
                  <c:x val="-0.15224045673355768"/>
                  <c:y val="3.1421759191178784E-7"/>
                </c:manualLayout>
              </c:layout>
              <c:tx>
                <c:rich>
                  <a:bodyPr/>
                  <a:lstStyle/>
                  <a:p>
                    <a:fld id="{824F484F-46F7-4599-B51A-523B91F377A3}"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{824F484F-46F7-4599-B51A-523B91F377A3}</c15:txfldGUID>
                      <c15:f>'10. Fig3 &amp; Table1 (n=180)'!$R$30</c15:f>
                      <c15:dlblFieldTableCache>
                        <c:ptCount val="1"/>
                        <c:pt idx="0">
                          <c:v>73</c:v>
                        </c:pt>
                      </c15:dlblFieldTableCache>
                    </c15:dlblFTEntry>
                  </c15:dlblFieldTable>
                  <c15:showDataLabelsRange val="0"/>
                </c:ext>
                <c:ext xmlns:c16="http://schemas.microsoft.com/office/drawing/2014/chart" uri="{C3380CC4-5D6E-409C-BE32-E72D297353CC}">
                  <c16:uniqueId val="{00000019-01D4-4F18-9570-433BA5BA16CD}"/>
                </c:ext>
              </c:extLst>
            </c:dLbl>
            <c:dLbl>
              <c:idx val="8"/>
              <c:layout>
                <c:manualLayout>
                  <c:x val="-7.6795326285357499E-2"/>
                  <c:y val="6.2843518382357567E-7"/>
                </c:manualLayout>
              </c:layout>
              <c:tx>
                <c:rich>
                  <a:bodyPr/>
                  <a:lstStyle/>
                  <a:p>
                    <a:fld id="{63DBDE7A-0855-4081-8EBB-3EE873B9BBDF}"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{63DBDE7A-0855-4081-8EBB-3EE873B9BBDF}</c15:txfldGUID>
                      <c15:f>'10. Fig3 &amp; Table1 (n=180)'!$R$29</c15:f>
                      <c15:dlblFieldTableCache>
                        <c:ptCount val="1"/>
                        <c:pt idx="0">
                          <c:v>29</c:v>
                        </c:pt>
                      </c15:dlblFieldTableCache>
                    </c15:dlblFTEntry>
                  </c15:dlblFieldTable>
                  <c15:showDataLabelsRange val="0"/>
                </c:ext>
                <c:ext xmlns:c16="http://schemas.microsoft.com/office/drawing/2014/chart" uri="{C3380CC4-5D6E-409C-BE32-E72D297353CC}">
                  <c16:uniqueId val="{00000018-01D4-4F18-9570-433BA5BA16CD}"/>
                </c:ext>
              </c:extLst>
            </c:dLbl>
            <c:dLbl>
              <c:idx val="9"/>
              <c:layout>
                <c:manualLayout>
                  <c:x val="-0.13056332808039545"/>
                  <c:y val="3.1421759191178784E-7"/>
                </c:manualLayout>
              </c:layout>
              <c:tx>
                <c:rich>
                  <a:bodyPr/>
                  <a:lstStyle/>
                  <a:p>
                    <a:fld id="{F7425F0F-71CF-4651-A838-88C4EC139329}"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{F7425F0F-71CF-4651-A838-88C4EC139329}</c15:txfldGUID>
                      <c15:f>'10. Fig3 &amp; Table1 (n=180)'!$R$28</c15:f>
                      <c15:dlblFieldTableCache>
                        <c:ptCount val="1"/>
                        <c:pt idx="0">
                          <c:v>59</c:v>
                        </c:pt>
                      </c15:dlblFieldTableCache>
                    </c15:dlblFTEntry>
                  </c15:dlblFieldTable>
                  <c15:showDataLabelsRange val="0"/>
                </c:ext>
                <c:ext xmlns:c16="http://schemas.microsoft.com/office/drawing/2014/chart" uri="{C3380CC4-5D6E-409C-BE32-E72D297353CC}">
                  <c16:uniqueId val="{00000017-01D4-4F18-9570-433BA5BA16CD}"/>
                </c:ext>
              </c:extLst>
            </c:dLbl>
            <c:dLbl>
              <c:idx val="10"/>
              <c:layout>
                <c:manualLayout>
                  <c:x val="-0.10922440128586348"/>
                  <c:y val="3.1421759191178784E-7"/>
                </c:manualLayout>
              </c:layout>
              <c:tx>
                <c:rich>
                  <a:bodyPr/>
                  <a:lstStyle/>
                  <a:p>
                    <a:fld id="{A671E3F5-A8A5-47AE-8CF2-C608FDFD45F5}"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{A671E3F5-A8A5-47AE-8CF2-C608FDFD45F5}</c15:txfldGUID>
                      <c15:f>'10. Fig3 &amp; Table1 (n=180)'!$R$27</c15:f>
                      <c15:dlblFieldTableCache>
                        <c:ptCount val="1"/>
                        <c:pt idx="0">
                          <c:v>49</c:v>
                        </c:pt>
                      </c15:dlblFieldTableCache>
                    </c15:dlblFTEntry>
                  </c15:dlblFieldTable>
                  <c15:showDataLabelsRange val="0"/>
                </c:ext>
                <c:ext xmlns:c16="http://schemas.microsoft.com/office/drawing/2014/chart" uri="{C3380CC4-5D6E-409C-BE32-E72D297353CC}">
                  <c16:uniqueId val="{00000016-01D4-4F18-9570-433BA5BA16CD}"/>
                </c:ext>
              </c:extLst>
            </c:dLbl>
            <c:dLbl>
              <c:idx val="11"/>
              <c:layout>
                <c:manualLayout>
                  <c:x val="-0.14034158387721662"/>
                  <c:y val="3.1421759191178784E-7"/>
                </c:manualLayout>
              </c:layout>
              <c:tx>
                <c:rich>
                  <a:bodyPr/>
                  <a:lstStyle/>
                  <a:p>
                    <a:fld id="{0034E44D-E7B5-4042-9696-4F4BA1BE5CDA}"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{0034E44D-E7B5-4042-9696-4F4BA1BE5CDA}</c15:txfldGUID>
                      <c15:f>'10. Fig3 &amp; Table1 (n=180)'!$R$26</c15:f>
                      <c15:dlblFieldTableCache>
                        <c:ptCount val="1"/>
                        <c:pt idx="0">
                          <c:v>65</c:v>
                        </c:pt>
                      </c15:dlblFieldTableCache>
                    </c15:dlblFTEntry>
                  </c15:dlblFieldTable>
                  <c15:showDataLabelsRange val="0"/>
                </c:ext>
                <c:ext xmlns:c16="http://schemas.microsoft.com/office/drawing/2014/chart" uri="{C3380CC4-5D6E-409C-BE32-E72D297353CC}">
                  <c16:uniqueId val="{00000015-01D4-4F18-9570-433BA5BA16CD}"/>
                </c:ext>
              </c:extLst>
            </c:dLbl>
            <c:dLbl>
              <c:idx val="12"/>
              <c:layout>
                <c:manualLayout>
                  <c:x val="-0.15288203915263243"/>
                  <c:y val="3.1421759191178784E-7"/>
                </c:manualLayout>
              </c:layout>
              <c:tx>
                <c:rich>
                  <a:bodyPr/>
                  <a:lstStyle/>
                  <a:p>
                    <a:fld id="{CA7FA937-FDA6-4A30-898D-1994193296A6}"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{CA7FA937-FDA6-4A30-898D-1994193296A6}</c15:txfldGUID>
                      <c15:f>'10. Fig3 &amp; Table1 (n=180)'!$R$25</c15:f>
                      <c15:dlblFieldTableCache>
                        <c:ptCount val="1"/>
                        <c:pt idx="0">
                          <c:v>71</c:v>
                        </c:pt>
                      </c15:dlblFieldTableCache>
                    </c15:dlblFTEntry>
                  </c15:dlblFieldTable>
                  <c15:showDataLabelsRange val="0"/>
                </c:ext>
                <c:ext xmlns:c16="http://schemas.microsoft.com/office/drawing/2014/chart" uri="{C3380CC4-5D6E-409C-BE32-E72D297353CC}">
                  <c16:uniqueId val="{00000014-01D4-4F18-9570-433BA5BA16CD}"/>
                </c:ext>
              </c:extLst>
            </c:dLbl>
            <c:dLbl>
              <c:idx val="13"/>
              <c:layout>
                <c:manualLayout>
                  <c:x val="-0.13154289472498681"/>
                  <c:y val="3.1421759191178784E-7"/>
                </c:manualLayout>
              </c:layout>
              <c:tx>
                <c:rich>
                  <a:bodyPr/>
                  <a:lstStyle/>
                  <a:p>
                    <a:fld id="{F16B7D95-2184-4C61-A395-8AC50E968E7A}"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{F16B7D95-2184-4C61-A395-8AC50E968E7A}</c15:txfldGUID>
                      <c15:f>'10. Fig3 &amp; Table1 (n=180)'!$R$24</c15:f>
                      <c15:dlblFieldTableCache>
                        <c:ptCount val="1"/>
                        <c:pt idx="0">
                          <c:v>60</c:v>
                        </c:pt>
                      </c15:dlblFieldTableCache>
                    </c15:dlblFTEntry>
                  </c15:dlblFieldTable>
                  <c15:showDataLabelsRange val="0"/>
                </c:ext>
                <c:ext xmlns:c16="http://schemas.microsoft.com/office/drawing/2014/chart" uri="{C3380CC4-5D6E-409C-BE32-E72D297353CC}">
                  <c16:uniqueId val="{00000013-01D4-4F18-9570-433BA5BA16CD}"/>
                </c:ext>
              </c:extLst>
            </c:dLbl>
            <c:dLbl>
              <c:idx val="14"/>
              <c:layout>
                <c:manualLayout>
                  <c:x val="-0.13332922732192226"/>
                  <c:y val="3.1421759193007766E-7"/>
                </c:manualLayout>
              </c:layout>
              <c:tx>
                <c:rich>
                  <a:bodyPr/>
                  <a:lstStyle/>
                  <a:p>
                    <a:fld id="{F503D57B-BB44-4F98-BD2E-BAB2F76F4CA6}"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{F503D57B-BB44-4F98-BD2E-BAB2F76F4CA6}</c15:txfldGUID>
                      <c15:f>'10. Fig3 &amp; Table1 (n=180)'!$R$23</c15:f>
                      <c15:dlblFieldTableCache>
                        <c:ptCount val="1"/>
                        <c:pt idx="0">
                          <c:v>59</c:v>
                        </c:pt>
                      </c15:dlblFieldTableCache>
                    </c15:dlblFTEntry>
                  </c15:dlblFieldTable>
                  <c15:showDataLabelsRange val="0"/>
                </c:ext>
                <c:ext xmlns:c16="http://schemas.microsoft.com/office/drawing/2014/chart" uri="{C3380CC4-5D6E-409C-BE32-E72D297353CC}">
                  <c16:uniqueId val="{00000012-01D4-4F18-9570-433BA5BA16CD}"/>
                </c:ext>
              </c:extLst>
            </c:dLbl>
            <c:spPr>
              <a:noFill/>
              <a:ln>
                <a:noFill/>
              </a:ln>
              <a:effectLst/>
            </c:spPr>
            <c:txPr>
              <a:bodyPr rot="0" spcFirstLastPara="1" vertOverflow="ellipsis" vert="horz" wrap="square" lIns="0" tIns="19050" rIns="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'10. Fig3 &amp; Table1 (n=180)'!$F$16:$T$16</c:f>
              <c:strCache>
                <c:ptCount val="15"/>
                <c:pt idx="0">
                  <c:v>Q1</c:v>
                </c:pt>
                <c:pt idx="1">
                  <c:v>Q2</c:v>
                </c:pt>
                <c:pt idx="2">
                  <c:v>Q3</c:v>
                </c:pt>
                <c:pt idx="3">
                  <c:v>Q4</c:v>
                </c:pt>
                <c:pt idx="4">
                  <c:v>Q5</c:v>
                </c:pt>
                <c:pt idx="5">
                  <c:v>Q6</c:v>
                </c:pt>
                <c:pt idx="6">
                  <c:v>Q7</c:v>
                </c:pt>
                <c:pt idx="7">
                  <c:v>Q8</c:v>
                </c:pt>
                <c:pt idx="8">
                  <c:v>Q9</c:v>
                </c:pt>
                <c:pt idx="9">
                  <c:v>Q10</c:v>
                </c:pt>
                <c:pt idx="10">
                  <c:v>Q11</c:v>
                </c:pt>
                <c:pt idx="11">
                  <c:v>Q12</c:v>
                </c:pt>
                <c:pt idx="12">
                  <c:v>Q13</c:v>
                </c:pt>
                <c:pt idx="13">
                  <c:v>Q14</c:v>
                </c:pt>
                <c:pt idx="14">
                  <c:v>Q15</c:v>
                </c:pt>
              </c:strCache>
            </c:strRef>
          </c:cat>
          <c:val>
            <c:numRef>
              <c:f>'10. Fig3 &amp; Table1 (n=180)'!$F$17:$T$17</c:f>
              <c:numCache>
                <c:formatCode>0%</c:formatCode>
                <c:ptCount val="15"/>
                <c:pt idx="0">
                  <c:v>-0.68333333333333335</c:v>
                </c:pt>
                <c:pt idx="1">
                  <c:v>-5.5555555555555552E-2</c:v>
                </c:pt>
                <c:pt idx="2">
                  <c:v>-0.2388888888888889</c:v>
                </c:pt>
                <c:pt idx="3">
                  <c:v>-0.5444444444444444</c:v>
                </c:pt>
                <c:pt idx="4">
                  <c:v>-0.65</c:v>
                </c:pt>
                <c:pt idx="5">
                  <c:v>-0.5444444444444444</c:v>
                </c:pt>
                <c:pt idx="6">
                  <c:v>-0.58888888888888891</c:v>
                </c:pt>
                <c:pt idx="7">
                  <c:v>-0.73333333333333328</c:v>
                </c:pt>
                <c:pt idx="8">
                  <c:v>-0.28888888888888886</c:v>
                </c:pt>
                <c:pt idx="9">
                  <c:v>-0.59444444444444444</c:v>
                </c:pt>
                <c:pt idx="10">
                  <c:v>-0.48888888888888887</c:v>
                </c:pt>
                <c:pt idx="11">
                  <c:v>-0.65</c:v>
                </c:pt>
                <c:pt idx="12">
                  <c:v>-0.7055555555555556</c:v>
                </c:pt>
                <c:pt idx="13">
                  <c:v>-0.6</c:v>
                </c:pt>
                <c:pt idx="14">
                  <c:v>-0.59444444444444444</c:v>
                </c:pt>
              </c:numCache>
            </c:numRef>
          </c:val>
          <c:extLst>
            <c:ext xmlns:c16="http://schemas.microsoft.com/office/drawing/2014/chart" uri="{C3380CC4-5D6E-409C-BE32-E72D297353CC}">
              <c16:uniqueId val="{00000000-01D4-4F18-9570-433BA5BA16CD}"/>
            </c:ext>
          </c:extLst>
        </c:ser>
        <c:ser>
          <c:idx val="1"/>
          <c:order val="1"/>
          <c:spPr>
            <a:solidFill>
              <a:srgbClr val="FFC000"/>
            </a:solidFill>
            <a:ln>
              <a:noFill/>
            </a:ln>
            <a:effectLst/>
          </c:spPr>
          <c:invertIfNegative val="0"/>
          <c:dLbls>
            <c:dLbl>
              <c:idx val="0"/>
              <c:layout>
                <c:manualLayout>
                  <c:x val="7.6152010416641644E-2"/>
                  <c:y val="0"/>
                </c:manualLayout>
              </c:layout>
              <c:tx>
                <c:rich>
                  <a:bodyPr/>
                  <a:lstStyle/>
                  <a:p>
                    <a:fld id="{A2AC12F2-EA04-4CF8-9602-1F83847A38EB}"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{A2AC12F2-EA04-4CF8-9602-1F83847A38EB}</c15:txfldGUID>
                      <c15:f>'10. Fig3 &amp; Table1 (n=180)'!$S$37</c15:f>
                      <c15:dlblFieldTableCache>
                        <c:ptCount val="1"/>
                        <c:pt idx="0">
                          <c:v>32</c:v>
                        </c:pt>
                      </c15:dlblFieldTableCache>
                    </c15:dlblFTEntry>
                  </c15:dlblFieldTable>
                  <c15:showDataLabelsRange val="0"/>
                </c:ext>
                <c:ext xmlns:c16="http://schemas.microsoft.com/office/drawing/2014/chart" uri="{C3380CC4-5D6E-409C-BE32-E72D297353CC}">
                  <c16:uniqueId val="{00000011-01D4-4F18-9570-433BA5BA16CD}"/>
                </c:ext>
              </c:extLst>
            </c:dLbl>
            <c:dLbl>
              <c:idx val="1"/>
              <c:layout>
                <c:manualLayout>
                  <c:x val="0.18662670632522343"/>
                  <c:y val="0"/>
                </c:manualLayout>
              </c:layout>
              <c:tx>
                <c:rich>
                  <a:bodyPr/>
                  <a:lstStyle/>
                  <a:p>
                    <a:fld id="{A5A59D1F-C883-4545-8648-B76A225F7E01}"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{A5A59D1F-C883-4545-8648-B76A225F7E01}</c15:txfldGUID>
                      <c15:f>'10. Fig3 &amp; Table1 (n=180)'!$S$36</c15:f>
                      <c15:dlblFieldTableCache>
                        <c:ptCount val="1"/>
                        <c:pt idx="0">
                          <c:v>94</c:v>
                        </c:pt>
                      </c15:dlblFieldTableCache>
                    </c15:dlblFTEntry>
                  </c15:dlblFieldTable>
                  <c15:showDataLabelsRange val="0"/>
                </c:ext>
                <c:ext xmlns:c16="http://schemas.microsoft.com/office/drawing/2014/chart" uri="{C3380CC4-5D6E-409C-BE32-E72D297353CC}">
                  <c16:uniqueId val="{00000010-01D4-4F18-9570-433BA5BA16CD}"/>
                </c:ext>
              </c:extLst>
            </c:dLbl>
            <c:dLbl>
              <c:idx val="2"/>
              <c:layout>
                <c:manualLayout>
                  <c:x val="0.15436272992742323"/>
                  <c:y val="0"/>
                </c:manualLayout>
              </c:layout>
              <c:tx>
                <c:rich>
                  <a:bodyPr/>
                  <a:lstStyle/>
                  <a:p>
                    <a:fld id="{6D07C483-0029-4D88-8166-034DB0F4FC62}"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{6D07C483-0029-4D88-8166-034DB0F4FC62}</c15:txfldGUID>
                      <c15:f>'10. Fig3 &amp; Table1 (n=180)'!$S$35</c15:f>
                      <c15:dlblFieldTableCache>
                        <c:ptCount val="1"/>
                        <c:pt idx="0">
                          <c:v>76</c:v>
                        </c:pt>
                      </c15:dlblFieldTableCache>
                    </c15:dlblFTEntry>
                  </c15:dlblFieldTable>
                  <c15:showDataLabelsRange val="0"/>
                </c:ext>
                <c:ext xmlns:c16="http://schemas.microsoft.com/office/drawing/2014/chart" uri="{C3380CC4-5D6E-409C-BE32-E72D297353CC}">
                  <c16:uniqueId val="{0000000F-01D4-4F18-9570-433BA5BA16CD}"/>
                </c:ext>
              </c:extLst>
            </c:dLbl>
            <c:dLbl>
              <c:idx val="3"/>
              <c:layout>
                <c:manualLayout>
                  <c:x val="0.10059292822769418"/>
                  <c:y val="-7.3159484172190501E-17"/>
                </c:manualLayout>
              </c:layout>
              <c:tx>
                <c:rich>
                  <a:bodyPr/>
                  <a:lstStyle/>
                  <a:p>
                    <a:fld id="{94E56BCF-6D5C-467A-9508-122ABA570ECA}"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{94E56BCF-6D5C-467A-9508-122ABA570ECA}</c15:txfldGUID>
                      <c15:f>'10. Fig3 &amp; Table1 (n=180)'!$S$34</c15:f>
                      <c15:dlblFieldTableCache>
                        <c:ptCount val="1"/>
                        <c:pt idx="0">
                          <c:v>46</c:v>
                        </c:pt>
                      </c15:dlblFieldTableCache>
                    </c15:dlblFTEntry>
                  </c15:dlblFieldTable>
                  <c15:showDataLabelsRange val="0"/>
                </c:ext>
                <c:ext xmlns:c16="http://schemas.microsoft.com/office/drawing/2014/chart" uri="{C3380CC4-5D6E-409C-BE32-E72D297353CC}">
                  <c16:uniqueId val="{0000000E-01D4-4F18-9570-433BA5BA16CD}"/>
                </c:ext>
              </c:extLst>
            </c:dLbl>
            <c:dLbl>
              <c:idx val="4"/>
              <c:layout>
                <c:manualLayout>
                  <c:x val="8.2017787194377065E-2"/>
                  <c:y val="-7.3159484172190501E-17"/>
                </c:manualLayout>
              </c:layout>
              <c:tx>
                <c:rich>
                  <a:bodyPr/>
                  <a:lstStyle/>
                  <a:p>
                    <a:fld id="{34A5A7E7-357F-4E3F-9979-9D5EE8769FA0}"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{34A5A7E7-357F-4E3F-9979-9D5EE8769FA0}</c15:txfldGUID>
                      <c15:f>'10. Fig3 &amp; Table1 (n=180)'!$S$33</c15:f>
                      <c15:dlblFieldTableCache>
                        <c:ptCount val="1"/>
                        <c:pt idx="0">
                          <c:v>35</c:v>
                        </c:pt>
                      </c15:dlblFieldTableCache>
                    </c15:dlblFTEntry>
                  </c15:dlblFieldTable>
                  <c15:showDataLabelsRange val="0"/>
                </c:ext>
                <c:ext xmlns:c16="http://schemas.microsoft.com/office/drawing/2014/chart" uri="{C3380CC4-5D6E-409C-BE32-E72D297353CC}">
                  <c16:uniqueId val="{0000000D-01D4-4F18-9570-433BA5BA16CD}"/>
                </c:ext>
              </c:extLst>
            </c:dLbl>
            <c:dLbl>
              <c:idx val="5"/>
              <c:layout>
                <c:manualLayout>
                  <c:x val="0.10335498247400461"/>
                  <c:y val="0"/>
                </c:manualLayout>
              </c:layout>
              <c:tx>
                <c:rich>
                  <a:bodyPr/>
                  <a:lstStyle/>
                  <a:p>
                    <a:fld id="{575FCE7E-CAD8-405C-9352-1723FA312793}"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{575FCE7E-CAD8-405C-9352-1723FA312793}</c15:txfldGUID>
                      <c15:f>'10. Fig3 &amp; Table1 (n=180)'!$S$32</c15:f>
                      <c15:dlblFieldTableCache>
                        <c:ptCount val="1"/>
                        <c:pt idx="0">
                          <c:v>46</c:v>
                        </c:pt>
                      </c15:dlblFieldTableCache>
                    </c15:dlblFTEntry>
                  </c15:dlblFieldTable>
                  <c15:showDataLabelsRange val="0"/>
                </c:ext>
                <c:ext xmlns:c16="http://schemas.microsoft.com/office/drawing/2014/chart" uri="{C3380CC4-5D6E-409C-BE32-E72D297353CC}">
                  <c16:uniqueId val="{0000000C-01D4-4F18-9570-433BA5BA16CD}"/>
                </c:ext>
              </c:extLst>
            </c:dLbl>
            <c:dLbl>
              <c:idx val="6"/>
              <c:layout>
                <c:manualLayout>
                  <c:x val="9.5537672400791404E-2"/>
                  <c:y val="0"/>
                </c:manualLayout>
              </c:layout>
              <c:tx>
                <c:rich>
                  <a:bodyPr/>
                  <a:lstStyle/>
                  <a:p>
                    <a:fld id="{CEDC0BAD-C016-4183-8A9E-4988F7444D0D}"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{CEDC0BAD-C016-4183-8A9E-4988F7444D0D}</c15:txfldGUID>
                      <c15:f>'10. Fig3 &amp; Table1 (n=180)'!$S$31</c15:f>
                      <c15:dlblFieldTableCache>
                        <c:ptCount val="1"/>
                        <c:pt idx="0">
                          <c:v>41</c:v>
                        </c:pt>
                      </c15:dlblFieldTableCache>
                    </c15:dlblFTEntry>
                  </c15:dlblFieldTable>
                  <c15:showDataLabelsRange val="0"/>
                </c:ext>
                <c:ext xmlns:c16="http://schemas.microsoft.com/office/drawing/2014/chart" uri="{C3380CC4-5D6E-409C-BE32-E72D297353CC}">
                  <c16:uniqueId val="{0000000B-01D4-4F18-9570-433BA5BA16CD}"/>
                </c:ext>
              </c:extLst>
            </c:dLbl>
            <c:dLbl>
              <c:idx val="7"/>
              <c:layout>
                <c:manualLayout>
                  <c:x val="6.7353236507745606E-2"/>
                  <c:y val="0"/>
                </c:manualLayout>
              </c:layout>
              <c:tx>
                <c:rich>
                  <a:bodyPr/>
                  <a:lstStyle/>
                  <a:p>
                    <a:fld id="{B4AEF474-0EF9-4254-BB15-7B2C9DD6B8F6}"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{B4AEF474-0EF9-4254-BB15-7B2C9DD6B8F6}</c15:txfldGUID>
                      <c15:f>'10. Fig3 &amp; Table1 (n=180)'!$S$30</c15:f>
                      <c15:dlblFieldTableCache>
                        <c:ptCount val="1"/>
                        <c:pt idx="0">
                          <c:v>27</c:v>
                        </c:pt>
                      </c15:dlblFieldTableCache>
                    </c15:dlblFTEntry>
                  </c15:dlblFieldTable>
                  <c15:showDataLabelsRange val="0"/>
                </c:ext>
                <c:ext xmlns:c16="http://schemas.microsoft.com/office/drawing/2014/chart" uri="{C3380CC4-5D6E-409C-BE32-E72D297353CC}">
                  <c16:uniqueId val="{0000000A-01D4-4F18-9570-433BA5BA16CD}"/>
                </c:ext>
              </c:extLst>
            </c:dLbl>
            <c:dLbl>
              <c:idx val="8"/>
              <c:layout>
                <c:manualLayout>
                  <c:x val="0.14280190177221666"/>
                  <c:y val="0"/>
                </c:manualLayout>
              </c:layout>
              <c:tx>
                <c:rich>
                  <a:bodyPr/>
                  <a:lstStyle/>
                  <a:p>
                    <a:fld id="{EC7E7A92-0095-4E52-AD96-4BCF68EDEEE1}"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{EC7E7A92-0095-4E52-AD96-4BCF68EDEEE1}</c15:txfldGUID>
                      <c15:f>'10. Fig3 &amp; Table1 (n=180)'!$S$29</c15:f>
                      <c15:dlblFieldTableCache>
                        <c:ptCount val="1"/>
                        <c:pt idx="0">
                          <c:v>71</c:v>
                        </c:pt>
                      </c15:dlblFieldTableCache>
                    </c15:dlblFTEntry>
                  </c15:dlblFieldTable>
                  <c15:showDataLabelsRange val="0"/>
                </c:ext>
                <c:ext xmlns:c16="http://schemas.microsoft.com/office/drawing/2014/chart" uri="{C3380CC4-5D6E-409C-BE32-E72D297353CC}">
                  <c16:uniqueId val="{00000009-01D4-4F18-9570-433BA5BA16CD}"/>
                </c:ext>
              </c:extLst>
            </c:dLbl>
            <c:dLbl>
              <c:idx val="9"/>
              <c:layout>
                <c:manualLayout>
                  <c:x val="9.1794154318798046E-2"/>
                  <c:y val="0"/>
                </c:manualLayout>
              </c:layout>
              <c:tx>
                <c:rich>
                  <a:bodyPr/>
                  <a:lstStyle/>
                  <a:p>
                    <a:fld id="{8324AFE7-879D-486E-9F29-43C595173413}"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{8324AFE7-879D-486E-9F29-43C595173413}</c15:txfldGUID>
                      <c15:f>'10. Fig3 &amp; Table1 (n=180)'!$S$28</c15:f>
                      <c15:dlblFieldTableCache>
                        <c:ptCount val="1"/>
                        <c:pt idx="0">
                          <c:v>41</c:v>
                        </c:pt>
                      </c15:dlblFieldTableCache>
                    </c15:dlblFTEntry>
                  </c15:dlblFieldTable>
                  <c15:showDataLabelsRange val="0"/>
                </c:ext>
                <c:ext xmlns:c16="http://schemas.microsoft.com/office/drawing/2014/chart" uri="{C3380CC4-5D6E-409C-BE32-E72D297353CC}">
                  <c16:uniqueId val="{00000008-01D4-4F18-9570-433BA5BA16CD}"/>
                </c:ext>
              </c:extLst>
            </c:dLbl>
            <c:dLbl>
              <c:idx val="10"/>
              <c:layout>
                <c:manualLayout>
                  <c:x val="0.11036929535211516"/>
                  <c:y val="0"/>
                </c:manualLayout>
              </c:layout>
              <c:tx>
                <c:rich>
                  <a:bodyPr/>
                  <a:lstStyle/>
                  <a:p>
                    <a:fld id="{2361A23D-6E09-43FA-A0A8-15F2C355BF34}"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{2361A23D-6E09-43FA-A0A8-15F2C355BF34}</c15:txfldGUID>
                      <c15:f>'10. Fig3 &amp; Table1 (n=180)'!$S$27</c15:f>
                      <c15:dlblFieldTableCache>
                        <c:ptCount val="1"/>
                        <c:pt idx="0">
                          <c:v>51</c:v>
                        </c:pt>
                      </c15:dlblFieldTableCache>
                    </c15:dlblFTEntry>
                  </c15:dlblFieldTable>
                  <c15:showDataLabelsRange val="0"/>
                </c:ext>
                <c:ext xmlns:c16="http://schemas.microsoft.com/office/drawing/2014/chart" uri="{C3380CC4-5D6E-409C-BE32-E72D297353CC}">
                  <c16:uniqueId val="{00000007-01D4-4F18-9570-433BA5BA16CD}"/>
                </c:ext>
              </c:extLst>
            </c:dLbl>
            <c:dLbl>
              <c:idx val="11"/>
              <c:layout>
                <c:manualLayout>
                  <c:x val="8.2017787194377065E-2"/>
                  <c:y val="0"/>
                </c:manualLayout>
              </c:layout>
              <c:tx>
                <c:rich>
                  <a:bodyPr/>
                  <a:lstStyle/>
                  <a:p>
                    <a:fld id="{53F999C5-F11F-424C-AF3E-D96C03340079}"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{53F999C5-F11F-424C-AF3E-D96C03340079}</c15:txfldGUID>
                      <c15:f>'10. Fig3 &amp; Table1 (n=180)'!$S$26</c15:f>
                      <c15:dlblFieldTableCache>
                        <c:ptCount val="1"/>
                        <c:pt idx="0">
                          <c:v>35</c:v>
                        </c:pt>
                      </c15:dlblFieldTableCache>
                    </c15:dlblFTEntry>
                  </c15:dlblFieldTable>
                  <c15:showDataLabelsRange val="0"/>
                </c:ext>
                <c:ext xmlns:c16="http://schemas.microsoft.com/office/drawing/2014/chart" uri="{C3380CC4-5D6E-409C-BE32-E72D297353CC}">
                  <c16:uniqueId val="{00000006-01D4-4F18-9570-433BA5BA16CD}"/>
                </c:ext>
              </c:extLst>
            </c:dLbl>
            <c:dLbl>
              <c:idx val="12"/>
              <c:layout>
                <c:manualLayout>
                  <c:x val="7.2241420069956097E-2"/>
                  <c:y val="0"/>
                </c:manualLayout>
              </c:layout>
              <c:tx>
                <c:rich>
                  <a:bodyPr/>
                  <a:lstStyle/>
                  <a:p>
                    <a:fld id="{BD153090-A2EE-4E0A-9DC7-90F4130261B1}"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{BD153090-A2EE-4E0A-9DC7-90F4130261B1}</c15:txfldGUID>
                      <c15:f>'10. Fig3 &amp; Table1 (n=180)'!$S$25</c15:f>
                      <c15:dlblFieldTableCache>
                        <c:ptCount val="1"/>
                        <c:pt idx="0">
                          <c:v>29</c:v>
                        </c:pt>
                      </c15:dlblFieldTableCache>
                    </c15:dlblFTEntry>
                  </c15:dlblFieldTable>
                  <c15:showDataLabelsRange val="0"/>
                </c:ext>
                <c:ext xmlns:c16="http://schemas.microsoft.com/office/drawing/2014/chart" uri="{C3380CC4-5D6E-409C-BE32-E72D297353CC}">
                  <c16:uniqueId val="{00000005-01D4-4F18-9570-433BA5BA16CD}"/>
                </c:ext>
              </c:extLst>
            </c:dLbl>
            <c:dLbl>
              <c:idx val="13"/>
              <c:layout>
                <c:manualLayout>
                  <c:x val="9.2060137967871866E-2"/>
                  <c:y val="0"/>
                </c:manualLayout>
              </c:layout>
              <c:tx>
                <c:rich>
                  <a:bodyPr/>
                  <a:lstStyle/>
                  <a:p>
                    <a:fld id="{29C05835-E8B5-4182-9ABA-E3D36657860F}"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{29C05835-E8B5-4182-9ABA-E3D36657860F}</c15:txfldGUID>
                      <c15:f>'10. Fig3 &amp; Table1 (n=180)'!$S$24</c15:f>
                      <c15:dlblFieldTableCache>
                        <c:ptCount val="1"/>
                        <c:pt idx="0">
                          <c:v>40</c:v>
                        </c:pt>
                      </c15:dlblFieldTableCache>
                    </c15:dlblFTEntry>
                  </c15:dlblFieldTable>
                  <c15:showDataLabelsRange val="0"/>
                </c:ext>
                <c:ext xmlns:c16="http://schemas.microsoft.com/office/drawing/2014/chart" uri="{C3380CC4-5D6E-409C-BE32-E72D297353CC}">
                  <c16:uniqueId val="{00000004-01D4-4F18-9570-433BA5BA16CD}"/>
                </c:ext>
              </c:extLst>
            </c:dLbl>
            <c:dLbl>
              <c:idx val="14"/>
              <c:layout>
                <c:manualLayout>
                  <c:x val="9.591853201383975E-2"/>
                  <c:y val="0"/>
                </c:manualLayout>
              </c:layout>
              <c:tx>
                <c:rich>
                  <a:bodyPr/>
                  <a:lstStyle/>
                  <a:p>
                    <a:fld id="{E079A246-A9C8-4872-A9FA-7DB3BAEDF08B}"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{E079A246-A9C8-4872-A9FA-7DB3BAEDF08B}</c15:txfldGUID>
                      <c15:f>'10. Fig3 &amp; Table1 (n=180)'!$S$23</c15:f>
                      <c15:dlblFieldTableCache>
                        <c:ptCount val="1"/>
                        <c:pt idx="0">
                          <c:v>41</c:v>
                        </c:pt>
                      </c15:dlblFieldTableCache>
                    </c15:dlblFTEntry>
                  </c15:dlblFieldTable>
                  <c15:showDataLabelsRange val="0"/>
                </c:ext>
                <c:ext xmlns:c16="http://schemas.microsoft.com/office/drawing/2014/chart" uri="{C3380CC4-5D6E-409C-BE32-E72D297353CC}">
                  <c16:uniqueId val="{00000003-01D4-4F18-9570-433BA5BA16CD}"/>
                </c:ext>
              </c:extLst>
            </c:dLbl>
            <c:spPr>
              <a:noFill/>
              <a:ln>
                <a:noFill/>
              </a:ln>
              <a:effectLst/>
            </c:spPr>
            <c:txPr>
              <a:bodyPr rot="0" spcFirstLastPara="1" vertOverflow="overflow" horzOverflow="overflow" wrap="none" lIns="0" tIns="19050" rIns="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'10. Fig3 &amp; Table1 (n=180)'!$F$16:$T$16</c:f>
              <c:strCache>
                <c:ptCount val="15"/>
                <c:pt idx="0">
                  <c:v>Q1</c:v>
                </c:pt>
                <c:pt idx="1">
                  <c:v>Q2</c:v>
                </c:pt>
                <c:pt idx="2">
                  <c:v>Q3</c:v>
                </c:pt>
                <c:pt idx="3">
                  <c:v>Q4</c:v>
                </c:pt>
                <c:pt idx="4">
                  <c:v>Q5</c:v>
                </c:pt>
                <c:pt idx="5">
                  <c:v>Q6</c:v>
                </c:pt>
                <c:pt idx="6">
                  <c:v>Q7</c:v>
                </c:pt>
                <c:pt idx="7">
                  <c:v>Q8</c:v>
                </c:pt>
                <c:pt idx="8">
                  <c:v>Q9</c:v>
                </c:pt>
                <c:pt idx="9">
                  <c:v>Q10</c:v>
                </c:pt>
                <c:pt idx="10">
                  <c:v>Q11</c:v>
                </c:pt>
                <c:pt idx="11">
                  <c:v>Q12</c:v>
                </c:pt>
                <c:pt idx="12">
                  <c:v>Q13</c:v>
                </c:pt>
                <c:pt idx="13">
                  <c:v>Q14</c:v>
                </c:pt>
                <c:pt idx="14">
                  <c:v>Q15</c:v>
                </c:pt>
              </c:strCache>
            </c:strRef>
          </c:cat>
          <c:val>
            <c:numRef>
              <c:f>'10. Fig3 &amp; Table1 (n=180)'!$F$18:$T$18</c:f>
              <c:numCache>
                <c:formatCode>0%</c:formatCode>
                <c:ptCount val="15"/>
                <c:pt idx="0">
                  <c:v>0.31666666666666665</c:v>
                </c:pt>
                <c:pt idx="1">
                  <c:v>0.94444444444444442</c:v>
                </c:pt>
                <c:pt idx="2">
                  <c:v>0.76111111111111107</c:v>
                </c:pt>
                <c:pt idx="3">
                  <c:v>0.45555555555555555</c:v>
                </c:pt>
                <c:pt idx="4">
                  <c:v>0.35</c:v>
                </c:pt>
                <c:pt idx="5">
                  <c:v>0.45555555555555555</c:v>
                </c:pt>
                <c:pt idx="6">
                  <c:v>0.41111111111111109</c:v>
                </c:pt>
                <c:pt idx="7">
                  <c:v>0.26666666666666666</c:v>
                </c:pt>
                <c:pt idx="8">
                  <c:v>0.71111111111111114</c:v>
                </c:pt>
                <c:pt idx="9">
                  <c:v>0.40555555555555556</c:v>
                </c:pt>
                <c:pt idx="10">
                  <c:v>0.51111111111111107</c:v>
                </c:pt>
                <c:pt idx="11">
                  <c:v>0.35</c:v>
                </c:pt>
                <c:pt idx="12">
                  <c:v>0.29444444444444445</c:v>
                </c:pt>
                <c:pt idx="13">
                  <c:v>0.4</c:v>
                </c:pt>
                <c:pt idx="14">
                  <c:v>0.40555555555555556</c:v>
                </c:pt>
              </c:numCache>
            </c:numRef>
          </c:val>
          <c:extLst>
            <c:ext xmlns:c16="http://schemas.microsoft.com/office/drawing/2014/chart" uri="{C3380CC4-5D6E-409C-BE32-E72D297353CC}">
              <c16:uniqueId val="{00000001-01D4-4F18-9570-433BA5BA16CD}"/>
            </c:ext>
          </c:extLst>
        </c:ser>
        <c:dLbls>
          <c:showLegendKey val="0"/>
          <c:showVal val="0"/>
          <c:showCatName val="0"/>
          <c:showSerName val="0"/>
          <c:showPercent val="0"/>
          <c:showBubbleSize val="0"/>
        </c:dLbls>
        <c:gapWidth val="150"/>
        <c:overlap val="100"/>
        <c:axId val="537246672"/>
        <c:axId val="537245072"/>
      </c:barChart>
      <c:catAx>
        <c:axId val="537246672"/>
        <c:scaling>
          <c:orientation val="minMax"/>
        </c:scaling>
        <c:delete val="1"/>
        <c:axPos val="l"/>
        <c:numFmt formatCode="General" sourceLinked="1"/>
        <c:majorTickMark val="none"/>
        <c:minorTickMark val="none"/>
        <c:tickLblPos val="nextTo"/>
        <c:crossAx val="537245072"/>
        <c:crosses val="autoZero"/>
        <c:auto val="1"/>
        <c:lblAlgn val="ctr"/>
        <c:lblOffset val="100"/>
        <c:noMultiLvlLbl val="0"/>
      </c:catAx>
      <c:valAx>
        <c:axId val="537245072"/>
        <c:scaling>
          <c:orientation val="minMax"/>
          <c:max val="1.5"/>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7246672"/>
        <c:crosses val="autoZero"/>
        <c:crossBetween val="between"/>
        <c:majorUnit val="0.2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Fig 3</a:t>
            </a:r>
          </a:p>
        </c:rich>
      </c:tx>
      <c:layout>
        <c:manualLayout>
          <c:xMode val="edge"/>
          <c:yMode val="edge"/>
          <c:x val="0.32707256704327281"/>
          <c:y val="2.3943380503678231E-2"/>
        </c:manualLayout>
      </c:layout>
      <c:overlay val="0"/>
      <c:spPr>
        <a:noFill/>
        <a:ln>
          <a:noFill/>
        </a:ln>
        <a:effectLst/>
      </c:spPr>
    </c:title>
    <c:autoTitleDeleted val="0"/>
    <c:plotArea>
      <c:layout/>
      <c:barChart>
        <c:barDir val="bar"/>
        <c:grouping val="stacked"/>
        <c:varyColors val="0"/>
        <c:ser>
          <c:idx val="0"/>
          <c:order val="0"/>
          <c:spPr>
            <a:solidFill>
              <a:schemeClr val="bg1"/>
            </a:solidFill>
            <a:ln>
              <a:noFill/>
            </a:ln>
            <a:effectLst/>
          </c:spPr>
          <c:invertIfNegative val="0"/>
          <c:dLbls>
            <c:dLbl>
              <c:idx val="0"/>
              <c:layout>
                <c:manualLayout>
                  <c:x val="-0.14344350864623714"/>
                  <c:y val="3.1421759191178784E-7"/>
                </c:manualLayout>
              </c:layout>
              <c:tx>
                <c:rich>
                  <a:bodyPr/>
                  <a:lstStyle/>
                  <a:p>
                    <a:fld id="{782077D1-6942-4D55-806A-FAF43F4B9CE1}"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{782077D1-6942-4D55-806A-FAF43F4B9CE1}</c15:txfldGUID>
                      <c15:f>'10. Fig3 &amp; Table1 (n=180)'!$R$37</c15:f>
                      <c15:dlblFieldTableCache>
                        <c:ptCount val="1"/>
                        <c:pt idx="0">
                          <c:v>68</c:v>
                        </c:pt>
                      </c15:dlblFieldTableCache>
                    </c15:dlblFTEntry>
                  </c15:dlblFieldTable>
                  <c15:showDataLabelsRange val="0"/>
                </c:ext>
                <c:ext xmlns:c16="http://schemas.microsoft.com/office/drawing/2014/chart" uri="{C3380CC4-5D6E-409C-BE32-E72D297353CC}">
                  <c16:uniqueId val="{00000000-283B-4B37-917C-404BA506B85F}"/>
                </c:ext>
              </c:extLst>
            </c:dLbl>
            <c:dLbl>
              <c:idx val="1"/>
              <c:layout>
                <c:manualLayout>
                  <c:x val="-9.8281903066876647E-2"/>
                  <c:y val="-1.2423817597258472E-2"/>
                </c:manualLayout>
              </c:layout>
              <c:tx>
                <c:rich>
                  <a:bodyPr/>
                  <a:lstStyle/>
                  <a:p>
                    <a:fld id="{034D428E-6499-468B-AADE-10A77285B268}"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layout>
                    <c:manualLayout>
                      <c:w val="5.5253376435476932E-2"/>
                      <c:h val="6.4122193166191027E-2"/>
                    </c:manualLayout>
                  </c15:layout>
                  <c15:dlblFieldTable>
                    <c15:dlblFTEntry>
                      <c15:txfldGUID>{034D428E-6499-468B-AADE-10A77285B268}</c15:txfldGUID>
                      <c15:f>'10. Fig3 &amp; Table1 (n=180)'!$R$36</c15:f>
                      <c15:dlblFieldTableCache>
                        <c:ptCount val="1"/>
                        <c:pt idx="0">
                          <c:v>6</c:v>
                        </c:pt>
                      </c15:dlblFieldTableCache>
                    </c15:dlblFTEntry>
                  </c15:dlblFieldTable>
                  <c15:showDataLabelsRange val="0"/>
                </c:ext>
                <c:ext xmlns:c16="http://schemas.microsoft.com/office/drawing/2014/chart" uri="{C3380CC4-5D6E-409C-BE32-E72D297353CC}">
                  <c16:uniqueId val="{00000001-283B-4B37-917C-404BA506B85F}"/>
                </c:ext>
              </c:extLst>
            </c:dLbl>
            <c:dLbl>
              <c:idx val="2"/>
              <c:layout>
                <c:manualLayout>
                  <c:x val="-6.7996419500014033E-2"/>
                  <c:y val="3.1421759191178784E-7"/>
                </c:manualLayout>
              </c:layout>
              <c:tx>
                <c:rich>
                  <a:bodyPr/>
                  <a:lstStyle/>
                  <a:p>
                    <a:fld id="{1A3AA8D9-85AD-4D6C-82D5-A18C904EBDD0}"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{1A3AA8D9-85AD-4D6C-82D5-A18C904EBDD0}</c15:txfldGUID>
                      <c15:f>'10. Fig3 &amp; Table1 (n=180)'!$R$35</c15:f>
                      <c15:dlblFieldTableCache>
                        <c:ptCount val="1"/>
                        <c:pt idx="0">
                          <c:v>24</c:v>
                        </c:pt>
                      </c15:dlblFieldTableCache>
                    </c15:dlblFTEntry>
                  </c15:dlblFieldTable>
                  <c15:showDataLabelsRange val="0"/>
                </c:ext>
                <c:ext xmlns:c16="http://schemas.microsoft.com/office/drawing/2014/chart" uri="{C3380CC4-5D6E-409C-BE32-E72D297353CC}">
                  <c16:uniqueId val="{00000002-283B-4B37-917C-404BA506B85F}"/>
                </c:ext>
              </c:extLst>
            </c:dLbl>
            <c:dLbl>
              <c:idx val="3"/>
              <c:layout>
                <c:manualLayout>
                  <c:x val="-0.11623871653918084"/>
                  <c:y val="3.1421759198494729E-7"/>
                </c:manualLayout>
              </c:layout>
              <c:tx>
                <c:rich>
                  <a:bodyPr/>
                  <a:lstStyle/>
                  <a:p>
                    <a:fld id="{26E3505F-B7CC-449F-9175-F9F28769B371}"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{26E3505F-B7CC-449F-9175-F9F28769B371}</c15:txfldGUID>
                      <c15:f>'10. Fig3 &amp; Table1 (n=180)'!$R$34</c15:f>
                      <c15:dlblFieldTableCache>
                        <c:ptCount val="1"/>
                        <c:pt idx="0">
                          <c:v>54</c:v>
                        </c:pt>
                      </c15:dlblFieldTableCache>
                    </c15:dlblFTEntry>
                  </c15:dlblFieldTable>
                  <c15:showDataLabelsRange val="0"/>
                </c:ext>
                <c:ext xmlns:c16="http://schemas.microsoft.com/office/drawing/2014/chart" uri="{C3380CC4-5D6E-409C-BE32-E72D297353CC}">
                  <c16:uniqueId val="{00000003-283B-4B37-917C-404BA506B85F}"/>
                </c:ext>
              </c:extLst>
            </c:dLbl>
            <c:dLbl>
              <c:idx val="4"/>
              <c:layout>
                <c:manualLayout>
                  <c:x val="-0.14033984281230735"/>
                  <c:y val="3.1421759191178784E-7"/>
                </c:manualLayout>
              </c:layout>
              <c:tx>
                <c:rich>
                  <a:bodyPr/>
                  <a:lstStyle/>
                  <a:p>
                    <a:fld id="{F0052F82-266B-4D86-AA73-2A569BA9BBB7}"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{F0052F82-266B-4D86-AA73-2A569BA9BBB7}</c15:txfldGUID>
                      <c15:f>'10. Fig3 &amp; Table1 (n=180)'!$R$33</c15:f>
                      <c15:dlblFieldTableCache>
                        <c:ptCount val="1"/>
                        <c:pt idx="0">
                          <c:v>65</c:v>
                        </c:pt>
                      </c15:dlblFieldTableCache>
                    </c15:dlblFTEntry>
                  </c15:dlblFieldTable>
                  <c15:showDataLabelsRange val="0"/>
                </c:ext>
                <c:ext xmlns:c16="http://schemas.microsoft.com/office/drawing/2014/chart" uri="{C3380CC4-5D6E-409C-BE32-E72D297353CC}">
                  <c16:uniqueId val="{00000004-283B-4B37-917C-404BA506B85F}"/>
                </c:ext>
              </c:extLst>
            </c:dLbl>
            <c:dLbl>
              <c:idx val="5"/>
              <c:layout>
                <c:manualLayout>
                  <c:x val="-0.13005646055867726"/>
                  <c:y val="3.1421759191178784E-7"/>
                </c:manualLayout>
              </c:layout>
              <c:tx>
                <c:rich>
                  <a:bodyPr/>
                  <a:lstStyle/>
                  <a:p>
                    <a:fld id="{CFCA8DA1-64F1-4FF1-9759-9D551767F518}"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{CFCA8DA1-64F1-4FF1-9759-9D551767F518}</c15:txfldGUID>
                      <c15:f>'10. Fig3 &amp; Table1 (n=180)'!$R$32</c15:f>
                      <c15:dlblFieldTableCache>
                        <c:ptCount val="1"/>
                        <c:pt idx="0">
                          <c:v>54</c:v>
                        </c:pt>
                      </c15:dlblFieldTableCache>
                    </c15:dlblFTEntry>
                  </c15:dlblFieldTable>
                  <c15:showDataLabelsRange val="0"/>
                </c:ext>
                <c:ext xmlns:c16="http://schemas.microsoft.com/office/drawing/2014/chart" uri="{C3380CC4-5D6E-409C-BE32-E72D297353CC}">
                  <c16:uniqueId val="{00000005-283B-4B37-917C-404BA506B85F}"/>
                </c:ext>
              </c:extLst>
            </c:dLbl>
            <c:dLbl>
              <c:idx val="6"/>
              <c:layout>
                <c:manualLayout>
                  <c:x val="-0.12682373828834603"/>
                  <c:y val="3.1421759191178784E-7"/>
                </c:manualLayout>
              </c:layout>
              <c:tx>
                <c:rich>
                  <a:bodyPr/>
                  <a:lstStyle/>
                  <a:p>
                    <a:fld id="{A36B8A93-B57D-46C8-AE96-B91CDDCC3DA8}"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{A36B8A93-B57D-46C8-AE96-B91CDDCC3DA8}</c15:txfldGUID>
                      <c15:f>'10. Fig3 &amp; Table1 (n=180)'!$R$31</c15:f>
                      <c15:dlblFieldTableCache>
                        <c:ptCount val="1"/>
                        <c:pt idx="0">
                          <c:v>59</c:v>
                        </c:pt>
                      </c15:dlblFieldTableCache>
                    </c15:dlblFTEntry>
                  </c15:dlblFieldTable>
                  <c15:showDataLabelsRange val="0"/>
                </c:ext>
                <c:ext xmlns:c16="http://schemas.microsoft.com/office/drawing/2014/chart" uri="{C3380CC4-5D6E-409C-BE32-E72D297353CC}">
                  <c16:uniqueId val="{00000006-283B-4B37-917C-404BA506B85F}"/>
                </c:ext>
              </c:extLst>
            </c:dLbl>
            <c:dLbl>
              <c:idx val="7"/>
              <c:layout>
                <c:manualLayout>
                  <c:x val="-0.15224045673355768"/>
                  <c:y val="3.1421759191178784E-7"/>
                </c:manualLayout>
              </c:layout>
              <c:tx>
                <c:rich>
                  <a:bodyPr/>
                  <a:lstStyle/>
                  <a:p>
                    <a:fld id="{824F484F-46F7-4599-B51A-523B91F377A3}"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{824F484F-46F7-4599-B51A-523B91F377A3}</c15:txfldGUID>
                      <c15:f>'10. Fig3 &amp; Table1 (n=180)'!$R$30</c15:f>
                      <c15:dlblFieldTableCache>
                        <c:ptCount val="1"/>
                        <c:pt idx="0">
                          <c:v>73</c:v>
                        </c:pt>
                      </c15:dlblFieldTableCache>
                    </c15:dlblFTEntry>
                  </c15:dlblFieldTable>
                  <c15:showDataLabelsRange val="0"/>
                </c:ext>
                <c:ext xmlns:c16="http://schemas.microsoft.com/office/drawing/2014/chart" uri="{C3380CC4-5D6E-409C-BE32-E72D297353CC}">
                  <c16:uniqueId val="{00000007-283B-4B37-917C-404BA506B85F}"/>
                </c:ext>
              </c:extLst>
            </c:dLbl>
            <c:dLbl>
              <c:idx val="8"/>
              <c:layout>
                <c:manualLayout>
                  <c:x val="-7.6795326285357499E-2"/>
                  <c:y val="6.2843518382357567E-7"/>
                </c:manualLayout>
              </c:layout>
              <c:tx>
                <c:rich>
                  <a:bodyPr/>
                  <a:lstStyle/>
                  <a:p>
                    <a:fld id="{63DBDE7A-0855-4081-8EBB-3EE873B9BBDF}"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{63DBDE7A-0855-4081-8EBB-3EE873B9BBDF}</c15:txfldGUID>
                      <c15:f>'10. Fig3 &amp; Table1 (n=180)'!$R$29</c15:f>
                      <c15:dlblFieldTableCache>
                        <c:ptCount val="1"/>
                        <c:pt idx="0">
                          <c:v>29</c:v>
                        </c:pt>
                      </c15:dlblFieldTableCache>
                    </c15:dlblFTEntry>
                  </c15:dlblFieldTable>
                  <c15:showDataLabelsRange val="0"/>
                </c:ext>
                <c:ext xmlns:c16="http://schemas.microsoft.com/office/drawing/2014/chart" uri="{C3380CC4-5D6E-409C-BE32-E72D297353CC}">
                  <c16:uniqueId val="{00000008-283B-4B37-917C-404BA506B85F}"/>
                </c:ext>
              </c:extLst>
            </c:dLbl>
            <c:dLbl>
              <c:idx val="9"/>
              <c:layout>
                <c:manualLayout>
                  <c:x val="-0.13056332808039545"/>
                  <c:y val="3.1421759191178784E-7"/>
                </c:manualLayout>
              </c:layout>
              <c:tx>
                <c:rich>
                  <a:bodyPr/>
                  <a:lstStyle/>
                  <a:p>
                    <a:fld id="{F7425F0F-71CF-4651-A838-88C4EC139329}"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{F7425F0F-71CF-4651-A838-88C4EC139329}</c15:txfldGUID>
                      <c15:f>'10. Fig3 &amp; Table1 (n=180)'!$R$28</c15:f>
                      <c15:dlblFieldTableCache>
                        <c:ptCount val="1"/>
                        <c:pt idx="0">
                          <c:v>59</c:v>
                        </c:pt>
                      </c15:dlblFieldTableCache>
                    </c15:dlblFTEntry>
                  </c15:dlblFieldTable>
                  <c15:showDataLabelsRange val="0"/>
                </c:ext>
                <c:ext xmlns:c16="http://schemas.microsoft.com/office/drawing/2014/chart" uri="{C3380CC4-5D6E-409C-BE32-E72D297353CC}">
                  <c16:uniqueId val="{00000009-283B-4B37-917C-404BA506B85F}"/>
                </c:ext>
              </c:extLst>
            </c:dLbl>
            <c:dLbl>
              <c:idx val="10"/>
              <c:layout>
                <c:manualLayout>
                  <c:x val="-0.10922440128586348"/>
                  <c:y val="3.1421759191178784E-7"/>
                </c:manualLayout>
              </c:layout>
              <c:tx>
                <c:rich>
                  <a:bodyPr/>
                  <a:lstStyle/>
                  <a:p>
                    <a:fld id="{A671E3F5-A8A5-47AE-8CF2-C608FDFD45F5}"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{A671E3F5-A8A5-47AE-8CF2-C608FDFD45F5}</c15:txfldGUID>
                      <c15:f>'10. Fig3 &amp; Table1 (n=180)'!$R$27</c15:f>
                      <c15:dlblFieldTableCache>
                        <c:ptCount val="1"/>
                        <c:pt idx="0">
                          <c:v>49</c:v>
                        </c:pt>
                      </c15:dlblFieldTableCache>
                    </c15:dlblFTEntry>
                  </c15:dlblFieldTable>
                  <c15:showDataLabelsRange val="0"/>
                </c:ext>
                <c:ext xmlns:c16="http://schemas.microsoft.com/office/drawing/2014/chart" uri="{C3380CC4-5D6E-409C-BE32-E72D297353CC}">
                  <c16:uniqueId val="{0000000A-283B-4B37-917C-404BA506B85F}"/>
                </c:ext>
              </c:extLst>
            </c:dLbl>
            <c:dLbl>
              <c:idx val="11"/>
              <c:layout>
                <c:manualLayout>
                  <c:x val="-0.14034158387721662"/>
                  <c:y val="3.1421759191178784E-7"/>
                </c:manualLayout>
              </c:layout>
              <c:tx>
                <c:rich>
                  <a:bodyPr/>
                  <a:lstStyle/>
                  <a:p>
                    <a:fld id="{0034E44D-E7B5-4042-9696-4F4BA1BE5CDA}"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{0034E44D-E7B5-4042-9696-4F4BA1BE5CDA}</c15:txfldGUID>
                      <c15:f>'10. Fig3 &amp; Table1 (n=180)'!$R$26</c15:f>
                      <c15:dlblFieldTableCache>
                        <c:ptCount val="1"/>
                        <c:pt idx="0">
                          <c:v>65</c:v>
                        </c:pt>
                      </c15:dlblFieldTableCache>
                    </c15:dlblFTEntry>
                  </c15:dlblFieldTable>
                  <c15:showDataLabelsRange val="0"/>
                </c:ext>
                <c:ext xmlns:c16="http://schemas.microsoft.com/office/drawing/2014/chart" uri="{C3380CC4-5D6E-409C-BE32-E72D297353CC}">
                  <c16:uniqueId val="{0000000B-283B-4B37-917C-404BA506B85F}"/>
                </c:ext>
              </c:extLst>
            </c:dLbl>
            <c:dLbl>
              <c:idx val="12"/>
              <c:layout>
                <c:manualLayout>
                  <c:x val="-0.15288203915263243"/>
                  <c:y val="3.1421759191178784E-7"/>
                </c:manualLayout>
              </c:layout>
              <c:tx>
                <c:rich>
                  <a:bodyPr/>
                  <a:lstStyle/>
                  <a:p>
                    <a:fld id="{CA7FA937-FDA6-4A30-898D-1994193296A6}"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{CA7FA937-FDA6-4A30-898D-1994193296A6}</c15:txfldGUID>
                      <c15:f>'10. Fig3 &amp; Table1 (n=180)'!$R$25</c15:f>
                      <c15:dlblFieldTableCache>
                        <c:ptCount val="1"/>
                        <c:pt idx="0">
                          <c:v>71</c:v>
                        </c:pt>
                      </c15:dlblFieldTableCache>
                    </c15:dlblFTEntry>
                  </c15:dlblFieldTable>
                  <c15:showDataLabelsRange val="0"/>
                </c:ext>
                <c:ext xmlns:c16="http://schemas.microsoft.com/office/drawing/2014/chart" uri="{C3380CC4-5D6E-409C-BE32-E72D297353CC}">
                  <c16:uniqueId val="{0000000C-283B-4B37-917C-404BA506B85F}"/>
                </c:ext>
              </c:extLst>
            </c:dLbl>
            <c:dLbl>
              <c:idx val="13"/>
              <c:layout>
                <c:manualLayout>
                  <c:x val="-0.13154289472498681"/>
                  <c:y val="3.1421759191178784E-7"/>
                </c:manualLayout>
              </c:layout>
              <c:tx>
                <c:rich>
                  <a:bodyPr/>
                  <a:lstStyle/>
                  <a:p>
                    <a:fld id="{F16B7D95-2184-4C61-A395-8AC50E968E7A}"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{F16B7D95-2184-4C61-A395-8AC50E968E7A}</c15:txfldGUID>
                      <c15:f>'10. Fig3 &amp; Table1 (n=180)'!$R$24</c15:f>
                      <c15:dlblFieldTableCache>
                        <c:ptCount val="1"/>
                        <c:pt idx="0">
                          <c:v>60</c:v>
                        </c:pt>
                      </c15:dlblFieldTableCache>
                    </c15:dlblFTEntry>
                  </c15:dlblFieldTable>
                  <c15:showDataLabelsRange val="0"/>
                </c:ext>
                <c:ext xmlns:c16="http://schemas.microsoft.com/office/drawing/2014/chart" uri="{C3380CC4-5D6E-409C-BE32-E72D297353CC}">
                  <c16:uniqueId val="{0000000D-283B-4B37-917C-404BA506B85F}"/>
                </c:ext>
              </c:extLst>
            </c:dLbl>
            <c:dLbl>
              <c:idx val="14"/>
              <c:layout>
                <c:manualLayout>
                  <c:x val="-0.13332922732192226"/>
                  <c:y val="3.1421759193007766E-7"/>
                </c:manualLayout>
              </c:layout>
              <c:tx>
                <c:rich>
                  <a:bodyPr/>
                  <a:lstStyle/>
                  <a:p>
                    <a:fld id="{F503D57B-BB44-4F98-BD2E-BAB2F76F4CA6}"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{F503D57B-BB44-4F98-BD2E-BAB2F76F4CA6}</c15:txfldGUID>
                      <c15:f>'10. Fig3 &amp; Table1 (n=180)'!$R$23</c15:f>
                      <c15:dlblFieldTableCache>
                        <c:ptCount val="1"/>
                        <c:pt idx="0">
                          <c:v>59</c:v>
                        </c:pt>
                      </c15:dlblFieldTableCache>
                    </c15:dlblFTEntry>
                  </c15:dlblFieldTable>
                  <c15:showDataLabelsRange val="0"/>
                </c:ext>
                <c:ext xmlns:c16="http://schemas.microsoft.com/office/drawing/2014/chart" uri="{C3380CC4-5D6E-409C-BE32-E72D297353CC}">
                  <c16:uniqueId val="{0000000E-283B-4B37-917C-404BA506B85F}"/>
                </c:ext>
              </c:extLst>
            </c:dLbl>
            <c:spPr>
              <a:noFill/>
              <a:ln>
                <a:noFill/>
              </a:ln>
              <a:effectLst/>
            </c:spPr>
            <c:txPr>
              <a:bodyPr rot="0" spcFirstLastPara="1" vertOverflow="ellipsis" vert="horz" wrap="square" lIns="0" tIns="19050" rIns="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'10. Fig3 &amp; Table1 (n=180)'!$F$16:$T$16</c:f>
              <c:strCache>
                <c:ptCount val="15"/>
                <c:pt idx="0">
                  <c:v>Q1</c:v>
                </c:pt>
                <c:pt idx="1">
                  <c:v>Q2</c:v>
                </c:pt>
                <c:pt idx="2">
                  <c:v>Q3</c:v>
                </c:pt>
                <c:pt idx="3">
                  <c:v>Q4</c:v>
                </c:pt>
                <c:pt idx="4">
                  <c:v>Q5</c:v>
                </c:pt>
                <c:pt idx="5">
                  <c:v>Q6</c:v>
                </c:pt>
                <c:pt idx="6">
                  <c:v>Q7</c:v>
                </c:pt>
                <c:pt idx="7">
                  <c:v>Q8</c:v>
                </c:pt>
                <c:pt idx="8">
                  <c:v>Q9</c:v>
                </c:pt>
                <c:pt idx="9">
                  <c:v>Q10</c:v>
                </c:pt>
                <c:pt idx="10">
                  <c:v>Q11</c:v>
                </c:pt>
                <c:pt idx="11">
                  <c:v>Q12</c:v>
                </c:pt>
                <c:pt idx="12">
                  <c:v>Q13</c:v>
                </c:pt>
                <c:pt idx="13">
                  <c:v>Q14</c:v>
                </c:pt>
                <c:pt idx="14">
                  <c:v>Q15</c:v>
                </c:pt>
              </c:strCache>
            </c:strRef>
          </c:cat>
          <c:val>
            <c:numRef>
              <c:f>'10. Fig3 &amp; Table1 (n=180)'!$F$17:$T$17</c:f>
              <c:numCache>
                <c:formatCode>0%</c:formatCode>
                <c:ptCount val="15"/>
                <c:pt idx="0">
                  <c:v>-0.68333333333333335</c:v>
                </c:pt>
                <c:pt idx="1">
                  <c:v>-5.5555555555555552E-2</c:v>
                </c:pt>
                <c:pt idx="2">
                  <c:v>-0.2388888888888889</c:v>
                </c:pt>
                <c:pt idx="3">
                  <c:v>-0.5444444444444444</c:v>
                </c:pt>
                <c:pt idx="4">
                  <c:v>-0.65</c:v>
                </c:pt>
                <c:pt idx="5">
                  <c:v>-0.5444444444444444</c:v>
                </c:pt>
                <c:pt idx="6">
                  <c:v>-0.58888888888888891</c:v>
                </c:pt>
                <c:pt idx="7">
                  <c:v>-0.73333333333333328</c:v>
                </c:pt>
                <c:pt idx="8">
                  <c:v>-0.28888888888888886</c:v>
                </c:pt>
                <c:pt idx="9">
                  <c:v>-0.59444444444444444</c:v>
                </c:pt>
                <c:pt idx="10">
                  <c:v>-0.48888888888888887</c:v>
                </c:pt>
                <c:pt idx="11">
                  <c:v>-0.65</c:v>
                </c:pt>
                <c:pt idx="12">
                  <c:v>-0.7055555555555556</c:v>
                </c:pt>
                <c:pt idx="13">
                  <c:v>-0.6</c:v>
                </c:pt>
                <c:pt idx="14">
                  <c:v>-0.59444444444444444</c:v>
                </c:pt>
              </c:numCache>
            </c:numRef>
          </c:val>
          <c:extLst>
            <c:ext xmlns:c16="http://schemas.microsoft.com/office/drawing/2014/chart" uri="{C3380CC4-5D6E-409C-BE32-E72D297353CC}">
              <c16:uniqueId val="{0000000F-283B-4B37-917C-404BA506B85F}"/>
            </c:ext>
          </c:extLst>
        </c:ser>
        <c:ser>
          <c:idx val="1"/>
          <c:order val="1"/>
          <c:spPr>
            <a:solidFill>
              <a:srgbClr val="FFC000"/>
            </a:solidFill>
            <a:ln>
              <a:noFill/>
            </a:ln>
            <a:effectLst/>
          </c:spPr>
          <c:invertIfNegative val="0"/>
          <c:dLbls>
            <c:dLbl>
              <c:idx val="0"/>
              <c:layout>
                <c:manualLayout>
                  <c:x val="7.6152010416641644E-2"/>
                  <c:y val="0"/>
                </c:manualLayout>
              </c:layout>
              <c:tx>
                <c:rich>
                  <a:bodyPr/>
                  <a:lstStyle/>
                  <a:p>
                    <a:fld id="{A2AC12F2-EA04-4CF8-9602-1F83847A38EB}"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{A2AC12F2-EA04-4CF8-9602-1F83847A38EB}</c15:txfldGUID>
                      <c15:f>'10. Fig3 &amp; Table1 (n=180)'!$S$37</c15:f>
                      <c15:dlblFieldTableCache>
                        <c:ptCount val="1"/>
                        <c:pt idx="0">
                          <c:v>32</c:v>
                        </c:pt>
                      </c15:dlblFieldTableCache>
                    </c15:dlblFTEntry>
                  </c15:dlblFieldTable>
                  <c15:showDataLabelsRange val="0"/>
                </c:ext>
                <c:ext xmlns:c16="http://schemas.microsoft.com/office/drawing/2014/chart" uri="{C3380CC4-5D6E-409C-BE32-E72D297353CC}">
                  <c16:uniqueId val="{00000010-283B-4B37-917C-404BA506B85F}"/>
                </c:ext>
              </c:extLst>
            </c:dLbl>
            <c:dLbl>
              <c:idx val="1"/>
              <c:layout>
                <c:manualLayout>
                  <c:x val="0.18662670632522343"/>
                  <c:y val="0"/>
                </c:manualLayout>
              </c:layout>
              <c:tx>
                <c:rich>
                  <a:bodyPr/>
                  <a:lstStyle/>
                  <a:p>
                    <a:fld id="{A5A59D1F-C883-4545-8648-B76A225F7E01}"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{A5A59D1F-C883-4545-8648-B76A225F7E01}</c15:txfldGUID>
                      <c15:f>'10. Fig3 &amp; Table1 (n=180)'!$S$36</c15:f>
                      <c15:dlblFieldTableCache>
                        <c:ptCount val="1"/>
                        <c:pt idx="0">
                          <c:v>94</c:v>
                        </c:pt>
                      </c15:dlblFieldTableCache>
                    </c15:dlblFTEntry>
                  </c15:dlblFieldTable>
                  <c15:showDataLabelsRange val="0"/>
                </c:ext>
                <c:ext xmlns:c16="http://schemas.microsoft.com/office/drawing/2014/chart" uri="{C3380CC4-5D6E-409C-BE32-E72D297353CC}">
                  <c16:uniqueId val="{00000011-283B-4B37-917C-404BA506B85F}"/>
                </c:ext>
              </c:extLst>
            </c:dLbl>
            <c:dLbl>
              <c:idx val="2"/>
              <c:layout>
                <c:manualLayout>
                  <c:x val="0.15436272992742323"/>
                  <c:y val="0"/>
                </c:manualLayout>
              </c:layout>
              <c:tx>
                <c:rich>
                  <a:bodyPr/>
                  <a:lstStyle/>
                  <a:p>
                    <a:fld id="{6D07C483-0029-4D88-8166-034DB0F4FC62}"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{6D07C483-0029-4D88-8166-034DB0F4FC62}</c15:txfldGUID>
                      <c15:f>'10. Fig3 &amp; Table1 (n=180)'!$S$35</c15:f>
                      <c15:dlblFieldTableCache>
                        <c:ptCount val="1"/>
                        <c:pt idx="0">
                          <c:v>76</c:v>
                        </c:pt>
                      </c15:dlblFieldTableCache>
                    </c15:dlblFTEntry>
                  </c15:dlblFieldTable>
                  <c15:showDataLabelsRange val="0"/>
                </c:ext>
                <c:ext xmlns:c16="http://schemas.microsoft.com/office/drawing/2014/chart" uri="{C3380CC4-5D6E-409C-BE32-E72D297353CC}">
                  <c16:uniqueId val="{00000012-283B-4B37-917C-404BA506B85F}"/>
                </c:ext>
              </c:extLst>
            </c:dLbl>
            <c:dLbl>
              <c:idx val="3"/>
              <c:layout>
                <c:manualLayout>
                  <c:x val="0.10059292822769418"/>
                  <c:y val="-7.3159484172190501E-17"/>
                </c:manualLayout>
              </c:layout>
              <c:tx>
                <c:rich>
                  <a:bodyPr/>
                  <a:lstStyle/>
                  <a:p>
                    <a:fld id="{94E56BCF-6D5C-467A-9508-122ABA570ECA}"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{94E56BCF-6D5C-467A-9508-122ABA570ECA}</c15:txfldGUID>
                      <c15:f>'10. Fig3 &amp; Table1 (n=180)'!$S$34</c15:f>
                      <c15:dlblFieldTableCache>
                        <c:ptCount val="1"/>
                        <c:pt idx="0">
                          <c:v>46</c:v>
                        </c:pt>
                      </c15:dlblFieldTableCache>
                    </c15:dlblFTEntry>
                  </c15:dlblFieldTable>
                  <c15:showDataLabelsRange val="0"/>
                </c:ext>
                <c:ext xmlns:c16="http://schemas.microsoft.com/office/drawing/2014/chart" uri="{C3380CC4-5D6E-409C-BE32-E72D297353CC}">
                  <c16:uniqueId val="{00000013-283B-4B37-917C-404BA506B85F}"/>
                </c:ext>
              </c:extLst>
            </c:dLbl>
            <c:dLbl>
              <c:idx val="4"/>
              <c:layout>
                <c:manualLayout>
                  <c:x val="8.2017787194377065E-2"/>
                  <c:y val="-7.3159484172190501E-17"/>
                </c:manualLayout>
              </c:layout>
              <c:tx>
                <c:rich>
                  <a:bodyPr/>
                  <a:lstStyle/>
                  <a:p>
                    <a:fld id="{34A5A7E7-357F-4E3F-9979-9D5EE8769FA0}"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{34A5A7E7-357F-4E3F-9979-9D5EE8769FA0}</c15:txfldGUID>
                      <c15:f>'10. Fig3 &amp; Table1 (n=180)'!$S$33</c15:f>
                      <c15:dlblFieldTableCache>
                        <c:ptCount val="1"/>
                        <c:pt idx="0">
                          <c:v>35</c:v>
                        </c:pt>
                      </c15:dlblFieldTableCache>
                    </c15:dlblFTEntry>
                  </c15:dlblFieldTable>
                  <c15:showDataLabelsRange val="0"/>
                </c:ext>
                <c:ext xmlns:c16="http://schemas.microsoft.com/office/drawing/2014/chart" uri="{C3380CC4-5D6E-409C-BE32-E72D297353CC}">
                  <c16:uniqueId val="{00000014-283B-4B37-917C-404BA506B85F}"/>
                </c:ext>
              </c:extLst>
            </c:dLbl>
            <c:dLbl>
              <c:idx val="5"/>
              <c:layout>
                <c:manualLayout>
                  <c:x val="0.10335498247400461"/>
                  <c:y val="0"/>
                </c:manualLayout>
              </c:layout>
              <c:tx>
                <c:rich>
                  <a:bodyPr/>
                  <a:lstStyle/>
                  <a:p>
                    <a:fld id="{575FCE7E-CAD8-405C-9352-1723FA312793}"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{575FCE7E-CAD8-405C-9352-1723FA312793}</c15:txfldGUID>
                      <c15:f>'10. Fig3 &amp; Table1 (n=180)'!$S$32</c15:f>
                      <c15:dlblFieldTableCache>
                        <c:ptCount val="1"/>
                        <c:pt idx="0">
                          <c:v>46</c:v>
                        </c:pt>
                      </c15:dlblFieldTableCache>
                    </c15:dlblFTEntry>
                  </c15:dlblFieldTable>
                  <c15:showDataLabelsRange val="0"/>
                </c:ext>
                <c:ext xmlns:c16="http://schemas.microsoft.com/office/drawing/2014/chart" uri="{C3380CC4-5D6E-409C-BE32-E72D297353CC}">
                  <c16:uniqueId val="{00000015-283B-4B37-917C-404BA506B85F}"/>
                </c:ext>
              </c:extLst>
            </c:dLbl>
            <c:dLbl>
              <c:idx val="6"/>
              <c:layout>
                <c:manualLayout>
                  <c:x val="9.5537672400791404E-2"/>
                  <c:y val="0"/>
                </c:manualLayout>
              </c:layout>
              <c:tx>
                <c:rich>
                  <a:bodyPr/>
                  <a:lstStyle/>
                  <a:p>
                    <a:fld id="{CEDC0BAD-C016-4183-8A9E-4988F7444D0D}"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{CEDC0BAD-C016-4183-8A9E-4988F7444D0D}</c15:txfldGUID>
                      <c15:f>'10. Fig3 &amp; Table1 (n=180)'!$S$31</c15:f>
                      <c15:dlblFieldTableCache>
                        <c:ptCount val="1"/>
                        <c:pt idx="0">
                          <c:v>41</c:v>
                        </c:pt>
                      </c15:dlblFieldTableCache>
                    </c15:dlblFTEntry>
                  </c15:dlblFieldTable>
                  <c15:showDataLabelsRange val="0"/>
                </c:ext>
                <c:ext xmlns:c16="http://schemas.microsoft.com/office/drawing/2014/chart" uri="{C3380CC4-5D6E-409C-BE32-E72D297353CC}">
                  <c16:uniqueId val="{00000016-283B-4B37-917C-404BA506B85F}"/>
                </c:ext>
              </c:extLst>
            </c:dLbl>
            <c:dLbl>
              <c:idx val="7"/>
              <c:layout>
                <c:manualLayout>
                  <c:x val="6.7353236507745606E-2"/>
                  <c:y val="0"/>
                </c:manualLayout>
              </c:layout>
              <c:tx>
                <c:rich>
                  <a:bodyPr/>
                  <a:lstStyle/>
                  <a:p>
                    <a:fld id="{B4AEF474-0EF9-4254-BB15-7B2C9DD6B8F6}"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{B4AEF474-0EF9-4254-BB15-7B2C9DD6B8F6}</c15:txfldGUID>
                      <c15:f>'10. Fig3 &amp; Table1 (n=180)'!$S$30</c15:f>
                      <c15:dlblFieldTableCache>
                        <c:ptCount val="1"/>
                        <c:pt idx="0">
                          <c:v>27</c:v>
                        </c:pt>
                      </c15:dlblFieldTableCache>
                    </c15:dlblFTEntry>
                  </c15:dlblFieldTable>
                  <c15:showDataLabelsRange val="0"/>
                </c:ext>
                <c:ext xmlns:c16="http://schemas.microsoft.com/office/drawing/2014/chart" uri="{C3380CC4-5D6E-409C-BE32-E72D297353CC}">
                  <c16:uniqueId val="{00000017-283B-4B37-917C-404BA506B85F}"/>
                </c:ext>
              </c:extLst>
            </c:dLbl>
            <c:dLbl>
              <c:idx val="8"/>
              <c:layout>
                <c:manualLayout>
                  <c:x val="0.14280190177221666"/>
                  <c:y val="0"/>
                </c:manualLayout>
              </c:layout>
              <c:tx>
                <c:rich>
                  <a:bodyPr/>
                  <a:lstStyle/>
                  <a:p>
                    <a:fld id="{EC7E7A92-0095-4E52-AD96-4BCF68EDEEE1}"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{EC7E7A92-0095-4E52-AD96-4BCF68EDEEE1}</c15:txfldGUID>
                      <c15:f>'10. Fig3 &amp; Table1 (n=180)'!$S$29</c15:f>
                      <c15:dlblFieldTableCache>
                        <c:ptCount val="1"/>
                        <c:pt idx="0">
                          <c:v>71</c:v>
                        </c:pt>
                      </c15:dlblFieldTableCache>
                    </c15:dlblFTEntry>
                  </c15:dlblFieldTable>
                  <c15:showDataLabelsRange val="0"/>
                </c:ext>
                <c:ext xmlns:c16="http://schemas.microsoft.com/office/drawing/2014/chart" uri="{C3380CC4-5D6E-409C-BE32-E72D297353CC}">
                  <c16:uniqueId val="{00000018-283B-4B37-917C-404BA506B85F}"/>
                </c:ext>
              </c:extLst>
            </c:dLbl>
            <c:dLbl>
              <c:idx val="9"/>
              <c:layout>
                <c:manualLayout>
                  <c:x val="9.1794154318798046E-2"/>
                  <c:y val="0"/>
                </c:manualLayout>
              </c:layout>
              <c:tx>
                <c:rich>
                  <a:bodyPr/>
                  <a:lstStyle/>
                  <a:p>
                    <a:fld id="{8324AFE7-879D-486E-9F29-43C595173413}"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{8324AFE7-879D-486E-9F29-43C595173413}</c15:txfldGUID>
                      <c15:f>'10. Fig3 &amp; Table1 (n=180)'!$S$28</c15:f>
                      <c15:dlblFieldTableCache>
                        <c:ptCount val="1"/>
                        <c:pt idx="0">
                          <c:v>41</c:v>
                        </c:pt>
                      </c15:dlblFieldTableCache>
                    </c15:dlblFTEntry>
                  </c15:dlblFieldTable>
                  <c15:showDataLabelsRange val="0"/>
                </c:ext>
                <c:ext xmlns:c16="http://schemas.microsoft.com/office/drawing/2014/chart" uri="{C3380CC4-5D6E-409C-BE32-E72D297353CC}">
                  <c16:uniqueId val="{00000019-283B-4B37-917C-404BA506B85F}"/>
                </c:ext>
              </c:extLst>
            </c:dLbl>
            <c:dLbl>
              <c:idx val="10"/>
              <c:layout>
                <c:manualLayout>
                  <c:x val="0.11036929535211516"/>
                  <c:y val="0"/>
                </c:manualLayout>
              </c:layout>
              <c:tx>
                <c:rich>
                  <a:bodyPr/>
                  <a:lstStyle/>
                  <a:p>
                    <a:fld id="{2361A23D-6E09-43FA-A0A8-15F2C355BF34}"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{2361A23D-6E09-43FA-A0A8-15F2C355BF34}</c15:txfldGUID>
                      <c15:f>'10. Fig3 &amp; Table1 (n=180)'!$S$27</c15:f>
                      <c15:dlblFieldTableCache>
                        <c:ptCount val="1"/>
                        <c:pt idx="0">
                          <c:v>51</c:v>
                        </c:pt>
                      </c15:dlblFieldTableCache>
                    </c15:dlblFTEntry>
                  </c15:dlblFieldTable>
                  <c15:showDataLabelsRange val="0"/>
                </c:ext>
                <c:ext xmlns:c16="http://schemas.microsoft.com/office/drawing/2014/chart" uri="{C3380CC4-5D6E-409C-BE32-E72D297353CC}">
                  <c16:uniqueId val="{0000001A-283B-4B37-917C-404BA506B85F}"/>
                </c:ext>
              </c:extLst>
            </c:dLbl>
            <c:dLbl>
              <c:idx val="11"/>
              <c:layout>
                <c:manualLayout>
                  <c:x val="8.2017787194377065E-2"/>
                  <c:y val="0"/>
                </c:manualLayout>
              </c:layout>
              <c:tx>
                <c:rich>
                  <a:bodyPr/>
                  <a:lstStyle/>
                  <a:p>
                    <a:fld id="{53F999C5-F11F-424C-AF3E-D96C03340079}"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{53F999C5-F11F-424C-AF3E-D96C03340079}</c15:txfldGUID>
                      <c15:f>'10. Fig3 &amp; Table1 (n=180)'!$S$26</c15:f>
                      <c15:dlblFieldTableCache>
                        <c:ptCount val="1"/>
                        <c:pt idx="0">
                          <c:v>35</c:v>
                        </c:pt>
                      </c15:dlblFieldTableCache>
                    </c15:dlblFTEntry>
                  </c15:dlblFieldTable>
                  <c15:showDataLabelsRange val="0"/>
                </c:ext>
                <c:ext xmlns:c16="http://schemas.microsoft.com/office/drawing/2014/chart" uri="{C3380CC4-5D6E-409C-BE32-E72D297353CC}">
                  <c16:uniqueId val="{0000001B-283B-4B37-917C-404BA506B85F}"/>
                </c:ext>
              </c:extLst>
            </c:dLbl>
            <c:dLbl>
              <c:idx val="12"/>
              <c:layout>
                <c:manualLayout>
                  <c:x val="7.2241420069956097E-2"/>
                  <c:y val="0"/>
                </c:manualLayout>
              </c:layout>
              <c:tx>
                <c:rich>
                  <a:bodyPr/>
                  <a:lstStyle/>
                  <a:p>
                    <a:fld id="{BD153090-A2EE-4E0A-9DC7-90F4130261B1}"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{BD153090-A2EE-4E0A-9DC7-90F4130261B1}</c15:txfldGUID>
                      <c15:f>'10. Fig3 &amp; Table1 (n=180)'!$S$25</c15:f>
                      <c15:dlblFieldTableCache>
                        <c:ptCount val="1"/>
                        <c:pt idx="0">
                          <c:v>29</c:v>
                        </c:pt>
                      </c15:dlblFieldTableCache>
                    </c15:dlblFTEntry>
                  </c15:dlblFieldTable>
                  <c15:showDataLabelsRange val="0"/>
                </c:ext>
                <c:ext xmlns:c16="http://schemas.microsoft.com/office/drawing/2014/chart" uri="{C3380CC4-5D6E-409C-BE32-E72D297353CC}">
                  <c16:uniqueId val="{0000001C-283B-4B37-917C-404BA506B85F}"/>
                </c:ext>
              </c:extLst>
            </c:dLbl>
            <c:dLbl>
              <c:idx val="13"/>
              <c:layout>
                <c:manualLayout>
                  <c:x val="9.2060137967871866E-2"/>
                  <c:y val="0"/>
                </c:manualLayout>
              </c:layout>
              <c:tx>
                <c:rich>
                  <a:bodyPr/>
                  <a:lstStyle/>
                  <a:p>
                    <a:fld id="{29C05835-E8B5-4182-9ABA-E3D36657860F}"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{29C05835-E8B5-4182-9ABA-E3D36657860F}</c15:txfldGUID>
                      <c15:f>'10. Fig3 &amp; Table1 (n=180)'!$S$24</c15:f>
                      <c15:dlblFieldTableCache>
                        <c:ptCount val="1"/>
                        <c:pt idx="0">
                          <c:v>40</c:v>
                        </c:pt>
                      </c15:dlblFieldTableCache>
                    </c15:dlblFTEntry>
                  </c15:dlblFieldTable>
                  <c15:showDataLabelsRange val="0"/>
                </c:ext>
                <c:ext xmlns:c16="http://schemas.microsoft.com/office/drawing/2014/chart" uri="{C3380CC4-5D6E-409C-BE32-E72D297353CC}">
                  <c16:uniqueId val="{0000001D-283B-4B37-917C-404BA506B85F}"/>
                </c:ext>
              </c:extLst>
            </c:dLbl>
            <c:dLbl>
              <c:idx val="14"/>
              <c:layout>
                <c:manualLayout>
                  <c:x val="9.591853201383975E-2"/>
                  <c:y val="0"/>
                </c:manualLayout>
              </c:layout>
              <c:tx>
                <c:rich>
                  <a:bodyPr/>
                  <a:lstStyle/>
                  <a:p>
                    <a:fld id="{E079A246-A9C8-4872-A9FA-7DB3BAEDF08B}"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{E079A246-A9C8-4872-A9FA-7DB3BAEDF08B}</c15:txfldGUID>
                      <c15:f>'10. Fig3 &amp; Table1 (n=180)'!$S$23</c15:f>
                      <c15:dlblFieldTableCache>
                        <c:ptCount val="1"/>
                        <c:pt idx="0">
                          <c:v>41</c:v>
                        </c:pt>
                      </c15:dlblFieldTableCache>
                    </c15:dlblFTEntry>
                  </c15:dlblFieldTable>
                  <c15:showDataLabelsRange val="0"/>
                </c:ext>
                <c:ext xmlns:c16="http://schemas.microsoft.com/office/drawing/2014/chart" uri="{C3380CC4-5D6E-409C-BE32-E72D297353CC}">
                  <c16:uniqueId val="{0000001E-283B-4B37-917C-404BA506B85F}"/>
                </c:ext>
              </c:extLst>
            </c:dLbl>
            <c:spPr>
              <a:noFill/>
              <a:ln>
                <a:noFill/>
              </a:ln>
              <a:effectLst/>
            </c:spPr>
            <c:txPr>
              <a:bodyPr rot="0" spcFirstLastPara="1" vertOverflow="overflow" horzOverflow="overflow" wrap="none" lIns="0" tIns="19050" rIns="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'10. Fig3 &amp; Table1 (n=180)'!$F$16:$T$16</c:f>
              <c:strCache>
                <c:ptCount val="15"/>
                <c:pt idx="0">
                  <c:v>Q1</c:v>
                </c:pt>
                <c:pt idx="1">
                  <c:v>Q2</c:v>
                </c:pt>
                <c:pt idx="2">
                  <c:v>Q3</c:v>
                </c:pt>
                <c:pt idx="3">
                  <c:v>Q4</c:v>
                </c:pt>
                <c:pt idx="4">
                  <c:v>Q5</c:v>
                </c:pt>
                <c:pt idx="5">
                  <c:v>Q6</c:v>
                </c:pt>
                <c:pt idx="6">
                  <c:v>Q7</c:v>
                </c:pt>
                <c:pt idx="7">
                  <c:v>Q8</c:v>
                </c:pt>
                <c:pt idx="8">
                  <c:v>Q9</c:v>
                </c:pt>
                <c:pt idx="9">
                  <c:v>Q10</c:v>
                </c:pt>
                <c:pt idx="10">
                  <c:v>Q11</c:v>
                </c:pt>
                <c:pt idx="11">
                  <c:v>Q12</c:v>
                </c:pt>
                <c:pt idx="12">
                  <c:v>Q13</c:v>
                </c:pt>
                <c:pt idx="13">
                  <c:v>Q14</c:v>
                </c:pt>
                <c:pt idx="14">
                  <c:v>Q15</c:v>
                </c:pt>
              </c:strCache>
            </c:strRef>
          </c:cat>
          <c:val>
            <c:numRef>
              <c:f>'10. Fig3 &amp; Table1 (n=180)'!$F$18:$T$18</c:f>
              <c:numCache>
                <c:formatCode>0%</c:formatCode>
                <c:ptCount val="15"/>
                <c:pt idx="0">
                  <c:v>0.31666666666666665</c:v>
                </c:pt>
                <c:pt idx="1">
                  <c:v>0.94444444444444442</c:v>
                </c:pt>
                <c:pt idx="2">
                  <c:v>0.76111111111111107</c:v>
                </c:pt>
                <c:pt idx="3">
                  <c:v>0.45555555555555555</c:v>
                </c:pt>
                <c:pt idx="4">
                  <c:v>0.35</c:v>
                </c:pt>
                <c:pt idx="5">
                  <c:v>0.45555555555555555</c:v>
                </c:pt>
                <c:pt idx="6">
                  <c:v>0.41111111111111109</c:v>
                </c:pt>
                <c:pt idx="7">
                  <c:v>0.26666666666666666</c:v>
                </c:pt>
                <c:pt idx="8">
                  <c:v>0.71111111111111114</c:v>
                </c:pt>
                <c:pt idx="9">
                  <c:v>0.40555555555555556</c:v>
                </c:pt>
                <c:pt idx="10">
                  <c:v>0.51111111111111107</c:v>
                </c:pt>
                <c:pt idx="11">
                  <c:v>0.35</c:v>
                </c:pt>
                <c:pt idx="12">
                  <c:v>0.29444444444444445</c:v>
                </c:pt>
                <c:pt idx="13">
                  <c:v>0.4</c:v>
                </c:pt>
                <c:pt idx="14">
                  <c:v>0.40555555555555556</c:v>
                </c:pt>
              </c:numCache>
            </c:numRef>
          </c:val>
          <c:extLst>
            <c:ext xmlns:c16="http://schemas.microsoft.com/office/drawing/2014/chart" uri="{C3380CC4-5D6E-409C-BE32-E72D297353CC}">
              <c16:uniqueId val="{0000001F-283B-4B37-917C-404BA506B85F}"/>
            </c:ext>
          </c:extLst>
        </c:ser>
        <c:dLbls>
          <c:showLegendKey val="0"/>
          <c:showVal val="0"/>
          <c:showCatName val="0"/>
          <c:showSerName val="0"/>
          <c:showPercent val="0"/>
          <c:showBubbleSize val="0"/>
        </c:dLbls>
        <c:gapWidth val="150"/>
        <c:overlap val="100"/>
        <c:axId val="537246672"/>
        <c:axId val="537245072"/>
      </c:barChart>
      <c:catAx>
        <c:axId val="537246672"/>
        <c:scaling>
          <c:orientation val="minMax"/>
        </c:scaling>
        <c:delete val="0"/>
        <c:axPos val="l"/>
        <c:numFmt formatCode="General" sourceLinked="1"/>
        <c:majorTickMark val="none"/>
        <c:minorTickMark val="none"/>
        <c:tickLblPos val="nextTo"/>
        <c:spPr>
          <a:ln>
            <a:noFill/>
          </a:ln>
        </c:spPr>
        <c:crossAx val="537245072"/>
        <c:crosses val="autoZero"/>
        <c:auto val="1"/>
        <c:lblAlgn val="ctr"/>
        <c:lblOffset val="100"/>
        <c:tickLblSkip val="1"/>
        <c:noMultiLvlLbl val="0"/>
      </c:catAx>
      <c:valAx>
        <c:axId val="537245072"/>
        <c:scaling>
          <c:orientation val="minMax"/>
          <c:max val="1.5"/>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7246672"/>
        <c:crosses val="autoZero"/>
        <c:crossBetween val="between"/>
        <c:majorUnit val="0.2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Fig 3</a:t>
            </a:r>
          </a:p>
        </c:rich>
      </c:tx>
      <c:layout>
        <c:manualLayout>
          <c:xMode val="edge"/>
          <c:yMode val="edge"/>
          <c:x val="0.32707256704327281"/>
          <c:y val="2.3943380503678231E-2"/>
        </c:manualLayout>
      </c:layout>
      <c:overlay val="0"/>
      <c:spPr>
        <a:noFill/>
        <a:ln>
          <a:noFill/>
        </a:ln>
        <a:effectLst/>
      </c:spPr>
    </c:title>
    <c:autoTitleDeleted val="0"/>
    <c:plotArea>
      <c:layout/>
      <c:barChart>
        <c:barDir val="bar"/>
        <c:grouping val="stacked"/>
        <c:varyColors val="0"/>
        <c:ser>
          <c:idx val="0"/>
          <c:order val="0"/>
          <c:spPr>
            <a:solidFill>
              <a:srgbClr val="01B0F0"/>
            </a:solidFill>
            <a:ln>
              <a:noFill/>
            </a:ln>
            <a:effectLst/>
          </c:spPr>
          <c:invertIfNegative val="0"/>
          <c:dLbls>
            <c:dLbl>
              <c:idx val="0"/>
              <c:layout>
                <c:manualLayout>
                  <c:x val="-0.14344350864623714"/>
                  <c:y val="3.1421759191178784E-7"/>
                </c:manualLayout>
              </c:layout>
              <c:tx>
                <c:rich>
                  <a:bodyPr/>
                  <a:lstStyle/>
                  <a:p>
                    <a:fld id="{782077D1-6942-4D55-806A-FAF43F4B9CE1}"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{782077D1-6942-4D55-806A-FAF43F4B9CE1}</c15:txfldGUID>
                      <c15:f>'10. Fig3 &amp; Table1 (n=180)'!$R$37</c15:f>
                      <c15:dlblFieldTableCache>
                        <c:ptCount val="1"/>
                        <c:pt idx="0">
                          <c:v>68</c:v>
                        </c:pt>
                      </c15:dlblFieldTableCache>
                    </c15:dlblFTEntry>
                  </c15:dlblFieldTable>
                  <c15:showDataLabelsRange val="0"/>
                </c:ext>
                <c:ext xmlns:c16="http://schemas.microsoft.com/office/drawing/2014/chart" uri="{C3380CC4-5D6E-409C-BE32-E72D297353CC}">
                  <c16:uniqueId val="{00000000-5C18-48B0-BC83-C94FCA4AB37F}"/>
                </c:ext>
              </c:extLst>
            </c:dLbl>
            <c:dLbl>
              <c:idx val="1"/>
              <c:layout>
                <c:manualLayout>
                  <c:x val="-2.5515741511927759E-2"/>
                  <c:y val="6.2843518382357567E-7"/>
                </c:manualLayout>
              </c:layout>
              <c:tx>
                <c:rich>
                  <a:bodyPr/>
                  <a:lstStyle/>
                  <a:p>
                    <a:fld id="{034D428E-6499-468B-AADE-10A77285B268}"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{034D428E-6499-468B-AADE-10A77285B268}</c15:txfldGUID>
                      <c15:f>'10. Fig3 &amp; Table1 (n=180)'!$R$36</c15:f>
                      <c15:dlblFieldTableCache>
                        <c:ptCount val="1"/>
                        <c:pt idx="0">
                          <c:v>6</c:v>
                        </c:pt>
                      </c15:dlblFieldTableCache>
                    </c15:dlblFTEntry>
                  </c15:dlblFieldTable>
                  <c15:showDataLabelsRange val="0"/>
                </c:ext>
                <c:ext xmlns:c16="http://schemas.microsoft.com/office/drawing/2014/chart" uri="{C3380CC4-5D6E-409C-BE32-E72D297353CC}">
                  <c16:uniqueId val="{00000001-5C18-48B0-BC83-C94FCA4AB37F}"/>
                </c:ext>
              </c:extLst>
            </c:dLbl>
            <c:dLbl>
              <c:idx val="2"/>
              <c:layout>
                <c:manualLayout>
                  <c:x val="-6.7996419500014033E-2"/>
                  <c:y val="3.1421759191178784E-7"/>
                </c:manualLayout>
              </c:layout>
              <c:tx>
                <c:rich>
                  <a:bodyPr/>
                  <a:lstStyle/>
                  <a:p>
                    <a:fld id="{1A3AA8D9-85AD-4D6C-82D5-A18C904EBDD0}"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{1A3AA8D9-85AD-4D6C-82D5-A18C904EBDD0}</c15:txfldGUID>
                      <c15:f>'10. Fig3 &amp; Table1 (n=180)'!$R$35</c15:f>
                      <c15:dlblFieldTableCache>
                        <c:ptCount val="1"/>
                        <c:pt idx="0">
                          <c:v>24</c:v>
                        </c:pt>
                      </c15:dlblFieldTableCache>
                    </c15:dlblFTEntry>
                  </c15:dlblFieldTable>
                  <c15:showDataLabelsRange val="0"/>
                </c:ext>
                <c:ext xmlns:c16="http://schemas.microsoft.com/office/drawing/2014/chart" uri="{C3380CC4-5D6E-409C-BE32-E72D297353CC}">
                  <c16:uniqueId val="{00000002-5C18-48B0-BC83-C94FCA4AB37F}"/>
                </c:ext>
              </c:extLst>
            </c:dLbl>
            <c:dLbl>
              <c:idx val="3"/>
              <c:layout>
                <c:manualLayout>
                  <c:x val="-0.11623871653918084"/>
                  <c:y val="3.1421759198494729E-7"/>
                </c:manualLayout>
              </c:layout>
              <c:tx>
                <c:rich>
                  <a:bodyPr/>
                  <a:lstStyle/>
                  <a:p>
                    <a:fld id="{26E3505F-B7CC-449F-9175-F9F28769B371}"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{26E3505F-B7CC-449F-9175-F9F28769B371}</c15:txfldGUID>
                      <c15:f>'10. Fig3 &amp; Table1 (n=180)'!$R$34</c15:f>
                      <c15:dlblFieldTableCache>
                        <c:ptCount val="1"/>
                        <c:pt idx="0">
                          <c:v>54</c:v>
                        </c:pt>
                      </c15:dlblFieldTableCache>
                    </c15:dlblFTEntry>
                  </c15:dlblFieldTable>
                  <c15:showDataLabelsRange val="0"/>
                </c:ext>
                <c:ext xmlns:c16="http://schemas.microsoft.com/office/drawing/2014/chart" uri="{C3380CC4-5D6E-409C-BE32-E72D297353CC}">
                  <c16:uniqueId val="{00000003-5C18-48B0-BC83-C94FCA4AB37F}"/>
                </c:ext>
              </c:extLst>
            </c:dLbl>
            <c:dLbl>
              <c:idx val="4"/>
              <c:layout>
                <c:manualLayout>
                  <c:x val="-0.14033984281230735"/>
                  <c:y val="3.1421759191178784E-7"/>
                </c:manualLayout>
              </c:layout>
              <c:tx>
                <c:rich>
                  <a:bodyPr/>
                  <a:lstStyle/>
                  <a:p>
                    <a:fld id="{F0052F82-266B-4D86-AA73-2A569BA9BBB7}"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{F0052F82-266B-4D86-AA73-2A569BA9BBB7}</c15:txfldGUID>
                      <c15:f>'10. Fig3 &amp; Table1 (n=180)'!$R$33</c15:f>
                      <c15:dlblFieldTableCache>
                        <c:ptCount val="1"/>
                        <c:pt idx="0">
                          <c:v>65</c:v>
                        </c:pt>
                      </c15:dlblFieldTableCache>
                    </c15:dlblFTEntry>
                  </c15:dlblFieldTable>
                  <c15:showDataLabelsRange val="0"/>
                </c:ext>
                <c:ext xmlns:c16="http://schemas.microsoft.com/office/drawing/2014/chart" uri="{C3380CC4-5D6E-409C-BE32-E72D297353CC}">
                  <c16:uniqueId val="{00000004-5C18-48B0-BC83-C94FCA4AB37F}"/>
                </c:ext>
              </c:extLst>
            </c:dLbl>
            <c:dLbl>
              <c:idx val="5"/>
              <c:layout>
                <c:manualLayout>
                  <c:x val="-0.13005646055867726"/>
                  <c:y val="3.1421759191178784E-7"/>
                </c:manualLayout>
              </c:layout>
              <c:tx>
                <c:rich>
                  <a:bodyPr/>
                  <a:lstStyle/>
                  <a:p>
                    <a:fld id="{CFCA8DA1-64F1-4FF1-9759-9D551767F518}"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{CFCA8DA1-64F1-4FF1-9759-9D551767F518}</c15:txfldGUID>
                      <c15:f>'10. Fig3 &amp; Table1 (n=180)'!$R$32</c15:f>
                      <c15:dlblFieldTableCache>
                        <c:ptCount val="1"/>
                        <c:pt idx="0">
                          <c:v>54</c:v>
                        </c:pt>
                      </c15:dlblFieldTableCache>
                    </c15:dlblFTEntry>
                  </c15:dlblFieldTable>
                  <c15:showDataLabelsRange val="0"/>
                </c:ext>
                <c:ext xmlns:c16="http://schemas.microsoft.com/office/drawing/2014/chart" uri="{C3380CC4-5D6E-409C-BE32-E72D297353CC}">
                  <c16:uniqueId val="{00000005-5C18-48B0-BC83-C94FCA4AB37F}"/>
                </c:ext>
              </c:extLst>
            </c:dLbl>
            <c:dLbl>
              <c:idx val="6"/>
              <c:layout>
                <c:manualLayout>
                  <c:x val="-0.12682373828834603"/>
                  <c:y val="3.1421759191178784E-7"/>
                </c:manualLayout>
              </c:layout>
              <c:tx>
                <c:rich>
                  <a:bodyPr/>
                  <a:lstStyle/>
                  <a:p>
                    <a:fld id="{A36B8A93-B57D-46C8-AE96-B91CDDCC3DA8}"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{A36B8A93-B57D-46C8-AE96-B91CDDCC3DA8}</c15:txfldGUID>
                      <c15:f>'10. Fig3 &amp; Table1 (n=180)'!$R$31</c15:f>
                      <c15:dlblFieldTableCache>
                        <c:ptCount val="1"/>
                        <c:pt idx="0">
                          <c:v>59</c:v>
                        </c:pt>
                      </c15:dlblFieldTableCache>
                    </c15:dlblFTEntry>
                  </c15:dlblFieldTable>
                  <c15:showDataLabelsRange val="0"/>
                </c:ext>
                <c:ext xmlns:c16="http://schemas.microsoft.com/office/drawing/2014/chart" uri="{C3380CC4-5D6E-409C-BE32-E72D297353CC}">
                  <c16:uniqueId val="{00000006-5C18-48B0-BC83-C94FCA4AB37F}"/>
                </c:ext>
              </c:extLst>
            </c:dLbl>
            <c:dLbl>
              <c:idx val="7"/>
              <c:layout>
                <c:manualLayout>
                  <c:x val="-0.15224045673355768"/>
                  <c:y val="3.1421759191178784E-7"/>
                </c:manualLayout>
              </c:layout>
              <c:tx>
                <c:rich>
                  <a:bodyPr/>
                  <a:lstStyle/>
                  <a:p>
                    <a:fld id="{824F484F-46F7-4599-B51A-523B91F377A3}"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{824F484F-46F7-4599-B51A-523B91F377A3}</c15:txfldGUID>
                      <c15:f>'10. Fig3 &amp; Table1 (n=180)'!$R$30</c15:f>
                      <c15:dlblFieldTableCache>
                        <c:ptCount val="1"/>
                        <c:pt idx="0">
                          <c:v>73</c:v>
                        </c:pt>
                      </c15:dlblFieldTableCache>
                    </c15:dlblFTEntry>
                  </c15:dlblFieldTable>
                  <c15:showDataLabelsRange val="0"/>
                </c:ext>
                <c:ext xmlns:c16="http://schemas.microsoft.com/office/drawing/2014/chart" uri="{C3380CC4-5D6E-409C-BE32-E72D297353CC}">
                  <c16:uniqueId val="{00000007-5C18-48B0-BC83-C94FCA4AB37F}"/>
                </c:ext>
              </c:extLst>
            </c:dLbl>
            <c:dLbl>
              <c:idx val="8"/>
              <c:layout>
                <c:manualLayout>
                  <c:x val="-7.6795326285357499E-2"/>
                  <c:y val="6.2843518382357567E-7"/>
                </c:manualLayout>
              </c:layout>
              <c:tx>
                <c:rich>
                  <a:bodyPr/>
                  <a:lstStyle/>
                  <a:p>
                    <a:fld id="{63DBDE7A-0855-4081-8EBB-3EE873B9BBDF}"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{63DBDE7A-0855-4081-8EBB-3EE873B9BBDF}</c15:txfldGUID>
                      <c15:f>'10. Fig3 &amp; Table1 (n=180)'!$R$29</c15:f>
                      <c15:dlblFieldTableCache>
                        <c:ptCount val="1"/>
                        <c:pt idx="0">
                          <c:v>29</c:v>
                        </c:pt>
                      </c15:dlblFieldTableCache>
                    </c15:dlblFTEntry>
                  </c15:dlblFieldTable>
                  <c15:showDataLabelsRange val="0"/>
                </c:ext>
                <c:ext xmlns:c16="http://schemas.microsoft.com/office/drawing/2014/chart" uri="{C3380CC4-5D6E-409C-BE32-E72D297353CC}">
                  <c16:uniqueId val="{00000008-5C18-48B0-BC83-C94FCA4AB37F}"/>
                </c:ext>
              </c:extLst>
            </c:dLbl>
            <c:dLbl>
              <c:idx val="9"/>
              <c:layout>
                <c:manualLayout>
                  <c:x val="-0.13056332808039545"/>
                  <c:y val="3.1421759191178784E-7"/>
                </c:manualLayout>
              </c:layout>
              <c:tx>
                <c:rich>
                  <a:bodyPr/>
                  <a:lstStyle/>
                  <a:p>
                    <a:fld id="{F7425F0F-71CF-4651-A838-88C4EC139329}"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{F7425F0F-71CF-4651-A838-88C4EC139329}</c15:txfldGUID>
                      <c15:f>'10. Fig3 &amp; Table1 (n=180)'!$R$28</c15:f>
                      <c15:dlblFieldTableCache>
                        <c:ptCount val="1"/>
                        <c:pt idx="0">
                          <c:v>59</c:v>
                        </c:pt>
                      </c15:dlblFieldTableCache>
                    </c15:dlblFTEntry>
                  </c15:dlblFieldTable>
                  <c15:showDataLabelsRange val="0"/>
                </c:ext>
                <c:ext xmlns:c16="http://schemas.microsoft.com/office/drawing/2014/chart" uri="{C3380CC4-5D6E-409C-BE32-E72D297353CC}">
                  <c16:uniqueId val="{00000009-5C18-48B0-BC83-C94FCA4AB37F}"/>
                </c:ext>
              </c:extLst>
            </c:dLbl>
            <c:dLbl>
              <c:idx val="10"/>
              <c:layout>
                <c:manualLayout>
                  <c:x val="-0.10922440128586348"/>
                  <c:y val="3.1421759191178784E-7"/>
                </c:manualLayout>
              </c:layout>
              <c:tx>
                <c:rich>
                  <a:bodyPr/>
                  <a:lstStyle/>
                  <a:p>
                    <a:fld id="{A671E3F5-A8A5-47AE-8CF2-C608FDFD45F5}"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{A671E3F5-A8A5-47AE-8CF2-C608FDFD45F5}</c15:txfldGUID>
                      <c15:f>'10. Fig3 &amp; Table1 (n=180)'!$R$27</c15:f>
                      <c15:dlblFieldTableCache>
                        <c:ptCount val="1"/>
                        <c:pt idx="0">
                          <c:v>49</c:v>
                        </c:pt>
                      </c15:dlblFieldTableCache>
                    </c15:dlblFTEntry>
                  </c15:dlblFieldTable>
                  <c15:showDataLabelsRange val="0"/>
                </c:ext>
                <c:ext xmlns:c16="http://schemas.microsoft.com/office/drawing/2014/chart" uri="{C3380CC4-5D6E-409C-BE32-E72D297353CC}">
                  <c16:uniqueId val="{0000000A-5C18-48B0-BC83-C94FCA4AB37F}"/>
                </c:ext>
              </c:extLst>
            </c:dLbl>
            <c:dLbl>
              <c:idx val="11"/>
              <c:layout>
                <c:manualLayout>
                  <c:x val="-0.14034158387721662"/>
                  <c:y val="3.1421759191178784E-7"/>
                </c:manualLayout>
              </c:layout>
              <c:tx>
                <c:rich>
                  <a:bodyPr/>
                  <a:lstStyle/>
                  <a:p>
                    <a:fld id="{0034E44D-E7B5-4042-9696-4F4BA1BE5CDA}"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{0034E44D-E7B5-4042-9696-4F4BA1BE5CDA}</c15:txfldGUID>
                      <c15:f>'10. Fig3 &amp; Table1 (n=180)'!$R$26</c15:f>
                      <c15:dlblFieldTableCache>
                        <c:ptCount val="1"/>
                        <c:pt idx="0">
                          <c:v>65</c:v>
                        </c:pt>
                      </c15:dlblFieldTableCache>
                    </c15:dlblFTEntry>
                  </c15:dlblFieldTable>
                  <c15:showDataLabelsRange val="0"/>
                </c:ext>
                <c:ext xmlns:c16="http://schemas.microsoft.com/office/drawing/2014/chart" uri="{C3380CC4-5D6E-409C-BE32-E72D297353CC}">
                  <c16:uniqueId val="{0000000B-5C18-48B0-BC83-C94FCA4AB37F}"/>
                </c:ext>
              </c:extLst>
            </c:dLbl>
            <c:dLbl>
              <c:idx val="12"/>
              <c:layout>
                <c:manualLayout>
                  <c:x val="-0.15288203915263243"/>
                  <c:y val="3.1421759191178784E-7"/>
                </c:manualLayout>
              </c:layout>
              <c:tx>
                <c:rich>
                  <a:bodyPr/>
                  <a:lstStyle/>
                  <a:p>
                    <a:fld id="{CA7FA937-FDA6-4A30-898D-1994193296A6}"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{CA7FA937-FDA6-4A30-898D-1994193296A6}</c15:txfldGUID>
                      <c15:f>'10. Fig3 &amp; Table1 (n=180)'!$R$25</c15:f>
                      <c15:dlblFieldTableCache>
                        <c:ptCount val="1"/>
                        <c:pt idx="0">
                          <c:v>71</c:v>
                        </c:pt>
                      </c15:dlblFieldTableCache>
                    </c15:dlblFTEntry>
                  </c15:dlblFieldTable>
                  <c15:showDataLabelsRange val="0"/>
                </c:ext>
                <c:ext xmlns:c16="http://schemas.microsoft.com/office/drawing/2014/chart" uri="{C3380CC4-5D6E-409C-BE32-E72D297353CC}">
                  <c16:uniqueId val="{0000000C-5C18-48B0-BC83-C94FCA4AB37F}"/>
                </c:ext>
              </c:extLst>
            </c:dLbl>
            <c:dLbl>
              <c:idx val="13"/>
              <c:layout>
                <c:manualLayout>
                  <c:x val="-0.13154289472498681"/>
                  <c:y val="3.1421759191178784E-7"/>
                </c:manualLayout>
              </c:layout>
              <c:tx>
                <c:rich>
                  <a:bodyPr/>
                  <a:lstStyle/>
                  <a:p>
                    <a:fld id="{F16B7D95-2184-4C61-A395-8AC50E968E7A}"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{F16B7D95-2184-4C61-A395-8AC50E968E7A}</c15:txfldGUID>
                      <c15:f>'10. Fig3 &amp; Table1 (n=180)'!$R$24</c15:f>
                      <c15:dlblFieldTableCache>
                        <c:ptCount val="1"/>
                        <c:pt idx="0">
                          <c:v>60</c:v>
                        </c:pt>
                      </c15:dlblFieldTableCache>
                    </c15:dlblFTEntry>
                  </c15:dlblFieldTable>
                  <c15:showDataLabelsRange val="0"/>
                </c:ext>
                <c:ext xmlns:c16="http://schemas.microsoft.com/office/drawing/2014/chart" uri="{C3380CC4-5D6E-409C-BE32-E72D297353CC}">
                  <c16:uniqueId val="{0000000D-5C18-48B0-BC83-C94FCA4AB37F}"/>
                </c:ext>
              </c:extLst>
            </c:dLbl>
            <c:dLbl>
              <c:idx val="14"/>
              <c:layout>
                <c:manualLayout>
                  <c:x val="-0.13332922732192226"/>
                  <c:y val="3.1421759193007766E-7"/>
                </c:manualLayout>
              </c:layout>
              <c:tx>
                <c:rich>
                  <a:bodyPr/>
                  <a:lstStyle/>
                  <a:p>
                    <a:fld id="{F503D57B-BB44-4F98-BD2E-BAB2F76F4CA6}"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{F503D57B-BB44-4F98-BD2E-BAB2F76F4CA6}</c15:txfldGUID>
                      <c15:f>'10. Fig3 &amp; Table1 (n=180)'!$R$23</c15:f>
                      <c15:dlblFieldTableCache>
                        <c:ptCount val="1"/>
                        <c:pt idx="0">
                          <c:v>59</c:v>
                        </c:pt>
                      </c15:dlblFieldTableCache>
                    </c15:dlblFTEntry>
                  </c15:dlblFieldTable>
                  <c15:showDataLabelsRange val="0"/>
                </c:ext>
                <c:ext xmlns:c16="http://schemas.microsoft.com/office/drawing/2014/chart" uri="{C3380CC4-5D6E-409C-BE32-E72D297353CC}">
                  <c16:uniqueId val="{0000000E-5C18-48B0-BC83-C94FCA4AB37F}"/>
                </c:ext>
              </c:extLst>
            </c:dLbl>
            <c:spPr>
              <a:noFill/>
              <a:ln>
                <a:noFill/>
              </a:ln>
              <a:effectLst/>
            </c:spPr>
            <c:txPr>
              <a:bodyPr rot="0" spcFirstLastPara="1" vertOverflow="ellipsis" vert="horz" wrap="square" lIns="0" tIns="19050" rIns="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'10. Fig3 &amp; Table1 (n=180)'!$F$16:$T$16</c:f>
              <c:strCache>
                <c:ptCount val="15"/>
                <c:pt idx="0">
                  <c:v>Q1</c:v>
                </c:pt>
                <c:pt idx="1">
                  <c:v>Q2</c:v>
                </c:pt>
                <c:pt idx="2">
                  <c:v>Q3</c:v>
                </c:pt>
                <c:pt idx="3">
                  <c:v>Q4</c:v>
                </c:pt>
                <c:pt idx="4">
                  <c:v>Q5</c:v>
                </c:pt>
                <c:pt idx="5">
                  <c:v>Q6</c:v>
                </c:pt>
                <c:pt idx="6">
                  <c:v>Q7</c:v>
                </c:pt>
                <c:pt idx="7">
                  <c:v>Q8</c:v>
                </c:pt>
                <c:pt idx="8">
                  <c:v>Q9</c:v>
                </c:pt>
                <c:pt idx="9">
                  <c:v>Q10</c:v>
                </c:pt>
                <c:pt idx="10">
                  <c:v>Q11</c:v>
                </c:pt>
                <c:pt idx="11">
                  <c:v>Q12</c:v>
                </c:pt>
                <c:pt idx="12">
                  <c:v>Q13</c:v>
                </c:pt>
                <c:pt idx="13">
                  <c:v>Q14</c:v>
                </c:pt>
                <c:pt idx="14">
                  <c:v>Q15</c:v>
                </c:pt>
              </c:strCache>
            </c:strRef>
          </c:cat>
          <c:val>
            <c:numRef>
              <c:f>'10. Fig3 &amp; Table1 (n=180)'!$F$17:$T$17</c:f>
              <c:numCache>
                <c:formatCode>0%</c:formatCode>
                <c:ptCount val="15"/>
                <c:pt idx="0">
                  <c:v>-0.68333333333333335</c:v>
                </c:pt>
                <c:pt idx="1">
                  <c:v>-5.5555555555555552E-2</c:v>
                </c:pt>
                <c:pt idx="2">
                  <c:v>-0.2388888888888889</c:v>
                </c:pt>
                <c:pt idx="3">
                  <c:v>-0.5444444444444444</c:v>
                </c:pt>
                <c:pt idx="4">
                  <c:v>-0.65</c:v>
                </c:pt>
                <c:pt idx="5">
                  <c:v>-0.5444444444444444</c:v>
                </c:pt>
                <c:pt idx="6">
                  <c:v>-0.58888888888888891</c:v>
                </c:pt>
                <c:pt idx="7">
                  <c:v>-0.73333333333333328</c:v>
                </c:pt>
                <c:pt idx="8">
                  <c:v>-0.28888888888888886</c:v>
                </c:pt>
                <c:pt idx="9">
                  <c:v>-0.59444444444444444</c:v>
                </c:pt>
                <c:pt idx="10">
                  <c:v>-0.48888888888888887</c:v>
                </c:pt>
                <c:pt idx="11">
                  <c:v>-0.65</c:v>
                </c:pt>
                <c:pt idx="12">
                  <c:v>-0.7055555555555556</c:v>
                </c:pt>
                <c:pt idx="13">
                  <c:v>-0.6</c:v>
                </c:pt>
                <c:pt idx="14">
                  <c:v>-0.59444444444444444</c:v>
                </c:pt>
              </c:numCache>
            </c:numRef>
          </c:val>
          <c:extLst>
            <c:ext xmlns:c16="http://schemas.microsoft.com/office/drawing/2014/chart" uri="{C3380CC4-5D6E-409C-BE32-E72D297353CC}">
              <c16:uniqueId val="{0000000F-5C18-48B0-BC83-C94FCA4AB37F}"/>
            </c:ext>
          </c:extLst>
        </c:ser>
        <c:ser>
          <c:idx val="1"/>
          <c:order val="1"/>
          <c:spPr>
            <a:solidFill>
              <a:schemeClr val="bg1"/>
            </a:solidFill>
            <a:ln>
              <a:noFill/>
            </a:ln>
            <a:effectLst/>
          </c:spPr>
          <c:invertIfNegative val="0"/>
          <c:dLbls>
            <c:dLbl>
              <c:idx val="0"/>
              <c:layout>
                <c:manualLayout>
                  <c:x val="7.6152010416641644E-2"/>
                  <c:y val="0"/>
                </c:manualLayout>
              </c:layout>
              <c:tx>
                <c:rich>
                  <a:bodyPr/>
                  <a:lstStyle/>
                  <a:p>
                    <a:fld id="{A2AC12F2-EA04-4CF8-9602-1F83847A38EB}"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{A2AC12F2-EA04-4CF8-9602-1F83847A38EB}</c15:txfldGUID>
                      <c15:f>'10. Fig3 &amp; Table1 (n=180)'!$S$37</c15:f>
                      <c15:dlblFieldTableCache>
                        <c:ptCount val="1"/>
                        <c:pt idx="0">
                          <c:v>32</c:v>
                        </c:pt>
                      </c15:dlblFieldTableCache>
                    </c15:dlblFTEntry>
                  </c15:dlblFieldTable>
                  <c15:showDataLabelsRange val="0"/>
                </c:ext>
                <c:ext xmlns:c16="http://schemas.microsoft.com/office/drawing/2014/chart" uri="{C3380CC4-5D6E-409C-BE32-E72D297353CC}">
                  <c16:uniqueId val="{00000010-5C18-48B0-BC83-C94FCA4AB37F}"/>
                </c:ext>
              </c:extLst>
            </c:dLbl>
            <c:dLbl>
              <c:idx val="1"/>
              <c:layout>
                <c:manualLayout>
                  <c:x val="0.18662670632522343"/>
                  <c:y val="0"/>
                </c:manualLayout>
              </c:layout>
              <c:tx>
                <c:rich>
                  <a:bodyPr/>
                  <a:lstStyle/>
                  <a:p>
                    <a:fld id="{A5A59D1F-C883-4545-8648-B76A225F7E01}"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{A5A59D1F-C883-4545-8648-B76A225F7E01}</c15:txfldGUID>
                      <c15:f>'10. Fig3 &amp; Table1 (n=180)'!$S$36</c15:f>
                      <c15:dlblFieldTableCache>
                        <c:ptCount val="1"/>
                        <c:pt idx="0">
                          <c:v>94</c:v>
                        </c:pt>
                      </c15:dlblFieldTableCache>
                    </c15:dlblFTEntry>
                  </c15:dlblFieldTable>
                  <c15:showDataLabelsRange val="0"/>
                </c:ext>
                <c:ext xmlns:c16="http://schemas.microsoft.com/office/drawing/2014/chart" uri="{C3380CC4-5D6E-409C-BE32-E72D297353CC}">
                  <c16:uniqueId val="{00000011-5C18-48B0-BC83-C94FCA4AB37F}"/>
                </c:ext>
              </c:extLst>
            </c:dLbl>
            <c:dLbl>
              <c:idx val="2"/>
              <c:layout>
                <c:manualLayout>
                  <c:x val="0.15436272992742323"/>
                  <c:y val="0"/>
                </c:manualLayout>
              </c:layout>
              <c:tx>
                <c:rich>
                  <a:bodyPr/>
                  <a:lstStyle/>
                  <a:p>
                    <a:fld id="{6D07C483-0029-4D88-8166-034DB0F4FC62}"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{6D07C483-0029-4D88-8166-034DB0F4FC62}</c15:txfldGUID>
                      <c15:f>'10. Fig3 &amp; Table1 (n=180)'!$S$35</c15:f>
                      <c15:dlblFieldTableCache>
                        <c:ptCount val="1"/>
                        <c:pt idx="0">
                          <c:v>76</c:v>
                        </c:pt>
                      </c15:dlblFieldTableCache>
                    </c15:dlblFTEntry>
                  </c15:dlblFieldTable>
                  <c15:showDataLabelsRange val="0"/>
                </c:ext>
                <c:ext xmlns:c16="http://schemas.microsoft.com/office/drawing/2014/chart" uri="{C3380CC4-5D6E-409C-BE32-E72D297353CC}">
                  <c16:uniqueId val="{00000012-5C18-48B0-BC83-C94FCA4AB37F}"/>
                </c:ext>
              </c:extLst>
            </c:dLbl>
            <c:dLbl>
              <c:idx val="3"/>
              <c:layout>
                <c:manualLayout>
                  <c:x val="0.10059292822769418"/>
                  <c:y val="-7.3159484172190501E-17"/>
                </c:manualLayout>
              </c:layout>
              <c:tx>
                <c:rich>
                  <a:bodyPr/>
                  <a:lstStyle/>
                  <a:p>
                    <a:fld id="{94E56BCF-6D5C-467A-9508-122ABA570ECA}"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{94E56BCF-6D5C-467A-9508-122ABA570ECA}</c15:txfldGUID>
                      <c15:f>'10. Fig3 &amp; Table1 (n=180)'!$S$34</c15:f>
                      <c15:dlblFieldTableCache>
                        <c:ptCount val="1"/>
                        <c:pt idx="0">
                          <c:v>46</c:v>
                        </c:pt>
                      </c15:dlblFieldTableCache>
                    </c15:dlblFTEntry>
                  </c15:dlblFieldTable>
                  <c15:showDataLabelsRange val="0"/>
                </c:ext>
                <c:ext xmlns:c16="http://schemas.microsoft.com/office/drawing/2014/chart" uri="{C3380CC4-5D6E-409C-BE32-E72D297353CC}">
                  <c16:uniqueId val="{00000013-5C18-48B0-BC83-C94FCA4AB37F}"/>
                </c:ext>
              </c:extLst>
            </c:dLbl>
            <c:dLbl>
              <c:idx val="4"/>
              <c:layout>
                <c:manualLayout>
                  <c:x val="8.2017787194377065E-2"/>
                  <c:y val="-7.3159484172190501E-17"/>
                </c:manualLayout>
              </c:layout>
              <c:tx>
                <c:rich>
                  <a:bodyPr/>
                  <a:lstStyle/>
                  <a:p>
                    <a:fld id="{34A5A7E7-357F-4E3F-9979-9D5EE8769FA0}"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{34A5A7E7-357F-4E3F-9979-9D5EE8769FA0}</c15:txfldGUID>
                      <c15:f>'10. Fig3 &amp; Table1 (n=180)'!$S$33</c15:f>
                      <c15:dlblFieldTableCache>
                        <c:ptCount val="1"/>
                        <c:pt idx="0">
                          <c:v>35</c:v>
                        </c:pt>
                      </c15:dlblFieldTableCache>
                    </c15:dlblFTEntry>
                  </c15:dlblFieldTable>
                  <c15:showDataLabelsRange val="0"/>
                </c:ext>
                <c:ext xmlns:c16="http://schemas.microsoft.com/office/drawing/2014/chart" uri="{C3380CC4-5D6E-409C-BE32-E72D297353CC}">
                  <c16:uniqueId val="{00000014-5C18-48B0-BC83-C94FCA4AB37F}"/>
                </c:ext>
              </c:extLst>
            </c:dLbl>
            <c:dLbl>
              <c:idx val="5"/>
              <c:layout>
                <c:manualLayout>
                  <c:x val="0.10335498247400461"/>
                  <c:y val="0"/>
                </c:manualLayout>
              </c:layout>
              <c:tx>
                <c:rich>
                  <a:bodyPr/>
                  <a:lstStyle/>
                  <a:p>
                    <a:fld id="{575FCE7E-CAD8-405C-9352-1723FA312793}"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{575FCE7E-CAD8-405C-9352-1723FA312793}</c15:txfldGUID>
                      <c15:f>'10. Fig3 &amp; Table1 (n=180)'!$S$32</c15:f>
                      <c15:dlblFieldTableCache>
                        <c:ptCount val="1"/>
                        <c:pt idx="0">
                          <c:v>46</c:v>
                        </c:pt>
                      </c15:dlblFieldTableCache>
                    </c15:dlblFTEntry>
                  </c15:dlblFieldTable>
                  <c15:showDataLabelsRange val="0"/>
                </c:ext>
                <c:ext xmlns:c16="http://schemas.microsoft.com/office/drawing/2014/chart" uri="{C3380CC4-5D6E-409C-BE32-E72D297353CC}">
                  <c16:uniqueId val="{00000015-5C18-48B0-BC83-C94FCA4AB37F}"/>
                </c:ext>
              </c:extLst>
            </c:dLbl>
            <c:dLbl>
              <c:idx val="6"/>
              <c:layout>
                <c:manualLayout>
                  <c:x val="9.5537672400791404E-2"/>
                  <c:y val="0"/>
                </c:manualLayout>
              </c:layout>
              <c:tx>
                <c:rich>
                  <a:bodyPr/>
                  <a:lstStyle/>
                  <a:p>
                    <a:fld id="{CEDC0BAD-C016-4183-8A9E-4988F7444D0D}"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{CEDC0BAD-C016-4183-8A9E-4988F7444D0D}</c15:txfldGUID>
                      <c15:f>'10. Fig3 &amp; Table1 (n=180)'!$S$31</c15:f>
                      <c15:dlblFieldTableCache>
                        <c:ptCount val="1"/>
                        <c:pt idx="0">
                          <c:v>41</c:v>
                        </c:pt>
                      </c15:dlblFieldTableCache>
                    </c15:dlblFTEntry>
                  </c15:dlblFieldTable>
                  <c15:showDataLabelsRange val="0"/>
                </c:ext>
                <c:ext xmlns:c16="http://schemas.microsoft.com/office/drawing/2014/chart" uri="{C3380CC4-5D6E-409C-BE32-E72D297353CC}">
                  <c16:uniqueId val="{00000016-5C18-48B0-BC83-C94FCA4AB37F}"/>
                </c:ext>
              </c:extLst>
            </c:dLbl>
            <c:dLbl>
              <c:idx val="7"/>
              <c:layout>
                <c:manualLayout>
                  <c:x val="6.7353236507745606E-2"/>
                  <c:y val="0"/>
                </c:manualLayout>
              </c:layout>
              <c:tx>
                <c:rich>
                  <a:bodyPr/>
                  <a:lstStyle/>
                  <a:p>
                    <a:fld id="{B4AEF474-0EF9-4254-BB15-7B2C9DD6B8F6}"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{B4AEF474-0EF9-4254-BB15-7B2C9DD6B8F6}</c15:txfldGUID>
                      <c15:f>'10. Fig3 &amp; Table1 (n=180)'!$S$30</c15:f>
                      <c15:dlblFieldTableCache>
                        <c:ptCount val="1"/>
                        <c:pt idx="0">
                          <c:v>27</c:v>
                        </c:pt>
                      </c15:dlblFieldTableCache>
                    </c15:dlblFTEntry>
                  </c15:dlblFieldTable>
                  <c15:showDataLabelsRange val="0"/>
                </c:ext>
                <c:ext xmlns:c16="http://schemas.microsoft.com/office/drawing/2014/chart" uri="{C3380CC4-5D6E-409C-BE32-E72D297353CC}">
                  <c16:uniqueId val="{00000017-5C18-48B0-BC83-C94FCA4AB37F}"/>
                </c:ext>
              </c:extLst>
            </c:dLbl>
            <c:dLbl>
              <c:idx val="8"/>
              <c:layout>
                <c:manualLayout>
                  <c:x val="0.14280190177221666"/>
                  <c:y val="0"/>
                </c:manualLayout>
              </c:layout>
              <c:tx>
                <c:rich>
                  <a:bodyPr/>
                  <a:lstStyle/>
                  <a:p>
                    <a:fld id="{EC7E7A92-0095-4E52-AD96-4BCF68EDEEE1}"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{EC7E7A92-0095-4E52-AD96-4BCF68EDEEE1}</c15:txfldGUID>
                      <c15:f>'10. Fig3 &amp; Table1 (n=180)'!$S$29</c15:f>
                      <c15:dlblFieldTableCache>
                        <c:ptCount val="1"/>
                        <c:pt idx="0">
                          <c:v>71</c:v>
                        </c:pt>
                      </c15:dlblFieldTableCache>
                    </c15:dlblFTEntry>
                  </c15:dlblFieldTable>
                  <c15:showDataLabelsRange val="0"/>
                </c:ext>
                <c:ext xmlns:c16="http://schemas.microsoft.com/office/drawing/2014/chart" uri="{C3380CC4-5D6E-409C-BE32-E72D297353CC}">
                  <c16:uniqueId val="{00000018-5C18-48B0-BC83-C94FCA4AB37F}"/>
                </c:ext>
              </c:extLst>
            </c:dLbl>
            <c:dLbl>
              <c:idx val="9"/>
              <c:layout>
                <c:manualLayout>
                  <c:x val="9.1794154318798046E-2"/>
                  <c:y val="0"/>
                </c:manualLayout>
              </c:layout>
              <c:tx>
                <c:rich>
                  <a:bodyPr/>
                  <a:lstStyle/>
                  <a:p>
                    <a:fld id="{8324AFE7-879D-486E-9F29-43C595173413}"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{8324AFE7-879D-486E-9F29-43C595173413}</c15:txfldGUID>
                      <c15:f>'10. Fig3 &amp; Table1 (n=180)'!$S$28</c15:f>
                      <c15:dlblFieldTableCache>
                        <c:ptCount val="1"/>
                        <c:pt idx="0">
                          <c:v>41</c:v>
                        </c:pt>
                      </c15:dlblFieldTableCache>
                    </c15:dlblFTEntry>
                  </c15:dlblFieldTable>
                  <c15:showDataLabelsRange val="0"/>
                </c:ext>
                <c:ext xmlns:c16="http://schemas.microsoft.com/office/drawing/2014/chart" uri="{C3380CC4-5D6E-409C-BE32-E72D297353CC}">
                  <c16:uniqueId val="{00000019-5C18-48B0-BC83-C94FCA4AB37F}"/>
                </c:ext>
              </c:extLst>
            </c:dLbl>
            <c:dLbl>
              <c:idx val="10"/>
              <c:layout>
                <c:manualLayout>
                  <c:x val="0.11036929535211516"/>
                  <c:y val="0"/>
                </c:manualLayout>
              </c:layout>
              <c:tx>
                <c:rich>
                  <a:bodyPr/>
                  <a:lstStyle/>
                  <a:p>
                    <a:fld id="{2361A23D-6E09-43FA-A0A8-15F2C355BF34}"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{2361A23D-6E09-43FA-A0A8-15F2C355BF34}</c15:txfldGUID>
                      <c15:f>'10. Fig3 &amp; Table1 (n=180)'!$S$27</c15:f>
                      <c15:dlblFieldTableCache>
                        <c:ptCount val="1"/>
                        <c:pt idx="0">
                          <c:v>51</c:v>
                        </c:pt>
                      </c15:dlblFieldTableCache>
                    </c15:dlblFTEntry>
                  </c15:dlblFieldTable>
                  <c15:showDataLabelsRange val="0"/>
                </c:ext>
                <c:ext xmlns:c16="http://schemas.microsoft.com/office/drawing/2014/chart" uri="{C3380CC4-5D6E-409C-BE32-E72D297353CC}">
                  <c16:uniqueId val="{0000001A-5C18-48B0-BC83-C94FCA4AB37F}"/>
                </c:ext>
              </c:extLst>
            </c:dLbl>
            <c:dLbl>
              <c:idx val="11"/>
              <c:layout>
                <c:manualLayout>
                  <c:x val="8.2017787194377065E-2"/>
                  <c:y val="0"/>
                </c:manualLayout>
              </c:layout>
              <c:tx>
                <c:rich>
                  <a:bodyPr/>
                  <a:lstStyle/>
                  <a:p>
                    <a:fld id="{53F999C5-F11F-424C-AF3E-D96C03340079}"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{53F999C5-F11F-424C-AF3E-D96C03340079}</c15:txfldGUID>
                      <c15:f>'10. Fig3 &amp; Table1 (n=180)'!$S$26</c15:f>
                      <c15:dlblFieldTableCache>
                        <c:ptCount val="1"/>
                        <c:pt idx="0">
                          <c:v>35</c:v>
                        </c:pt>
                      </c15:dlblFieldTableCache>
                    </c15:dlblFTEntry>
                  </c15:dlblFieldTable>
                  <c15:showDataLabelsRange val="0"/>
                </c:ext>
                <c:ext xmlns:c16="http://schemas.microsoft.com/office/drawing/2014/chart" uri="{C3380CC4-5D6E-409C-BE32-E72D297353CC}">
                  <c16:uniqueId val="{0000001B-5C18-48B0-BC83-C94FCA4AB37F}"/>
                </c:ext>
              </c:extLst>
            </c:dLbl>
            <c:dLbl>
              <c:idx val="12"/>
              <c:layout>
                <c:manualLayout>
                  <c:x val="7.2241420069956097E-2"/>
                  <c:y val="0"/>
                </c:manualLayout>
              </c:layout>
              <c:tx>
                <c:rich>
                  <a:bodyPr/>
                  <a:lstStyle/>
                  <a:p>
                    <a:fld id="{BD153090-A2EE-4E0A-9DC7-90F4130261B1}"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{BD153090-A2EE-4E0A-9DC7-90F4130261B1}</c15:txfldGUID>
                      <c15:f>'10. Fig3 &amp; Table1 (n=180)'!$S$25</c15:f>
                      <c15:dlblFieldTableCache>
                        <c:ptCount val="1"/>
                        <c:pt idx="0">
                          <c:v>29</c:v>
                        </c:pt>
                      </c15:dlblFieldTableCache>
                    </c15:dlblFTEntry>
                  </c15:dlblFieldTable>
                  <c15:showDataLabelsRange val="0"/>
                </c:ext>
                <c:ext xmlns:c16="http://schemas.microsoft.com/office/drawing/2014/chart" uri="{C3380CC4-5D6E-409C-BE32-E72D297353CC}">
                  <c16:uniqueId val="{0000001C-5C18-48B0-BC83-C94FCA4AB37F}"/>
                </c:ext>
              </c:extLst>
            </c:dLbl>
            <c:dLbl>
              <c:idx val="13"/>
              <c:layout>
                <c:manualLayout>
                  <c:x val="9.2060137967871866E-2"/>
                  <c:y val="0"/>
                </c:manualLayout>
              </c:layout>
              <c:tx>
                <c:rich>
                  <a:bodyPr/>
                  <a:lstStyle/>
                  <a:p>
                    <a:fld id="{29C05835-E8B5-4182-9ABA-E3D36657860F}"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{29C05835-E8B5-4182-9ABA-E3D36657860F}</c15:txfldGUID>
                      <c15:f>'10. Fig3 &amp; Table1 (n=180)'!$S$24</c15:f>
                      <c15:dlblFieldTableCache>
                        <c:ptCount val="1"/>
                        <c:pt idx="0">
                          <c:v>40</c:v>
                        </c:pt>
                      </c15:dlblFieldTableCache>
                    </c15:dlblFTEntry>
                  </c15:dlblFieldTable>
                  <c15:showDataLabelsRange val="0"/>
                </c:ext>
                <c:ext xmlns:c16="http://schemas.microsoft.com/office/drawing/2014/chart" uri="{C3380CC4-5D6E-409C-BE32-E72D297353CC}">
                  <c16:uniqueId val="{0000001D-5C18-48B0-BC83-C94FCA4AB37F}"/>
                </c:ext>
              </c:extLst>
            </c:dLbl>
            <c:dLbl>
              <c:idx val="14"/>
              <c:layout>
                <c:manualLayout>
                  <c:x val="9.591853201383975E-2"/>
                  <c:y val="0"/>
                </c:manualLayout>
              </c:layout>
              <c:tx>
                <c:rich>
                  <a:bodyPr/>
                  <a:lstStyle/>
                  <a:p>
                    <a:fld id="{E079A246-A9C8-4872-A9FA-7DB3BAEDF08B}" type="CELLREF">
                      <a:rPr lang="en-US"/>
                      <a:pPr/>
                      <a:t>[CELLREF]</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{E079A246-A9C8-4872-A9FA-7DB3BAEDF08B}</c15:txfldGUID>
                      <c15:f>'10. Fig3 &amp; Table1 (n=180)'!$S$23</c15:f>
                      <c15:dlblFieldTableCache>
                        <c:ptCount val="1"/>
                        <c:pt idx="0">
                          <c:v>41</c:v>
                        </c:pt>
                      </c15:dlblFieldTableCache>
                    </c15:dlblFTEntry>
                  </c15:dlblFieldTable>
                  <c15:showDataLabelsRange val="0"/>
                </c:ext>
                <c:ext xmlns:c16="http://schemas.microsoft.com/office/drawing/2014/chart" uri="{C3380CC4-5D6E-409C-BE32-E72D297353CC}">
                  <c16:uniqueId val="{0000001E-5C18-48B0-BC83-C94FCA4AB37F}"/>
                </c:ext>
              </c:extLst>
            </c:dLbl>
            <c:spPr>
              <a:noFill/>
              <a:ln>
                <a:noFill/>
              </a:ln>
              <a:effectLst/>
            </c:spPr>
            <c:txPr>
              <a:bodyPr rot="0" spcFirstLastPara="1" vertOverflow="overflow" horzOverflow="overflow" wrap="none" lIns="0" tIns="19050" rIns="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'10. Fig3 &amp; Table1 (n=180)'!$F$16:$T$16</c:f>
              <c:strCache>
                <c:ptCount val="15"/>
                <c:pt idx="0">
                  <c:v>Q1</c:v>
                </c:pt>
                <c:pt idx="1">
                  <c:v>Q2</c:v>
                </c:pt>
                <c:pt idx="2">
                  <c:v>Q3</c:v>
                </c:pt>
                <c:pt idx="3">
                  <c:v>Q4</c:v>
                </c:pt>
                <c:pt idx="4">
                  <c:v>Q5</c:v>
                </c:pt>
                <c:pt idx="5">
                  <c:v>Q6</c:v>
                </c:pt>
                <c:pt idx="6">
                  <c:v>Q7</c:v>
                </c:pt>
                <c:pt idx="7">
                  <c:v>Q8</c:v>
                </c:pt>
                <c:pt idx="8">
                  <c:v>Q9</c:v>
                </c:pt>
                <c:pt idx="9">
                  <c:v>Q10</c:v>
                </c:pt>
                <c:pt idx="10">
                  <c:v>Q11</c:v>
                </c:pt>
                <c:pt idx="11">
                  <c:v>Q12</c:v>
                </c:pt>
                <c:pt idx="12">
                  <c:v>Q13</c:v>
                </c:pt>
                <c:pt idx="13">
                  <c:v>Q14</c:v>
                </c:pt>
                <c:pt idx="14">
                  <c:v>Q15</c:v>
                </c:pt>
              </c:strCache>
            </c:strRef>
          </c:cat>
          <c:val>
            <c:numRef>
              <c:f>'10. Fig3 &amp; Table1 (n=180)'!$F$18:$T$18</c:f>
              <c:numCache>
                <c:formatCode>0%</c:formatCode>
                <c:ptCount val="15"/>
                <c:pt idx="0">
                  <c:v>0.31666666666666665</c:v>
                </c:pt>
                <c:pt idx="1">
                  <c:v>0.94444444444444442</c:v>
                </c:pt>
                <c:pt idx="2">
                  <c:v>0.76111111111111107</c:v>
                </c:pt>
                <c:pt idx="3">
                  <c:v>0.45555555555555555</c:v>
                </c:pt>
                <c:pt idx="4">
                  <c:v>0.35</c:v>
                </c:pt>
                <c:pt idx="5">
                  <c:v>0.45555555555555555</c:v>
                </c:pt>
                <c:pt idx="6">
                  <c:v>0.41111111111111109</c:v>
                </c:pt>
                <c:pt idx="7">
                  <c:v>0.26666666666666666</c:v>
                </c:pt>
                <c:pt idx="8">
                  <c:v>0.71111111111111114</c:v>
                </c:pt>
                <c:pt idx="9">
                  <c:v>0.40555555555555556</c:v>
                </c:pt>
                <c:pt idx="10">
                  <c:v>0.51111111111111107</c:v>
                </c:pt>
                <c:pt idx="11">
                  <c:v>0.35</c:v>
                </c:pt>
                <c:pt idx="12">
                  <c:v>0.29444444444444445</c:v>
                </c:pt>
                <c:pt idx="13">
                  <c:v>0.4</c:v>
                </c:pt>
                <c:pt idx="14">
                  <c:v>0.40555555555555556</c:v>
                </c:pt>
              </c:numCache>
            </c:numRef>
          </c:val>
          <c:extLst>
            <c:ext xmlns:c16="http://schemas.microsoft.com/office/drawing/2014/chart" uri="{C3380CC4-5D6E-409C-BE32-E72D297353CC}">
              <c16:uniqueId val="{0000001F-5C18-48B0-BC83-C94FCA4AB37F}"/>
            </c:ext>
          </c:extLst>
        </c:ser>
        <c:dLbls>
          <c:showLegendKey val="0"/>
          <c:showVal val="0"/>
          <c:showCatName val="0"/>
          <c:showSerName val="0"/>
          <c:showPercent val="0"/>
          <c:showBubbleSize val="0"/>
        </c:dLbls>
        <c:gapWidth val="150"/>
        <c:overlap val="100"/>
        <c:axId val="537246672"/>
        <c:axId val="537245072"/>
      </c:barChart>
      <c:catAx>
        <c:axId val="537246672"/>
        <c:scaling>
          <c:orientation val="minMax"/>
        </c:scaling>
        <c:delete val="1"/>
        <c:axPos val="l"/>
        <c:numFmt formatCode="General" sourceLinked="1"/>
        <c:majorTickMark val="none"/>
        <c:minorTickMark val="none"/>
        <c:tickLblPos val="nextTo"/>
        <c:crossAx val="537245072"/>
        <c:crosses val="autoZero"/>
        <c:auto val="1"/>
        <c:lblAlgn val="ctr"/>
        <c:lblOffset val="100"/>
        <c:noMultiLvlLbl val="0"/>
      </c:catAx>
      <c:valAx>
        <c:axId val="537245072"/>
        <c:scaling>
          <c:orientation val="minMax"/>
          <c:max val="1.5"/>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7246672"/>
        <c:crosses val="autoZero"/>
        <c:crossBetween val="between"/>
        <c:majorUnit val="0.2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spPr>
            <a:solidFill>
              <a:schemeClr val="accent1"/>
            </a:solidFill>
            <a:ln>
              <a:noFill/>
            </a:ln>
            <a:effectLst/>
          </c:spPr>
          <c:invertIfNegative val="0"/>
          <c:cat>
            <c:strRef>
              <c:f>'10. Fig3 &amp; Table1 (n=180)'!$F$16:$T$16</c:f>
              <c:strCache>
                <c:ptCount val="15"/>
                <c:pt idx="0">
                  <c:v>Q1</c:v>
                </c:pt>
                <c:pt idx="1">
                  <c:v>Q2</c:v>
                </c:pt>
                <c:pt idx="2">
                  <c:v>Q3</c:v>
                </c:pt>
                <c:pt idx="3">
                  <c:v>Q4</c:v>
                </c:pt>
                <c:pt idx="4">
                  <c:v>Q5</c:v>
                </c:pt>
                <c:pt idx="5">
                  <c:v>Q6</c:v>
                </c:pt>
                <c:pt idx="6">
                  <c:v>Q7</c:v>
                </c:pt>
                <c:pt idx="7">
                  <c:v>Q8</c:v>
                </c:pt>
                <c:pt idx="8">
                  <c:v>Q9</c:v>
                </c:pt>
                <c:pt idx="9">
                  <c:v>Q10</c:v>
                </c:pt>
                <c:pt idx="10">
                  <c:v>Q11</c:v>
                </c:pt>
                <c:pt idx="11">
                  <c:v>Q12</c:v>
                </c:pt>
                <c:pt idx="12">
                  <c:v>Q13</c:v>
                </c:pt>
                <c:pt idx="13">
                  <c:v>Q14</c:v>
                </c:pt>
                <c:pt idx="14">
                  <c:v>Q15</c:v>
                </c:pt>
              </c:strCache>
            </c:strRef>
          </c:cat>
          <c:val>
            <c:numRef>
              <c:f>'10. Fig3 &amp; Table1 (n=180)'!$F$17:$T$17</c:f>
              <c:numCache>
                <c:formatCode>0%</c:formatCode>
                <c:ptCount val="15"/>
                <c:pt idx="0">
                  <c:v>-0.68333333333333335</c:v>
                </c:pt>
                <c:pt idx="1">
                  <c:v>-5.5555555555555552E-2</c:v>
                </c:pt>
                <c:pt idx="2">
                  <c:v>-0.2388888888888889</c:v>
                </c:pt>
                <c:pt idx="3">
                  <c:v>-0.5444444444444444</c:v>
                </c:pt>
                <c:pt idx="4">
                  <c:v>-0.65</c:v>
                </c:pt>
                <c:pt idx="5">
                  <c:v>-0.5444444444444444</c:v>
                </c:pt>
                <c:pt idx="6">
                  <c:v>-0.58888888888888891</c:v>
                </c:pt>
                <c:pt idx="7">
                  <c:v>-0.73333333333333328</c:v>
                </c:pt>
                <c:pt idx="8">
                  <c:v>-0.28888888888888886</c:v>
                </c:pt>
                <c:pt idx="9">
                  <c:v>-0.59444444444444444</c:v>
                </c:pt>
                <c:pt idx="10">
                  <c:v>-0.48888888888888887</c:v>
                </c:pt>
                <c:pt idx="11">
                  <c:v>-0.65</c:v>
                </c:pt>
                <c:pt idx="12">
                  <c:v>-0.7055555555555556</c:v>
                </c:pt>
                <c:pt idx="13">
                  <c:v>-0.6</c:v>
                </c:pt>
                <c:pt idx="14">
                  <c:v>-0.59444444444444444</c:v>
                </c:pt>
              </c:numCache>
            </c:numRef>
          </c:val>
          <c:extLst>
            <c:ext xmlns:c16="http://schemas.microsoft.com/office/drawing/2014/chart" uri="{C3380CC4-5D6E-409C-BE32-E72D297353CC}">
              <c16:uniqueId val="{00000000-5CE4-4785-AF2C-FF7F2A3B1791}"/>
            </c:ext>
          </c:extLst>
        </c:ser>
        <c:ser>
          <c:idx val="1"/>
          <c:order val="1"/>
          <c:spPr>
            <a:solidFill>
              <a:schemeClr val="accent2"/>
            </a:solidFill>
            <a:ln>
              <a:noFill/>
            </a:ln>
            <a:effectLst/>
          </c:spPr>
          <c:invertIfNegative val="0"/>
          <c:cat>
            <c:strRef>
              <c:f>'10. Fig3 &amp; Table1 (n=180)'!$F$16:$T$16</c:f>
              <c:strCache>
                <c:ptCount val="15"/>
                <c:pt idx="0">
                  <c:v>Q1</c:v>
                </c:pt>
                <c:pt idx="1">
                  <c:v>Q2</c:v>
                </c:pt>
                <c:pt idx="2">
                  <c:v>Q3</c:v>
                </c:pt>
                <c:pt idx="3">
                  <c:v>Q4</c:v>
                </c:pt>
                <c:pt idx="4">
                  <c:v>Q5</c:v>
                </c:pt>
                <c:pt idx="5">
                  <c:v>Q6</c:v>
                </c:pt>
                <c:pt idx="6">
                  <c:v>Q7</c:v>
                </c:pt>
                <c:pt idx="7">
                  <c:v>Q8</c:v>
                </c:pt>
                <c:pt idx="8">
                  <c:v>Q9</c:v>
                </c:pt>
                <c:pt idx="9">
                  <c:v>Q10</c:v>
                </c:pt>
                <c:pt idx="10">
                  <c:v>Q11</c:v>
                </c:pt>
                <c:pt idx="11">
                  <c:v>Q12</c:v>
                </c:pt>
                <c:pt idx="12">
                  <c:v>Q13</c:v>
                </c:pt>
                <c:pt idx="13">
                  <c:v>Q14</c:v>
                </c:pt>
                <c:pt idx="14">
                  <c:v>Q15</c:v>
                </c:pt>
              </c:strCache>
            </c:strRef>
          </c:cat>
          <c:val>
            <c:numRef>
              <c:f>'10. Fig3 &amp; Table1 (n=180)'!$F$18:$T$18</c:f>
              <c:numCache>
                <c:formatCode>0%</c:formatCode>
                <c:ptCount val="15"/>
                <c:pt idx="0">
                  <c:v>0.31666666666666665</c:v>
                </c:pt>
                <c:pt idx="1">
                  <c:v>0.94444444444444442</c:v>
                </c:pt>
                <c:pt idx="2">
                  <c:v>0.76111111111111107</c:v>
                </c:pt>
                <c:pt idx="3">
                  <c:v>0.45555555555555555</c:v>
                </c:pt>
                <c:pt idx="4">
                  <c:v>0.35</c:v>
                </c:pt>
                <c:pt idx="5">
                  <c:v>0.45555555555555555</c:v>
                </c:pt>
                <c:pt idx="6">
                  <c:v>0.41111111111111109</c:v>
                </c:pt>
                <c:pt idx="7">
                  <c:v>0.26666666666666666</c:v>
                </c:pt>
                <c:pt idx="8">
                  <c:v>0.71111111111111114</c:v>
                </c:pt>
                <c:pt idx="9">
                  <c:v>0.40555555555555556</c:v>
                </c:pt>
                <c:pt idx="10">
                  <c:v>0.51111111111111107</c:v>
                </c:pt>
                <c:pt idx="11">
                  <c:v>0.35</c:v>
                </c:pt>
                <c:pt idx="12">
                  <c:v>0.29444444444444445</c:v>
                </c:pt>
                <c:pt idx="13">
                  <c:v>0.4</c:v>
                </c:pt>
                <c:pt idx="14">
                  <c:v>0.40555555555555556</c:v>
                </c:pt>
              </c:numCache>
            </c:numRef>
          </c:val>
          <c:extLst>
            <c:ext xmlns:c16="http://schemas.microsoft.com/office/drawing/2014/chart" uri="{C3380CC4-5D6E-409C-BE32-E72D297353CC}">
              <c16:uniqueId val="{00000001-5CE4-4785-AF2C-FF7F2A3B1791}"/>
            </c:ext>
          </c:extLst>
        </c:ser>
        <c:dLbls>
          <c:showLegendKey val="0"/>
          <c:showVal val="0"/>
          <c:showCatName val="0"/>
          <c:showSerName val="0"/>
          <c:showPercent val="0"/>
          <c:showBubbleSize val="0"/>
        </c:dLbls>
        <c:gapWidth val="150"/>
        <c:overlap val="100"/>
        <c:axId val="107462527"/>
        <c:axId val="60647423"/>
      </c:barChart>
      <c:catAx>
        <c:axId val="1074625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647423"/>
        <c:crosses val="autoZero"/>
        <c:auto val="1"/>
        <c:lblAlgn val="ctr"/>
        <c:lblOffset val="100"/>
        <c:noMultiLvlLbl val="0"/>
      </c:catAx>
      <c:valAx>
        <c:axId val="6064742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746252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sz="1400" b="0">
                <a:solidFill>
                  <a:srgbClr val="757575"/>
                </a:solidFill>
                <a:latin typeface="+mn-lt"/>
              </a:defRPr>
            </a:pPr>
            <a:r>
              <a:rPr lang="en-CA" sz="1400" b="0">
                <a:solidFill>
                  <a:srgbClr val="757575"/>
                </a:solidFill>
                <a:latin typeface="+mn-lt"/>
              </a:rPr>
              <a:t>Year of Obesity Management Education</a:t>
            </a:r>
          </a:p>
        </c:rich>
      </c:tx>
      <c:overlay val="0"/>
    </c:title>
    <c:autoTitleDeleted val="0"/>
    <c:plotArea>
      <c:layout/>
      <c:pieChart>
        <c:varyColors val="1"/>
        <c:ser>
          <c:idx val="0"/>
          <c:order val="0"/>
          <c:dPt>
            <c:idx val="0"/>
            <c:bubble3D val="0"/>
            <c:spPr>
              <a:solidFill>
                <a:srgbClr val="4472C4"/>
              </a:solidFill>
            </c:spPr>
            <c:extLst>
              <c:ext xmlns:c16="http://schemas.microsoft.com/office/drawing/2014/chart" uri="{C3380CC4-5D6E-409C-BE32-E72D297353CC}">
                <c16:uniqueId val="{00000001-4302-4A6D-99CF-5E2BBA31D53C}"/>
              </c:ext>
            </c:extLst>
          </c:dPt>
          <c:dPt>
            <c:idx val="1"/>
            <c:bubble3D val="0"/>
            <c:spPr>
              <a:solidFill>
                <a:srgbClr val="CFE2F3"/>
              </a:solidFill>
            </c:spPr>
            <c:extLst>
              <c:ext xmlns:c16="http://schemas.microsoft.com/office/drawing/2014/chart" uri="{C3380CC4-5D6E-409C-BE32-E72D297353CC}">
                <c16:uniqueId val="{00000003-4302-4A6D-99CF-5E2BBA31D53C}"/>
              </c:ext>
            </c:extLst>
          </c:dPt>
          <c:dPt>
            <c:idx val="2"/>
            <c:bubble3D val="0"/>
            <c:spPr>
              <a:solidFill>
                <a:srgbClr val="A4C2F4"/>
              </a:solidFill>
            </c:spPr>
            <c:extLst>
              <c:ext xmlns:c16="http://schemas.microsoft.com/office/drawing/2014/chart" uri="{C3380CC4-5D6E-409C-BE32-E72D297353CC}">
                <c16:uniqueId val="{00000005-4302-4A6D-99CF-5E2BBA31D53C}"/>
              </c:ext>
            </c:extLst>
          </c:dPt>
          <c:dPt>
            <c:idx val="3"/>
            <c:bubble3D val="0"/>
            <c:spPr>
              <a:solidFill>
                <a:srgbClr val="D9D2E9"/>
              </a:solidFill>
            </c:spPr>
            <c:extLst>
              <c:ext xmlns:c16="http://schemas.microsoft.com/office/drawing/2014/chart" uri="{C3380CC4-5D6E-409C-BE32-E72D297353CC}">
                <c16:uniqueId val="{00000007-4302-4A6D-99CF-5E2BBA31D53C}"/>
              </c:ext>
            </c:extLst>
          </c:dPt>
          <c:cat>
            <c:numRef>
              <c:f>'12. Dean''s Qu - Formatted'!$J$12:$J$15</c:f>
              <c:numCache>
                <c:formatCode>General</c:formatCode>
                <c:ptCount val="4"/>
                <c:pt idx="0">
                  <c:v>1</c:v>
                </c:pt>
                <c:pt idx="1">
                  <c:v>2</c:v>
                </c:pt>
                <c:pt idx="2">
                  <c:v>3</c:v>
                </c:pt>
                <c:pt idx="3">
                  <c:v>4</c:v>
                </c:pt>
              </c:numCache>
            </c:numRef>
          </c:cat>
          <c:val>
            <c:numRef>
              <c:f>'12. Dean''s Qu - Formatted'!$K$12:$K$15</c:f>
              <c:numCache>
                <c:formatCode>General</c:formatCode>
                <c:ptCount val="4"/>
                <c:pt idx="0">
                  <c:v>4</c:v>
                </c:pt>
                <c:pt idx="1">
                  <c:v>5</c:v>
                </c:pt>
                <c:pt idx="2">
                  <c:v>4</c:v>
                </c:pt>
                <c:pt idx="3">
                  <c:v>2</c:v>
                </c:pt>
              </c:numCache>
            </c:numRef>
          </c:val>
          <c:extLst>
            <c:ext xmlns:c16="http://schemas.microsoft.com/office/drawing/2014/chart" uri="{C3380CC4-5D6E-409C-BE32-E72D297353CC}">
              <c16:uniqueId val="{00000008-4302-4A6D-99CF-5E2BBA31D53C}"/>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sz="1200"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image" Target="../media/image1.jpg"/><Relationship Id="rId5" Type="http://schemas.openxmlformats.org/officeDocument/2006/relationships/chart" Target="../charts/chart8.xml"/><Relationship Id="rId4" Type="http://schemas.openxmlformats.org/officeDocument/2006/relationships/chart" Target="../charts/chart7.xml"/></Relationships>
</file>

<file path=xl/drawings/_rels/drawing5.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15</xdr:col>
      <xdr:colOff>36278</xdr:colOff>
      <xdr:row>197</xdr:row>
      <xdr:rowOff>27214</xdr:rowOff>
    </xdr:from>
    <xdr:to>
      <xdr:col>31</xdr:col>
      <xdr:colOff>580564</xdr:colOff>
      <xdr:row>211</xdr:row>
      <xdr:rowOff>172357</xdr:rowOff>
    </xdr:to>
    <xdr:sp macro="" textlink="">
      <xdr:nvSpPr>
        <xdr:cNvPr id="2" name="TextBox 1">
          <a:extLst>
            <a:ext uri="{FF2B5EF4-FFF2-40B4-BE49-F238E27FC236}">
              <a16:creationId xmlns:a16="http://schemas.microsoft.com/office/drawing/2014/main" id="{05BF18ED-D345-4FDF-8E3F-7737300491AB}"/>
            </a:ext>
          </a:extLst>
        </xdr:cNvPr>
        <xdr:cNvSpPr txBox="1"/>
      </xdr:nvSpPr>
      <xdr:spPr>
        <a:xfrm>
          <a:off x="101472992" y="35804928"/>
          <a:ext cx="10268858" cy="2685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solidFill>
                <a:schemeClr val="dk1"/>
              </a:solidFill>
              <a:effectLst/>
              <a:latin typeface="+mn-lt"/>
              <a:ea typeface="+mn-ea"/>
              <a:cs typeface="+mn-cs"/>
            </a:rPr>
            <a:t>15. Collaborate with registered dieticians and refer to community nutrition resources when appropriate </a:t>
          </a:r>
        </a:p>
        <a:p>
          <a:r>
            <a:rPr lang="en-CA" sz="1100">
              <a:solidFill>
                <a:schemeClr val="dk1"/>
              </a:solidFill>
              <a:effectLst/>
              <a:latin typeface="+mn-lt"/>
              <a:ea typeface="+mn-ea"/>
              <a:cs typeface="+mn-cs"/>
            </a:rPr>
            <a:t>14. Recognize and refer patients with eating disorders </a:t>
          </a:r>
        </a:p>
        <a:p>
          <a:r>
            <a:rPr lang="en-CA" sz="1100">
              <a:solidFill>
                <a:schemeClr val="dk1"/>
              </a:solidFill>
              <a:effectLst/>
              <a:latin typeface="+mn-lt"/>
              <a:ea typeface="+mn-ea"/>
              <a:cs typeface="+mn-cs"/>
            </a:rPr>
            <a:t>13. Provide brief counseling intervention to help patient lose weight </a:t>
          </a:r>
        </a:p>
        <a:p>
          <a:r>
            <a:rPr lang="en-CA" sz="1100">
              <a:solidFill>
                <a:schemeClr val="dk1"/>
              </a:solidFill>
              <a:effectLst/>
              <a:latin typeface="+mn-lt"/>
              <a:ea typeface="+mn-ea"/>
              <a:cs typeface="+mn-cs"/>
            </a:rPr>
            <a:t>12. Use motivational interviewing to change behaviour </a:t>
          </a:r>
        </a:p>
        <a:p>
          <a:r>
            <a:rPr lang="en-CA" sz="1100">
              <a:solidFill>
                <a:schemeClr val="dk1"/>
              </a:solidFill>
              <a:effectLst/>
              <a:latin typeface="+mn-lt"/>
              <a:ea typeface="+mn-ea"/>
              <a:cs typeface="+mn-cs"/>
            </a:rPr>
            <a:t>11. Prescribe plan for exercise / physical activity</a:t>
          </a:r>
        </a:p>
        <a:p>
          <a:r>
            <a:rPr lang="en-CA" sz="1100">
              <a:solidFill>
                <a:schemeClr val="dk1"/>
              </a:solidFill>
              <a:effectLst/>
              <a:latin typeface="+mn-lt"/>
              <a:ea typeface="+mn-ea"/>
              <a:cs typeface="+mn-cs"/>
            </a:rPr>
            <a:t>10. Assist patient in setting realistic goals for weight loss based on making permanent lifestyle changes </a:t>
          </a:r>
        </a:p>
        <a:p>
          <a:r>
            <a:rPr lang="en-CA" sz="1100">
              <a:solidFill>
                <a:schemeClr val="dk1"/>
              </a:solidFill>
              <a:effectLst/>
              <a:latin typeface="+mn-lt"/>
              <a:ea typeface="+mn-ea"/>
              <a:cs typeface="+mn-cs"/>
            </a:rPr>
            <a:t>9. Assess current level of physical activity and provide guidance for setting physical activity goals for optimal health </a:t>
          </a:r>
        </a:p>
        <a:p>
          <a:r>
            <a:rPr lang="en-CA" sz="1100">
              <a:solidFill>
                <a:schemeClr val="dk1"/>
              </a:solidFill>
              <a:effectLst/>
              <a:latin typeface="+mn-lt"/>
              <a:ea typeface="+mn-ea"/>
              <a:cs typeface="+mn-cs"/>
            </a:rPr>
            <a:t>8. Respond to a patient’s questions regarding treatment options including behaviour change, medications, and surgery </a:t>
          </a:r>
        </a:p>
        <a:p>
          <a:r>
            <a:rPr lang="en-CA" sz="1100">
              <a:solidFill>
                <a:schemeClr val="dk1"/>
              </a:solidFill>
              <a:effectLst/>
              <a:latin typeface="+mn-lt"/>
              <a:ea typeface="+mn-ea"/>
              <a:cs typeface="+mn-cs"/>
            </a:rPr>
            <a:t>7. Discuss the effect of obesity on present and future health and personalize risk to each patient </a:t>
          </a:r>
        </a:p>
        <a:p>
          <a:r>
            <a:rPr lang="en-CA" sz="1100">
              <a:solidFill>
                <a:schemeClr val="dk1"/>
              </a:solidFill>
              <a:effectLst/>
              <a:latin typeface="+mn-lt"/>
              <a:ea typeface="+mn-ea"/>
              <a:cs typeface="+mn-cs"/>
            </a:rPr>
            <a:t>6. Take a targeted history and conduct a physical examination to identify common co-morbidities (e.g. arthritis, diabetes, PCOS…)</a:t>
          </a:r>
        </a:p>
        <a:p>
          <a:r>
            <a:rPr lang="en-CA" sz="1100">
              <a:solidFill>
                <a:schemeClr val="dk1"/>
              </a:solidFill>
              <a:effectLst/>
              <a:latin typeface="+mn-lt"/>
              <a:ea typeface="+mn-ea"/>
              <a:cs typeface="+mn-cs"/>
            </a:rPr>
            <a:t>5. Recognize and screen for common psychosocial problems in obese patients including depression, emotional eating, and binge eating </a:t>
          </a:r>
        </a:p>
        <a:p>
          <a:r>
            <a:rPr lang="en-CA" sz="1100">
              <a:solidFill>
                <a:schemeClr val="dk1"/>
              </a:solidFill>
              <a:effectLst/>
              <a:latin typeface="+mn-lt"/>
              <a:ea typeface="+mn-ea"/>
              <a:cs typeface="+mn-cs"/>
            </a:rPr>
            <a:t>4. Ascertain each patient’s readiness and ability to work on weight loss according to health beliefs and stage of change </a:t>
          </a:r>
        </a:p>
        <a:p>
          <a:r>
            <a:rPr lang="en-CA" sz="1100">
              <a:solidFill>
                <a:schemeClr val="dk1"/>
              </a:solidFill>
              <a:effectLst/>
              <a:latin typeface="+mn-lt"/>
              <a:ea typeface="+mn-ea"/>
              <a:cs typeface="+mn-cs"/>
            </a:rPr>
            <a:t>3. Assess diet for common unhealthy behaviours associated with obesity (e.g. sweetened beverages, nutritional quality of snacks, frequent meals from fast food restaurants, etc.)</a:t>
          </a:r>
        </a:p>
        <a:p>
          <a:r>
            <a:rPr lang="en-CA" sz="1100">
              <a:solidFill>
                <a:schemeClr val="dk1"/>
              </a:solidFill>
              <a:effectLst/>
              <a:latin typeface="+mn-lt"/>
              <a:ea typeface="+mn-ea"/>
              <a:cs typeface="+mn-cs"/>
            </a:rPr>
            <a:t>2. Determine body mass index (BMI) from weight and height measurements </a:t>
          </a:r>
        </a:p>
        <a:p>
          <a:r>
            <a:rPr lang="en-CA" sz="1100">
              <a:solidFill>
                <a:schemeClr val="dk1"/>
              </a:solidFill>
              <a:effectLst/>
              <a:latin typeface="+mn-lt"/>
              <a:ea typeface="+mn-ea"/>
              <a:cs typeface="+mn-cs"/>
            </a:rPr>
            <a:t>1. Use 24-hour recall, food record, or food frequency to obtain diet history </a:t>
          </a:r>
        </a:p>
        <a:p>
          <a:endParaRPr lang="en-CA"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0</xdr:colOff>
      <xdr:row>141</xdr:row>
      <xdr:rowOff>0</xdr:rowOff>
    </xdr:from>
    <xdr:to>
      <xdr:col>43</xdr:col>
      <xdr:colOff>415637</xdr:colOff>
      <xdr:row>155</xdr:row>
      <xdr:rowOff>87587</xdr:rowOff>
    </xdr:to>
    <xdr:sp macro="" textlink="">
      <xdr:nvSpPr>
        <xdr:cNvPr id="2" name="TextBox 1">
          <a:extLst>
            <a:ext uri="{FF2B5EF4-FFF2-40B4-BE49-F238E27FC236}">
              <a16:creationId xmlns:a16="http://schemas.microsoft.com/office/drawing/2014/main" id="{2C380FE9-1AF0-4CD3-B481-7A560CF9FF75}"/>
            </a:ext>
          </a:extLst>
        </xdr:cNvPr>
        <xdr:cNvSpPr txBox="1"/>
      </xdr:nvSpPr>
      <xdr:spPr>
        <a:xfrm>
          <a:off x="116007931" y="28684483"/>
          <a:ext cx="3101614" cy="27443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N.B: Qu. 17 was incorrectly coded, such that the answer that was given to students was not the correct answer, according to the answers</a:t>
          </a:r>
          <a:r>
            <a:rPr lang="en-CA" sz="1100" baseline="0"/>
            <a:t> provided in the original survey by Martins &amp; Norsett-Carr</a:t>
          </a:r>
          <a:r>
            <a:rPr lang="en-CA" sz="1100"/>
            <a:t>. Column AN represents the answer choice that was given to students and presented as correct, but was in fact incorrect ("&lt;10%"), whereas Column AP represents the sum of students who selected the true correct answer choice ("20%"). Our</a:t>
          </a:r>
          <a:r>
            <a:rPr lang="en-CA" sz="1100" baseline="0"/>
            <a:t> data analyses accounted for this error. Consensus among the research team was that this question should still be included in our analyses, as we found that the  answer choice we presented as correct ("&lt;10%") was actually more supported by current literature.</a:t>
          </a:r>
          <a:endParaRPr lang="en-CA" sz="1100"/>
        </a:p>
      </xdr:txBody>
    </xdr:sp>
    <xdr:clientData/>
  </xdr:twoCellAnchor>
  <xdr:twoCellAnchor>
    <xdr:from>
      <xdr:col>27</xdr:col>
      <xdr:colOff>0</xdr:colOff>
      <xdr:row>146</xdr:row>
      <xdr:rowOff>0</xdr:rowOff>
    </xdr:from>
    <xdr:to>
      <xdr:col>31</xdr:col>
      <xdr:colOff>415637</xdr:colOff>
      <xdr:row>148</xdr:row>
      <xdr:rowOff>69273</xdr:rowOff>
    </xdr:to>
    <xdr:sp macro="" textlink="">
      <xdr:nvSpPr>
        <xdr:cNvPr id="3" name="TextBox 2">
          <a:extLst>
            <a:ext uri="{FF2B5EF4-FFF2-40B4-BE49-F238E27FC236}">
              <a16:creationId xmlns:a16="http://schemas.microsoft.com/office/drawing/2014/main" id="{F57915C5-5506-4EE8-9C1B-AAC7739B12D6}"/>
            </a:ext>
          </a:extLst>
        </xdr:cNvPr>
        <xdr:cNvSpPr txBox="1"/>
      </xdr:nvSpPr>
      <xdr:spPr>
        <a:xfrm>
          <a:off x="94643864" y="27813000"/>
          <a:ext cx="2840182" cy="4502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N.B: This data (to the left) is copied over into the "9. Fig 1 &amp; Fig 2" sheet, to create figs</a:t>
          </a:r>
          <a:r>
            <a:rPr lang="en-CA" sz="1100" baseline="0"/>
            <a:t> 1&amp;2</a:t>
          </a:r>
          <a:endParaRPr lang="en-CA"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250256</xdr:colOff>
      <xdr:row>18</xdr:row>
      <xdr:rowOff>24501</xdr:rowOff>
    </xdr:from>
    <xdr:to>
      <xdr:col>15</xdr:col>
      <xdr:colOff>0</xdr:colOff>
      <xdr:row>23</xdr:row>
      <xdr:rowOff>85884</xdr:rowOff>
    </xdr:to>
    <xdr:sp macro="" textlink="">
      <xdr:nvSpPr>
        <xdr:cNvPr id="25" name="TextBox 24">
          <a:extLst>
            <a:ext uri="{FF2B5EF4-FFF2-40B4-BE49-F238E27FC236}">
              <a16:creationId xmlns:a16="http://schemas.microsoft.com/office/drawing/2014/main" id="{4D13FF45-0234-4343-B296-0846A22C6DCD}"/>
            </a:ext>
          </a:extLst>
        </xdr:cNvPr>
        <xdr:cNvSpPr txBox="1"/>
      </xdr:nvSpPr>
      <xdr:spPr>
        <a:xfrm>
          <a:off x="11691462" y="4305148"/>
          <a:ext cx="2035744" cy="12380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0"/>
            <a:t>    Surgical Treatment of Obesity</a:t>
          </a:r>
        </a:p>
        <a:p>
          <a:r>
            <a:rPr lang="en-US" sz="1100" baseline="0"/>
            <a:t>    Weight Loss Maintenance</a:t>
          </a:r>
        </a:p>
        <a:p>
          <a:endParaRPr lang="en-US" sz="1100" baseline="0"/>
        </a:p>
      </xdr:txBody>
    </xdr:sp>
    <xdr:clientData/>
  </xdr:twoCellAnchor>
  <xdr:twoCellAnchor>
    <xdr:from>
      <xdr:col>8</xdr:col>
      <xdr:colOff>1320487</xdr:colOff>
      <xdr:row>3</xdr:row>
      <xdr:rowOff>47674</xdr:rowOff>
    </xdr:from>
    <xdr:to>
      <xdr:col>14</xdr:col>
      <xdr:colOff>698657</xdr:colOff>
      <xdr:row>18</xdr:row>
      <xdr:rowOff>98197</xdr:rowOff>
    </xdr:to>
    <xdr:graphicFrame macro="">
      <xdr:nvGraphicFramePr>
        <xdr:cNvPr id="2" name="Chart 1">
          <a:extLst>
            <a:ext uri="{FF2B5EF4-FFF2-40B4-BE49-F238E27FC236}">
              <a16:creationId xmlns:a16="http://schemas.microsoft.com/office/drawing/2014/main" id="{4E2D3414-8FF8-47E7-AC64-FA87CED5BA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202335</xdr:colOff>
      <xdr:row>16</xdr:row>
      <xdr:rowOff>145200</xdr:rowOff>
    </xdr:from>
    <xdr:to>
      <xdr:col>3</xdr:col>
      <xdr:colOff>239955</xdr:colOff>
      <xdr:row>21</xdr:row>
      <xdr:rowOff>211531</xdr:rowOff>
    </xdr:to>
    <xdr:grpSp>
      <xdr:nvGrpSpPr>
        <xdr:cNvPr id="49" name="Group 48">
          <a:extLst>
            <a:ext uri="{FF2B5EF4-FFF2-40B4-BE49-F238E27FC236}">
              <a16:creationId xmlns:a16="http://schemas.microsoft.com/office/drawing/2014/main" id="{B71657AA-588C-49EA-8D99-FC08421B196C}"/>
            </a:ext>
          </a:extLst>
        </xdr:cNvPr>
        <xdr:cNvGrpSpPr/>
      </xdr:nvGrpSpPr>
      <xdr:grpSpPr>
        <a:xfrm>
          <a:off x="202335" y="4045914"/>
          <a:ext cx="2650191" cy="1336331"/>
          <a:chOff x="202335" y="5992690"/>
          <a:chExt cx="2323620" cy="1290973"/>
        </a:xfrm>
      </xdr:grpSpPr>
      <xdr:sp macro="" textlink="">
        <xdr:nvSpPr>
          <xdr:cNvPr id="3" name="TextBox 2">
            <a:extLst>
              <a:ext uri="{FF2B5EF4-FFF2-40B4-BE49-F238E27FC236}">
                <a16:creationId xmlns:a16="http://schemas.microsoft.com/office/drawing/2014/main" id="{EF06D957-C8A1-4CE1-88B7-30173C14247B}"/>
              </a:ext>
            </a:extLst>
          </xdr:cNvPr>
          <xdr:cNvSpPr txBox="1"/>
        </xdr:nvSpPr>
        <xdr:spPr>
          <a:xfrm>
            <a:off x="202335" y="5992690"/>
            <a:ext cx="2323620" cy="129097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    Physiology</a:t>
            </a:r>
          </a:p>
          <a:p>
            <a:r>
              <a:rPr lang="en-US" sz="1100"/>
              <a:t>    Etiology</a:t>
            </a:r>
          </a:p>
          <a:p>
            <a:r>
              <a:rPr lang="en-US" sz="1100"/>
              <a:t>    Diagnosis</a:t>
            </a:r>
          </a:p>
          <a:p>
            <a:r>
              <a:rPr lang="en-US" sz="1100"/>
              <a:t>    Goals</a:t>
            </a:r>
            <a:r>
              <a:rPr lang="en-US" sz="1100" baseline="0"/>
              <a:t> for Obesity Treatment</a:t>
            </a:r>
          </a:p>
          <a:p>
            <a:r>
              <a:rPr lang="en-US" sz="1100" baseline="0"/>
              <a:t>    Conservative Treatment of Obesity</a:t>
            </a:r>
          </a:p>
          <a:p>
            <a:r>
              <a:rPr lang="en-US" sz="1100" baseline="0"/>
              <a:t>    Surgical Treatment of Obesity</a:t>
            </a:r>
          </a:p>
          <a:p>
            <a:r>
              <a:rPr lang="en-US" sz="1100" baseline="0"/>
              <a:t>    Weight Loss Maintenance</a:t>
            </a:r>
          </a:p>
          <a:p>
            <a:endParaRPr lang="en-US" sz="1100" baseline="0"/>
          </a:p>
        </xdr:txBody>
      </xdr:sp>
      <xdr:sp macro="" textlink="">
        <xdr:nvSpPr>
          <xdr:cNvPr id="4" name="Rectangle 3">
            <a:extLst>
              <a:ext uri="{FF2B5EF4-FFF2-40B4-BE49-F238E27FC236}">
                <a16:creationId xmlns:a16="http://schemas.microsoft.com/office/drawing/2014/main" id="{DB50A7E4-7412-4105-B7C4-5162E4A980FA}"/>
              </a:ext>
            </a:extLst>
          </xdr:cNvPr>
          <xdr:cNvSpPr/>
        </xdr:nvSpPr>
        <xdr:spPr>
          <a:xfrm>
            <a:off x="263106" y="6061096"/>
            <a:ext cx="131759" cy="115455"/>
          </a:xfrm>
          <a:prstGeom prst="rect">
            <a:avLst/>
          </a:prstGeom>
          <a:solidFill>
            <a:srgbClr val="FBE5D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5" name="Rectangle 4">
            <a:extLst>
              <a:ext uri="{FF2B5EF4-FFF2-40B4-BE49-F238E27FC236}">
                <a16:creationId xmlns:a16="http://schemas.microsoft.com/office/drawing/2014/main" id="{A94AE149-D2F7-41FC-9463-ECAFDD1B226B}"/>
              </a:ext>
            </a:extLst>
          </xdr:cNvPr>
          <xdr:cNvSpPr/>
        </xdr:nvSpPr>
        <xdr:spPr>
          <a:xfrm>
            <a:off x="263315" y="6233386"/>
            <a:ext cx="131759" cy="111125"/>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6" name="Rectangle 5">
            <a:extLst>
              <a:ext uri="{FF2B5EF4-FFF2-40B4-BE49-F238E27FC236}">
                <a16:creationId xmlns:a16="http://schemas.microsoft.com/office/drawing/2014/main" id="{DABC68DB-5536-4E84-B460-9D71CCBEAA7A}"/>
              </a:ext>
            </a:extLst>
          </xdr:cNvPr>
          <xdr:cNvSpPr/>
        </xdr:nvSpPr>
        <xdr:spPr>
          <a:xfrm>
            <a:off x="262423" y="6402447"/>
            <a:ext cx="131759" cy="115455"/>
          </a:xfrm>
          <a:prstGeom prst="rect">
            <a:avLst/>
          </a:prstGeom>
          <a:solidFill>
            <a:srgbClr val="E6A6E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7" name="Rectangle 6">
            <a:extLst>
              <a:ext uri="{FF2B5EF4-FFF2-40B4-BE49-F238E27FC236}">
                <a16:creationId xmlns:a16="http://schemas.microsoft.com/office/drawing/2014/main" id="{4BB21E47-B92F-4AEC-A59B-7474620008CB}"/>
              </a:ext>
            </a:extLst>
          </xdr:cNvPr>
          <xdr:cNvSpPr/>
        </xdr:nvSpPr>
        <xdr:spPr>
          <a:xfrm>
            <a:off x="265442" y="6576495"/>
            <a:ext cx="131759" cy="115455"/>
          </a:xfrm>
          <a:prstGeom prst="rect">
            <a:avLst/>
          </a:prstGeom>
          <a:solidFill>
            <a:srgbClr val="01B0F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8" name="Rectangle 7">
            <a:extLst>
              <a:ext uri="{FF2B5EF4-FFF2-40B4-BE49-F238E27FC236}">
                <a16:creationId xmlns:a16="http://schemas.microsoft.com/office/drawing/2014/main" id="{915B5F23-B0E4-4222-8903-6ACC1D4C9429}"/>
              </a:ext>
            </a:extLst>
          </xdr:cNvPr>
          <xdr:cNvSpPr/>
        </xdr:nvSpPr>
        <xdr:spPr>
          <a:xfrm>
            <a:off x="265651" y="6753018"/>
            <a:ext cx="131759" cy="115455"/>
          </a:xfrm>
          <a:prstGeom prst="rect">
            <a:avLst/>
          </a:prstGeom>
          <a:solidFill>
            <a:srgbClr val="FF6D6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9" name="Rectangle 8">
            <a:extLst>
              <a:ext uri="{FF2B5EF4-FFF2-40B4-BE49-F238E27FC236}">
                <a16:creationId xmlns:a16="http://schemas.microsoft.com/office/drawing/2014/main" id="{96536D70-21DD-411C-81CE-27D171DC8B87}"/>
              </a:ext>
            </a:extLst>
          </xdr:cNvPr>
          <xdr:cNvSpPr/>
        </xdr:nvSpPr>
        <xdr:spPr>
          <a:xfrm>
            <a:off x="264759" y="6926409"/>
            <a:ext cx="131759" cy="115455"/>
          </a:xfrm>
          <a:prstGeom prst="rect">
            <a:avLst/>
          </a:prstGeom>
          <a:solidFill>
            <a:srgbClr val="4372C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0" name="Rectangle 9">
            <a:extLst>
              <a:ext uri="{FF2B5EF4-FFF2-40B4-BE49-F238E27FC236}">
                <a16:creationId xmlns:a16="http://schemas.microsoft.com/office/drawing/2014/main" id="{FE8DD7CB-0994-4918-9776-5FB04FDBACAC}"/>
              </a:ext>
            </a:extLst>
          </xdr:cNvPr>
          <xdr:cNvSpPr/>
        </xdr:nvSpPr>
        <xdr:spPr>
          <a:xfrm>
            <a:off x="265651" y="7099093"/>
            <a:ext cx="131759" cy="115455"/>
          </a:xfrm>
          <a:prstGeom prst="rect">
            <a:avLst/>
          </a:prstGeom>
          <a:solidFill>
            <a:srgbClr val="91D1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8</xdr:col>
      <xdr:colOff>719755</xdr:colOff>
      <xdr:row>24</xdr:row>
      <xdr:rowOff>13978</xdr:rowOff>
    </xdr:from>
    <xdr:to>
      <xdr:col>14</xdr:col>
      <xdr:colOff>316984</xdr:colOff>
      <xdr:row>37</xdr:row>
      <xdr:rowOff>51088</xdr:rowOff>
    </xdr:to>
    <xdr:graphicFrame macro="">
      <xdr:nvGraphicFramePr>
        <xdr:cNvPr id="12" name="Chart 11">
          <a:extLst>
            <a:ext uri="{FF2B5EF4-FFF2-40B4-BE49-F238E27FC236}">
              <a16:creationId xmlns:a16="http://schemas.microsoft.com/office/drawing/2014/main" id="{61761F76-8A73-45E3-8B5A-747844C6ED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349408</xdr:colOff>
      <xdr:row>23</xdr:row>
      <xdr:rowOff>176038</xdr:rowOff>
    </xdr:from>
    <xdr:to>
      <xdr:col>8</xdr:col>
      <xdr:colOff>445261</xdr:colOff>
      <xdr:row>36</xdr:row>
      <xdr:rowOff>14682</xdr:rowOff>
    </xdr:to>
    <xdr:grpSp>
      <xdr:nvGrpSpPr>
        <xdr:cNvPr id="21" name="Group 20">
          <a:extLst>
            <a:ext uri="{FF2B5EF4-FFF2-40B4-BE49-F238E27FC236}">
              <a16:creationId xmlns:a16="http://schemas.microsoft.com/office/drawing/2014/main" id="{0593A053-2266-4F71-99CB-C47CFD6A1E0C}"/>
            </a:ext>
          </a:extLst>
        </xdr:cNvPr>
        <xdr:cNvGrpSpPr/>
      </xdr:nvGrpSpPr>
      <xdr:grpSpPr>
        <a:xfrm>
          <a:off x="2961979" y="5800324"/>
          <a:ext cx="5937853" cy="2433072"/>
          <a:chOff x="1002551" y="15759674"/>
          <a:chExt cx="5198532" cy="2520612"/>
        </a:xfrm>
      </xdr:grpSpPr>
      <xdr:graphicFrame macro="">
        <xdr:nvGraphicFramePr>
          <xdr:cNvPr id="13" name="Chart 12">
            <a:extLst>
              <a:ext uri="{FF2B5EF4-FFF2-40B4-BE49-F238E27FC236}">
                <a16:creationId xmlns:a16="http://schemas.microsoft.com/office/drawing/2014/main" id="{877C222B-06C3-49CF-89E0-EAEA7D74D2AF}"/>
              </a:ext>
            </a:extLst>
          </xdr:cNvPr>
          <xdr:cNvGraphicFramePr>
            <a:graphicFrameLocks/>
          </xdr:cNvGraphicFramePr>
        </xdr:nvGraphicFramePr>
        <xdr:xfrm>
          <a:off x="1002551" y="15759674"/>
          <a:ext cx="5198532" cy="2520612"/>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14" name="TextBox 13">
            <a:extLst>
              <a:ext uri="{FF2B5EF4-FFF2-40B4-BE49-F238E27FC236}">
                <a16:creationId xmlns:a16="http://schemas.microsoft.com/office/drawing/2014/main" id="{9B5D7C34-B323-4C73-8FE0-250DAEA6BDF0}"/>
              </a:ext>
            </a:extLst>
          </xdr:cNvPr>
          <xdr:cNvSpPr txBox="1"/>
        </xdr:nvSpPr>
        <xdr:spPr>
          <a:xfrm>
            <a:off x="2645316" y="16185779"/>
            <a:ext cx="654460" cy="253488"/>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800" b="1">
                <a:solidFill>
                  <a:schemeClr val="tx1"/>
                </a:solidFill>
              </a:rPr>
              <a:t>Etiology</a:t>
            </a:r>
          </a:p>
        </xdr:txBody>
      </xdr:sp>
      <xdr:sp macro="" textlink="">
        <xdr:nvSpPr>
          <xdr:cNvPr id="15" name="TextBox 14">
            <a:extLst>
              <a:ext uri="{FF2B5EF4-FFF2-40B4-BE49-F238E27FC236}">
                <a16:creationId xmlns:a16="http://schemas.microsoft.com/office/drawing/2014/main" id="{CF65831E-799D-45D4-AE72-42812F3C5FC8}"/>
              </a:ext>
            </a:extLst>
          </xdr:cNvPr>
          <xdr:cNvSpPr txBox="1"/>
        </xdr:nvSpPr>
        <xdr:spPr>
          <a:xfrm>
            <a:off x="2644086" y="16434765"/>
            <a:ext cx="2152416" cy="256559"/>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800" b="1">
                <a:solidFill>
                  <a:schemeClr val="tx1"/>
                </a:solidFill>
                <a:latin typeface="+mn-lt"/>
              </a:rPr>
              <a:t>Goals for Obesity Treatment</a:t>
            </a:r>
          </a:p>
        </xdr:txBody>
      </xdr:sp>
      <xdr:sp macro="" textlink="">
        <xdr:nvSpPr>
          <xdr:cNvPr id="16" name="TextBox 15">
            <a:extLst>
              <a:ext uri="{FF2B5EF4-FFF2-40B4-BE49-F238E27FC236}">
                <a16:creationId xmlns:a16="http://schemas.microsoft.com/office/drawing/2014/main" id="{308BC2A4-558C-4066-BBD0-826CB9E3727D}"/>
              </a:ext>
            </a:extLst>
          </xdr:cNvPr>
          <xdr:cNvSpPr txBox="1"/>
        </xdr:nvSpPr>
        <xdr:spPr>
          <a:xfrm>
            <a:off x="2645226" y="16685886"/>
            <a:ext cx="1760644" cy="253488"/>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800" b="1">
                <a:solidFill>
                  <a:schemeClr val="tx1"/>
                </a:solidFill>
              </a:rPr>
              <a:t>Conservative Treatment of Obesity</a:t>
            </a:r>
          </a:p>
        </xdr:txBody>
      </xdr:sp>
      <xdr:sp macro="" textlink="">
        <xdr:nvSpPr>
          <xdr:cNvPr id="17" name="TextBox 16">
            <a:extLst>
              <a:ext uri="{FF2B5EF4-FFF2-40B4-BE49-F238E27FC236}">
                <a16:creationId xmlns:a16="http://schemas.microsoft.com/office/drawing/2014/main" id="{5E5539C2-D944-457C-BF45-861971F948E1}"/>
              </a:ext>
            </a:extLst>
          </xdr:cNvPr>
          <xdr:cNvSpPr txBox="1"/>
        </xdr:nvSpPr>
        <xdr:spPr>
          <a:xfrm>
            <a:off x="2643996" y="16940475"/>
            <a:ext cx="1681608" cy="259362"/>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800" b="1">
                <a:solidFill>
                  <a:schemeClr val="tx1"/>
                </a:solidFill>
              </a:rPr>
              <a:t>Surgical Treatment of Obesity</a:t>
            </a:r>
          </a:p>
        </xdr:txBody>
      </xdr:sp>
      <xdr:sp macro="" textlink="">
        <xdr:nvSpPr>
          <xdr:cNvPr id="18" name="TextBox 17">
            <a:extLst>
              <a:ext uri="{FF2B5EF4-FFF2-40B4-BE49-F238E27FC236}">
                <a16:creationId xmlns:a16="http://schemas.microsoft.com/office/drawing/2014/main" id="{D4CA20F1-D55A-4AD3-AAFA-6B27842ACD4A}"/>
              </a:ext>
            </a:extLst>
          </xdr:cNvPr>
          <xdr:cNvSpPr txBox="1"/>
        </xdr:nvSpPr>
        <xdr:spPr>
          <a:xfrm>
            <a:off x="2646437" y="17187277"/>
            <a:ext cx="654460" cy="250687"/>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800" b="1">
                <a:solidFill>
                  <a:schemeClr val="tx1"/>
                </a:solidFill>
              </a:rPr>
              <a:t>Diagnosis</a:t>
            </a:r>
          </a:p>
        </xdr:txBody>
      </xdr:sp>
      <xdr:sp macro="" textlink="">
        <xdr:nvSpPr>
          <xdr:cNvPr id="19" name="TextBox 18">
            <a:extLst>
              <a:ext uri="{FF2B5EF4-FFF2-40B4-BE49-F238E27FC236}">
                <a16:creationId xmlns:a16="http://schemas.microsoft.com/office/drawing/2014/main" id="{E5B5DE45-1445-4177-9DF9-51E604C84ADB}"/>
              </a:ext>
            </a:extLst>
          </xdr:cNvPr>
          <xdr:cNvSpPr txBox="1"/>
        </xdr:nvSpPr>
        <xdr:spPr>
          <a:xfrm>
            <a:off x="2645207" y="17438812"/>
            <a:ext cx="654460" cy="259362"/>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800" b="1">
                <a:solidFill>
                  <a:schemeClr val="tx1"/>
                </a:solidFill>
              </a:rPr>
              <a:t>Physiology</a:t>
            </a:r>
          </a:p>
        </xdr:txBody>
      </xdr:sp>
      <xdr:sp macro="" textlink="">
        <xdr:nvSpPr>
          <xdr:cNvPr id="20" name="TextBox 19">
            <a:extLst>
              <a:ext uri="{FF2B5EF4-FFF2-40B4-BE49-F238E27FC236}">
                <a16:creationId xmlns:a16="http://schemas.microsoft.com/office/drawing/2014/main" id="{73F68AC4-E808-4E1A-BDDB-46B119AC2F4E}"/>
              </a:ext>
            </a:extLst>
          </xdr:cNvPr>
          <xdr:cNvSpPr txBox="1"/>
        </xdr:nvSpPr>
        <xdr:spPr>
          <a:xfrm>
            <a:off x="2641121" y="17685362"/>
            <a:ext cx="1147229" cy="25093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800" b="1">
                <a:solidFill>
                  <a:schemeClr val="tx1"/>
                </a:solidFill>
              </a:rPr>
              <a:t>Wt. Loss</a:t>
            </a:r>
            <a:r>
              <a:rPr lang="en-CA" sz="800" b="1" baseline="0">
                <a:solidFill>
                  <a:schemeClr val="tx1"/>
                </a:solidFill>
              </a:rPr>
              <a:t> </a:t>
            </a:r>
            <a:r>
              <a:rPr lang="en-CA" sz="800" b="1">
                <a:solidFill>
                  <a:schemeClr val="tx1"/>
                </a:solidFill>
              </a:rPr>
              <a:t>Maintenance</a:t>
            </a:r>
          </a:p>
        </xdr:txBody>
      </xdr:sp>
    </xdr:grpSp>
    <xdr:clientData/>
  </xdr:twoCellAnchor>
  <xdr:twoCellAnchor>
    <xdr:from>
      <xdr:col>19</xdr:col>
      <xdr:colOff>608929</xdr:colOff>
      <xdr:row>61</xdr:row>
      <xdr:rowOff>13077</xdr:rowOff>
    </xdr:from>
    <xdr:to>
      <xdr:col>22</xdr:col>
      <xdr:colOff>646549</xdr:colOff>
      <xdr:row>67</xdr:row>
      <xdr:rowOff>188760</xdr:rowOff>
    </xdr:to>
    <xdr:sp macro="" textlink="">
      <xdr:nvSpPr>
        <xdr:cNvPr id="22" name="TextBox 21">
          <a:extLst>
            <a:ext uri="{FF2B5EF4-FFF2-40B4-BE49-F238E27FC236}">
              <a16:creationId xmlns:a16="http://schemas.microsoft.com/office/drawing/2014/main" id="{F1C1D724-B918-414B-A932-AF81F3D4B405}"/>
            </a:ext>
          </a:extLst>
        </xdr:cNvPr>
        <xdr:cNvSpPr txBox="1"/>
      </xdr:nvSpPr>
      <xdr:spPr>
        <a:xfrm>
          <a:off x="15753679" y="22785154"/>
          <a:ext cx="2323620" cy="1318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    </a:t>
          </a:r>
          <a:r>
            <a:rPr lang="en-US" sz="1100" baseline="0"/>
            <a:t>    </a:t>
          </a:r>
        </a:p>
      </xdr:txBody>
    </xdr:sp>
    <xdr:clientData/>
  </xdr:twoCellAnchor>
  <xdr:twoCellAnchor>
    <xdr:from>
      <xdr:col>8</xdr:col>
      <xdr:colOff>1296428</xdr:colOff>
      <xdr:row>18</xdr:row>
      <xdr:rowOff>22638</xdr:rowOff>
    </xdr:from>
    <xdr:to>
      <xdr:col>11</xdr:col>
      <xdr:colOff>309678</xdr:colOff>
      <xdr:row>23</xdr:row>
      <xdr:rowOff>68077</xdr:rowOff>
    </xdr:to>
    <xdr:sp macro="" textlink="">
      <xdr:nvSpPr>
        <xdr:cNvPr id="24" name="TextBox 23">
          <a:extLst>
            <a:ext uri="{FF2B5EF4-FFF2-40B4-BE49-F238E27FC236}">
              <a16:creationId xmlns:a16="http://schemas.microsoft.com/office/drawing/2014/main" id="{EF8376BE-990E-4594-84CC-B091A28D1A54}"/>
            </a:ext>
          </a:extLst>
        </xdr:cNvPr>
        <xdr:cNvSpPr txBox="1"/>
      </xdr:nvSpPr>
      <xdr:spPr>
        <a:xfrm>
          <a:off x="7049528" y="4594638"/>
          <a:ext cx="2327950" cy="130273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    Physiology</a:t>
          </a:r>
        </a:p>
        <a:p>
          <a:r>
            <a:rPr lang="en-US" sz="1100"/>
            <a:t>    Etiology</a:t>
          </a:r>
        </a:p>
        <a:p>
          <a:r>
            <a:rPr lang="en-US" sz="1100"/>
            <a:t>    Diagnosis</a:t>
          </a:r>
        </a:p>
        <a:p>
          <a:r>
            <a:rPr lang="en-US" sz="1100"/>
            <a:t>    </a:t>
          </a:r>
          <a:r>
            <a:rPr lang="en-US" sz="1100" baseline="0"/>
            <a:t>    </a:t>
          </a:r>
        </a:p>
      </xdr:txBody>
    </xdr:sp>
    <xdr:clientData/>
  </xdr:twoCellAnchor>
  <xdr:twoCellAnchor>
    <xdr:from>
      <xdr:col>9</xdr:col>
      <xdr:colOff>717360</xdr:colOff>
      <xdr:row>18</xdr:row>
      <xdr:rowOff>29200</xdr:rowOff>
    </xdr:from>
    <xdr:to>
      <xdr:col>12</xdr:col>
      <xdr:colOff>373980</xdr:colOff>
      <xdr:row>23</xdr:row>
      <xdr:rowOff>90583</xdr:rowOff>
    </xdr:to>
    <xdr:sp macro="" textlink="">
      <xdr:nvSpPr>
        <xdr:cNvPr id="23" name="TextBox 22">
          <a:extLst>
            <a:ext uri="{FF2B5EF4-FFF2-40B4-BE49-F238E27FC236}">
              <a16:creationId xmlns:a16="http://schemas.microsoft.com/office/drawing/2014/main" id="{5E950EF3-BE9C-412A-B4C5-B286A9F94807}"/>
            </a:ext>
          </a:extLst>
        </xdr:cNvPr>
        <xdr:cNvSpPr txBox="1"/>
      </xdr:nvSpPr>
      <xdr:spPr>
        <a:xfrm>
          <a:off x="7880160" y="4601200"/>
          <a:ext cx="2323620" cy="1318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Goals</a:t>
          </a:r>
          <a:r>
            <a:rPr lang="en-US" sz="1100" baseline="0">
              <a:solidFill>
                <a:schemeClr val="dk1"/>
              </a:solidFill>
              <a:effectLst/>
              <a:latin typeface="+mn-lt"/>
              <a:ea typeface="+mn-ea"/>
              <a:cs typeface="+mn-cs"/>
            </a:rPr>
            <a:t> for Obesity Treatment</a:t>
          </a:r>
          <a:endParaRPr lang="en-US" sz="1100" baseline="0"/>
        </a:p>
        <a:p>
          <a:r>
            <a:rPr lang="en-US" sz="1100" baseline="0"/>
            <a:t>    Conservative Treatment of Obesity</a:t>
          </a:r>
        </a:p>
        <a:p>
          <a:endParaRPr lang="en-US" sz="1100" baseline="0"/>
        </a:p>
      </xdr:txBody>
    </xdr:sp>
    <xdr:clientData/>
  </xdr:twoCellAnchor>
  <xdr:twoCellAnchor>
    <xdr:from>
      <xdr:col>8</xdr:col>
      <xdr:colOff>1359336</xdr:colOff>
      <xdr:row>19</xdr:row>
      <xdr:rowOff>1716</xdr:rowOff>
    </xdr:from>
    <xdr:to>
      <xdr:col>9</xdr:col>
      <xdr:colOff>81395</xdr:colOff>
      <xdr:row>19</xdr:row>
      <xdr:rowOff>117171</xdr:rowOff>
    </xdr:to>
    <xdr:sp macro="" textlink="">
      <xdr:nvSpPr>
        <xdr:cNvPr id="26" name="Rectangle 25">
          <a:extLst>
            <a:ext uri="{FF2B5EF4-FFF2-40B4-BE49-F238E27FC236}">
              <a16:creationId xmlns:a16="http://schemas.microsoft.com/office/drawing/2014/main" id="{29887154-67EB-4A27-B0CA-43D02304889D}"/>
            </a:ext>
          </a:extLst>
        </xdr:cNvPr>
        <xdr:cNvSpPr/>
      </xdr:nvSpPr>
      <xdr:spPr>
        <a:xfrm>
          <a:off x="7112436" y="4840416"/>
          <a:ext cx="131759" cy="115455"/>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1360414</xdr:colOff>
      <xdr:row>19</xdr:row>
      <xdr:rowOff>178503</xdr:rowOff>
    </xdr:from>
    <xdr:to>
      <xdr:col>9</xdr:col>
      <xdr:colOff>82473</xdr:colOff>
      <xdr:row>20</xdr:row>
      <xdr:rowOff>27258</xdr:rowOff>
    </xdr:to>
    <xdr:sp macro="" textlink="">
      <xdr:nvSpPr>
        <xdr:cNvPr id="27" name="Rectangle 26">
          <a:extLst>
            <a:ext uri="{FF2B5EF4-FFF2-40B4-BE49-F238E27FC236}">
              <a16:creationId xmlns:a16="http://schemas.microsoft.com/office/drawing/2014/main" id="{0B93F6E1-C82C-46FA-AC61-FCE58DE9C6FC}"/>
            </a:ext>
          </a:extLst>
        </xdr:cNvPr>
        <xdr:cNvSpPr/>
      </xdr:nvSpPr>
      <xdr:spPr>
        <a:xfrm>
          <a:off x="7113514" y="5017203"/>
          <a:ext cx="131759" cy="115455"/>
        </a:xfrm>
        <a:prstGeom prst="rect">
          <a:avLst/>
        </a:prstGeom>
        <a:solidFill>
          <a:srgbClr val="E6A6E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303672</xdr:colOff>
      <xdr:row>18</xdr:row>
      <xdr:rowOff>103872</xdr:rowOff>
    </xdr:from>
    <xdr:to>
      <xdr:col>12</xdr:col>
      <xdr:colOff>435431</xdr:colOff>
      <xdr:row>18</xdr:row>
      <xdr:rowOff>219327</xdr:rowOff>
    </xdr:to>
    <xdr:sp macro="" textlink="">
      <xdr:nvSpPr>
        <xdr:cNvPr id="28" name="Rectangle 27">
          <a:extLst>
            <a:ext uri="{FF2B5EF4-FFF2-40B4-BE49-F238E27FC236}">
              <a16:creationId xmlns:a16="http://schemas.microsoft.com/office/drawing/2014/main" id="{C1A20C06-9C09-4A49-A654-4BE1CB1349AF}"/>
            </a:ext>
          </a:extLst>
        </xdr:cNvPr>
        <xdr:cNvSpPr/>
      </xdr:nvSpPr>
      <xdr:spPr>
        <a:xfrm>
          <a:off x="10133472" y="4675872"/>
          <a:ext cx="131759" cy="115455"/>
        </a:xfrm>
        <a:prstGeom prst="rect">
          <a:avLst/>
        </a:prstGeom>
        <a:solidFill>
          <a:srgbClr val="4372C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303848</xdr:colOff>
      <xdr:row>19</xdr:row>
      <xdr:rowOff>9856</xdr:rowOff>
    </xdr:from>
    <xdr:to>
      <xdr:col>12</xdr:col>
      <xdr:colOff>435607</xdr:colOff>
      <xdr:row>19</xdr:row>
      <xdr:rowOff>125311</xdr:rowOff>
    </xdr:to>
    <xdr:sp macro="" textlink="">
      <xdr:nvSpPr>
        <xdr:cNvPr id="29" name="Rectangle 28">
          <a:extLst>
            <a:ext uri="{FF2B5EF4-FFF2-40B4-BE49-F238E27FC236}">
              <a16:creationId xmlns:a16="http://schemas.microsoft.com/office/drawing/2014/main" id="{15CAC01F-0777-4241-AB27-EC3E494A43BC}"/>
            </a:ext>
          </a:extLst>
        </xdr:cNvPr>
        <xdr:cNvSpPr/>
      </xdr:nvSpPr>
      <xdr:spPr>
        <a:xfrm>
          <a:off x="10133648" y="4848556"/>
          <a:ext cx="131759" cy="115455"/>
        </a:xfrm>
        <a:prstGeom prst="rect">
          <a:avLst/>
        </a:prstGeom>
        <a:solidFill>
          <a:srgbClr val="91D1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1359876</xdr:colOff>
      <xdr:row>18</xdr:row>
      <xdr:rowOff>96499</xdr:rowOff>
    </xdr:from>
    <xdr:to>
      <xdr:col>9</xdr:col>
      <xdr:colOff>81935</xdr:colOff>
      <xdr:row>18</xdr:row>
      <xdr:rowOff>211954</xdr:rowOff>
    </xdr:to>
    <xdr:sp macro="" textlink="">
      <xdr:nvSpPr>
        <xdr:cNvPr id="30" name="Rectangle 29">
          <a:extLst>
            <a:ext uri="{FF2B5EF4-FFF2-40B4-BE49-F238E27FC236}">
              <a16:creationId xmlns:a16="http://schemas.microsoft.com/office/drawing/2014/main" id="{EB124ACA-5A47-4931-859A-F9E97C45519E}"/>
            </a:ext>
          </a:extLst>
        </xdr:cNvPr>
        <xdr:cNvSpPr/>
      </xdr:nvSpPr>
      <xdr:spPr>
        <a:xfrm>
          <a:off x="7112976" y="4668499"/>
          <a:ext cx="131759" cy="115455"/>
        </a:xfrm>
        <a:prstGeom prst="rect">
          <a:avLst/>
        </a:prstGeom>
        <a:solidFill>
          <a:srgbClr val="FBE5D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768482</xdr:colOff>
      <xdr:row>18</xdr:row>
      <xdr:rowOff>104775</xdr:rowOff>
    </xdr:from>
    <xdr:to>
      <xdr:col>9</xdr:col>
      <xdr:colOff>900241</xdr:colOff>
      <xdr:row>18</xdr:row>
      <xdr:rowOff>220230</xdr:rowOff>
    </xdr:to>
    <xdr:sp macro="" textlink="">
      <xdr:nvSpPr>
        <xdr:cNvPr id="31" name="Rectangle 30">
          <a:extLst>
            <a:ext uri="{FF2B5EF4-FFF2-40B4-BE49-F238E27FC236}">
              <a16:creationId xmlns:a16="http://schemas.microsoft.com/office/drawing/2014/main" id="{35060CE4-203A-4284-8283-3CEBBA7B9557}"/>
            </a:ext>
          </a:extLst>
        </xdr:cNvPr>
        <xdr:cNvSpPr/>
      </xdr:nvSpPr>
      <xdr:spPr>
        <a:xfrm>
          <a:off x="7931282" y="4676775"/>
          <a:ext cx="131759" cy="115455"/>
        </a:xfrm>
        <a:prstGeom prst="rect">
          <a:avLst/>
        </a:prstGeom>
        <a:solidFill>
          <a:srgbClr val="01B0F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768691</xdr:colOff>
      <xdr:row>19</xdr:row>
      <xdr:rowOff>6022</xdr:rowOff>
    </xdr:from>
    <xdr:to>
      <xdr:col>9</xdr:col>
      <xdr:colOff>900450</xdr:colOff>
      <xdr:row>19</xdr:row>
      <xdr:rowOff>121477</xdr:rowOff>
    </xdr:to>
    <xdr:sp macro="" textlink="">
      <xdr:nvSpPr>
        <xdr:cNvPr id="32" name="Rectangle 31">
          <a:extLst>
            <a:ext uri="{FF2B5EF4-FFF2-40B4-BE49-F238E27FC236}">
              <a16:creationId xmlns:a16="http://schemas.microsoft.com/office/drawing/2014/main" id="{C3E7CCCD-EBE9-46EF-8D58-91BA4DF9C1C5}"/>
            </a:ext>
          </a:extLst>
        </xdr:cNvPr>
        <xdr:cNvSpPr/>
      </xdr:nvSpPr>
      <xdr:spPr>
        <a:xfrm>
          <a:off x="7931491" y="4844722"/>
          <a:ext cx="131759" cy="115455"/>
        </a:xfrm>
        <a:prstGeom prst="rect">
          <a:avLst/>
        </a:prstGeom>
        <a:solidFill>
          <a:srgbClr val="FF6D6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81643</xdr:colOff>
      <xdr:row>2</xdr:row>
      <xdr:rowOff>160564</xdr:rowOff>
    </xdr:from>
    <xdr:to>
      <xdr:col>21</xdr:col>
      <xdr:colOff>544903</xdr:colOff>
      <xdr:row>24</xdr:row>
      <xdr:rowOff>178129</xdr:rowOff>
    </xdr:to>
    <xdr:grpSp>
      <xdr:nvGrpSpPr>
        <xdr:cNvPr id="48" name="Group 47">
          <a:extLst>
            <a:ext uri="{FF2B5EF4-FFF2-40B4-BE49-F238E27FC236}">
              <a16:creationId xmlns:a16="http://schemas.microsoft.com/office/drawing/2014/main" id="{94CF9A6A-F6EF-4BEB-A749-0E11CABDACA1}"/>
            </a:ext>
          </a:extLst>
        </xdr:cNvPr>
        <xdr:cNvGrpSpPr/>
      </xdr:nvGrpSpPr>
      <xdr:grpSpPr>
        <a:xfrm>
          <a:off x="15793357" y="559707"/>
          <a:ext cx="5688403" cy="5442279"/>
          <a:chOff x="20789348" y="808383"/>
          <a:chExt cx="5035260" cy="5323759"/>
        </a:xfrm>
      </xdr:grpSpPr>
      <xdr:grpSp>
        <xdr:nvGrpSpPr>
          <xdr:cNvPr id="47" name="Group 46">
            <a:extLst>
              <a:ext uri="{FF2B5EF4-FFF2-40B4-BE49-F238E27FC236}">
                <a16:creationId xmlns:a16="http://schemas.microsoft.com/office/drawing/2014/main" id="{C34CB25D-A3C8-477E-A1E1-3109EA5A29A4}"/>
              </a:ext>
            </a:extLst>
          </xdr:cNvPr>
          <xdr:cNvGrpSpPr/>
        </xdr:nvGrpSpPr>
        <xdr:grpSpPr>
          <a:xfrm>
            <a:off x="20789348" y="808383"/>
            <a:ext cx="5035260" cy="5323759"/>
            <a:chOff x="20775706" y="811306"/>
            <a:chExt cx="5035260" cy="5286731"/>
          </a:xfrm>
        </xdr:grpSpPr>
        <xdr:graphicFrame macro="">
          <xdr:nvGraphicFramePr>
            <xdr:cNvPr id="33" name="Chart 32">
              <a:extLst>
                <a:ext uri="{FF2B5EF4-FFF2-40B4-BE49-F238E27FC236}">
                  <a16:creationId xmlns:a16="http://schemas.microsoft.com/office/drawing/2014/main" id="{A828976C-0EFF-4113-B946-F81DFE65EE9C}"/>
                </a:ext>
              </a:extLst>
            </xdr:cNvPr>
            <xdr:cNvGraphicFramePr>
              <a:graphicFrameLocks/>
            </xdr:cNvGraphicFramePr>
          </xdr:nvGraphicFramePr>
          <xdr:xfrm>
            <a:off x="20775706" y="811306"/>
            <a:ext cx="4978870" cy="3728293"/>
          </xdr:xfrm>
          <a:graphic>
            <a:graphicData uri="http://schemas.openxmlformats.org/drawingml/2006/chart">
              <c:chart xmlns:c="http://schemas.openxmlformats.org/drawingml/2006/chart" xmlns:r="http://schemas.openxmlformats.org/officeDocument/2006/relationships" r:id="rId4"/>
            </a:graphicData>
          </a:graphic>
        </xdr:graphicFrame>
        <xdr:grpSp>
          <xdr:nvGrpSpPr>
            <xdr:cNvPr id="34" name="Group 33">
              <a:extLst>
                <a:ext uri="{FF2B5EF4-FFF2-40B4-BE49-F238E27FC236}">
                  <a16:creationId xmlns:a16="http://schemas.microsoft.com/office/drawing/2014/main" id="{24A782B8-D4D4-4C72-84F6-52E5D2FDB536}"/>
                </a:ext>
              </a:extLst>
            </xdr:cNvPr>
            <xdr:cNvGrpSpPr/>
          </xdr:nvGrpSpPr>
          <xdr:grpSpPr>
            <a:xfrm>
              <a:off x="20793023" y="4530117"/>
              <a:ext cx="5017943" cy="1567920"/>
              <a:chOff x="20793023" y="4530117"/>
              <a:chExt cx="5017943" cy="1567920"/>
            </a:xfrm>
          </xdr:grpSpPr>
          <xdr:sp macro="" textlink="">
            <xdr:nvSpPr>
              <xdr:cNvPr id="44" name="Rectangle 43">
                <a:extLst>
                  <a:ext uri="{FF2B5EF4-FFF2-40B4-BE49-F238E27FC236}">
                    <a16:creationId xmlns:a16="http://schemas.microsoft.com/office/drawing/2014/main" id="{C35A1244-FF99-42F1-B55E-F22340E59235}"/>
                  </a:ext>
                </a:extLst>
              </xdr:cNvPr>
              <xdr:cNvSpPr/>
            </xdr:nvSpPr>
            <xdr:spPr>
              <a:xfrm>
                <a:off x="20793023" y="4532293"/>
                <a:ext cx="5017943" cy="15657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35" name="TextBox 34">
                <a:extLst>
                  <a:ext uri="{FF2B5EF4-FFF2-40B4-BE49-F238E27FC236}">
                    <a16:creationId xmlns:a16="http://schemas.microsoft.com/office/drawing/2014/main" id="{CD835589-E2FD-4098-AFE7-F635737E030F}"/>
                  </a:ext>
                </a:extLst>
              </xdr:cNvPr>
              <xdr:cNvSpPr txBox="1"/>
            </xdr:nvSpPr>
            <xdr:spPr>
              <a:xfrm>
                <a:off x="21424864" y="4530117"/>
                <a:ext cx="1536995" cy="1067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    Physiology</a:t>
                </a:r>
              </a:p>
              <a:p>
                <a:r>
                  <a:rPr lang="en-US" sz="1100"/>
                  <a:t>    Etiology</a:t>
                </a:r>
              </a:p>
              <a:p>
                <a:r>
                  <a:rPr lang="en-US" sz="1100"/>
                  <a:t>    Diagnosis</a:t>
                </a:r>
              </a:p>
              <a:p>
                <a:r>
                  <a:rPr lang="en-US" sz="1100"/>
                  <a:t>    </a:t>
                </a:r>
                <a:r>
                  <a:rPr lang="en-US" sz="1100" baseline="0"/>
                  <a:t>    </a:t>
                </a:r>
              </a:p>
            </xdr:txBody>
          </xdr:sp>
          <xdr:sp macro="" textlink="">
            <xdr:nvSpPr>
              <xdr:cNvPr id="36" name="TextBox 35">
                <a:extLst>
                  <a:ext uri="{FF2B5EF4-FFF2-40B4-BE49-F238E27FC236}">
                    <a16:creationId xmlns:a16="http://schemas.microsoft.com/office/drawing/2014/main" id="{A444D5C0-D388-4BD2-8515-3EEC08012F5B}"/>
                  </a:ext>
                </a:extLst>
              </xdr:cNvPr>
              <xdr:cNvSpPr txBox="1"/>
            </xdr:nvSpPr>
            <xdr:spPr>
              <a:xfrm>
                <a:off x="23223861" y="4531535"/>
                <a:ext cx="2323620" cy="12475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Goals</a:t>
                </a:r>
                <a:r>
                  <a:rPr lang="en-US" sz="1100" baseline="0">
                    <a:solidFill>
                      <a:schemeClr val="dk1"/>
                    </a:solidFill>
                    <a:effectLst/>
                    <a:latin typeface="+mn-lt"/>
                    <a:ea typeface="+mn-ea"/>
                    <a:cs typeface="+mn-cs"/>
                  </a:rPr>
                  <a:t> for Obesity Treatment</a:t>
                </a:r>
                <a:endParaRPr lang="en-US" sz="1100" baseline="0"/>
              </a:p>
              <a:p>
                <a:r>
                  <a:rPr lang="en-US" sz="1100" baseline="0"/>
                  <a:t>    Conservative Treatment of Obesity</a:t>
                </a:r>
              </a:p>
              <a:p>
                <a:r>
                  <a:rPr lang="en-US" sz="1100" baseline="0">
                    <a:solidFill>
                      <a:schemeClr val="dk1"/>
                    </a:solidFill>
                    <a:effectLst/>
                    <a:latin typeface="+mn-lt"/>
                    <a:ea typeface="+mn-ea"/>
                    <a:cs typeface="+mn-cs"/>
                  </a:rPr>
                  <a:t>    Surgical Treatment of Obesity</a:t>
                </a:r>
                <a:endParaRPr lang="en-CA">
                  <a:effectLst/>
                </a:endParaRPr>
              </a:p>
              <a:p>
                <a:r>
                  <a:rPr lang="en-US" sz="1100" baseline="0">
                    <a:solidFill>
                      <a:schemeClr val="dk1"/>
                    </a:solidFill>
                    <a:effectLst/>
                    <a:latin typeface="+mn-lt"/>
                    <a:ea typeface="+mn-ea"/>
                    <a:cs typeface="+mn-cs"/>
                  </a:rPr>
                  <a:t>    Weight Loss Maintenance</a:t>
                </a:r>
                <a:endParaRPr lang="en-CA">
                  <a:effectLst/>
                </a:endParaRPr>
              </a:p>
              <a:p>
                <a:endParaRPr lang="en-US" sz="1100" baseline="0"/>
              </a:p>
            </xdr:txBody>
          </xdr:sp>
        </xdr:grpSp>
      </xdr:grpSp>
      <xdr:sp macro="" textlink="">
        <xdr:nvSpPr>
          <xdr:cNvPr id="37" name="Rectangle 36">
            <a:extLst>
              <a:ext uri="{FF2B5EF4-FFF2-40B4-BE49-F238E27FC236}">
                <a16:creationId xmlns:a16="http://schemas.microsoft.com/office/drawing/2014/main" id="{0467D05C-FED9-4AFC-BE5A-5197CCC8142F}"/>
              </a:ext>
            </a:extLst>
          </xdr:cNvPr>
          <xdr:cNvSpPr/>
        </xdr:nvSpPr>
        <xdr:spPr>
          <a:xfrm>
            <a:off x="21502515" y="4793591"/>
            <a:ext cx="131759" cy="97233"/>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38" name="Rectangle 37">
            <a:extLst>
              <a:ext uri="{FF2B5EF4-FFF2-40B4-BE49-F238E27FC236}">
                <a16:creationId xmlns:a16="http://schemas.microsoft.com/office/drawing/2014/main" id="{F9BA006E-9C7C-44E8-8D35-AE4D868421A4}"/>
              </a:ext>
            </a:extLst>
          </xdr:cNvPr>
          <xdr:cNvSpPr/>
        </xdr:nvSpPr>
        <xdr:spPr>
          <a:xfrm>
            <a:off x="21503341" y="4942504"/>
            <a:ext cx="131759" cy="105930"/>
          </a:xfrm>
          <a:prstGeom prst="rect">
            <a:avLst/>
          </a:prstGeom>
          <a:solidFill>
            <a:srgbClr val="E6A6E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39" name="Rectangle 38">
            <a:extLst>
              <a:ext uri="{FF2B5EF4-FFF2-40B4-BE49-F238E27FC236}">
                <a16:creationId xmlns:a16="http://schemas.microsoft.com/office/drawing/2014/main" id="{4E0F9688-BEF6-483F-9EB8-342E6D597F8B}"/>
              </a:ext>
            </a:extLst>
          </xdr:cNvPr>
          <xdr:cNvSpPr/>
        </xdr:nvSpPr>
        <xdr:spPr>
          <a:xfrm>
            <a:off x="23302596" y="4948460"/>
            <a:ext cx="131759" cy="105930"/>
          </a:xfrm>
          <a:prstGeom prst="rect">
            <a:avLst/>
          </a:prstGeom>
          <a:solidFill>
            <a:srgbClr val="4372C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40" name="Rectangle 39">
            <a:extLst>
              <a:ext uri="{FF2B5EF4-FFF2-40B4-BE49-F238E27FC236}">
                <a16:creationId xmlns:a16="http://schemas.microsoft.com/office/drawing/2014/main" id="{3DA914F9-09BE-4C05-9B0A-B8A2738163C1}"/>
              </a:ext>
            </a:extLst>
          </xdr:cNvPr>
          <xdr:cNvSpPr/>
        </xdr:nvSpPr>
        <xdr:spPr>
          <a:xfrm>
            <a:off x="23303648" y="5102046"/>
            <a:ext cx="131759" cy="115455"/>
          </a:xfrm>
          <a:prstGeom prst="rect">
            <a:avLst/>
          </a:prstGeom>
          <a:solidFill>
            <a:srgbClr val="91D1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41" name="Rectangle 40">
            <a:extLst>
              <a:ext uri="{FF2B5EF4-FFF2-40B4-BE49-F238E27FC236}">
                <a16:creationId xmlns:a16="http://schemas.microsoft.com/office/drawing/2014/main" id="{9C77DE35-54D5-48D2-913C-DB1C272F2BCA}"/>
              </a:ext>
            </a:extLst>
          </xdr:cNvPr>
          <xdr:cNvSpPr/>
        </xdr:nvSpPr>
        <xdr:spPr>
          <a:xfrm>
            <a:off x="23304567" y="4624686"/>
            <a:ext cx="131759" cy="115455"/>
          </a:xfrm>
          <a:prstGeom prst="rect">
            <a:avLst/>
          </a:prstGeom>
          <a:solidFill>
            <a:srgbClr val="01B0F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42" name="Rectangle 41">
            <a:extLst>
              <a:ext uri="{FF2B5EF4-FFF2-40B4-BE49-F238E27FC236}">
                <a16:creationId xmlns:a16="http://schemas.microsoft.com/office/drawing/2014/main" id="{57990FC2-BC5B-4477-87CF-66E49B2E81E6}"/>
              </a:ext>
            </a:extLst>
          </xdr:cNvPr>
          <xdr:cNvSpPr/>
        </xdr:nvSpPr>
        <xdr:spPr>
          <a:xfrm>
            <a:off x="23304274" y="4791880"/>
            <a:ext cx="131759" cy="97233"/>
          </a:xfrm>
          <a:prstGeom prst="rect">
            <a:avLst/>
          </a:prstGeom>
          <a:solidFill>
            <a:srgbClr val="FF6D6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43" name="Rectangle 42">
            <a:extLst>
              <a:ext uri="{FF2B5EF4-FFF2-40B4-BE49-F238E27FC236}">
                <a16:creationId xmlns:a16="http://schemas.microsoft.com/office/drawing/2014/main" id="{4A115162-F869-477B-8DE7-69F4847B6B37}"/>
              </a:ext>
            </a:extLst>
          </xdr:cNvPr>
          <xdr:cNvSpPr/>
        </xdr:nvSpPr>
        <xdr:spPr>
          <a:xfrm>
            <a:off x="21503343" y="4623751"/>
            <a:ext cx="131759" cy="115455"/>
          </a:xfrm>
          <a:prstGeom prst="rect">
            <a:avLst/>
          </a:prstGeom>
          <a:solidFill>
            <a:srgbClr val="FBE5D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0</xdr:col>
      <xdr:colOff>598715</xdr:colOff>
      <xdr:row>6</xdr:row>
      <xdr:rowOff>108857</xdr:rowOff>
    </xdr:from>
    <xdr:to>
      <xdr:col>2</xdr:col>
      <xdr:colOff>462644</xdr:colOff>
      <xdr:row>14</xdr:row>
      <xdr:rowOff>190501</xdr:rowOff>
    </xdr:to>
    <xdr:sp macro="" textlink="">
      <xdr:nvSpPr>
        <xdr:cNvPr id="45" name="TextBox 44">
          <a:extLst>
            <a:ext uri="{FF2B5EF4-FFF2-40B4-BE49-F238E27FC236}">
              <a16:creationId xmlns:a16="http://schemas.microsoft.com/office/drawing/2014/main" id="{52E20322-8CA2-4D0F-B9A0-6C9F3D57CECA}"/>
            </a:ext>
          </a:extLst>
        </xdr:cNvPr>
        <xdr:cNvSpPr txBox="1"/>
      </xdr:nvSpPr>
      <xdr:spPr>
        <a:xfrm>
          <a:off x="598715" y="1428750"/>
          <a:ext cx="1387929" cy="20410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N.B: This data (to the right) is copied from the end of</a:t>
          </a:r>
          <a:r>
            <a:rPr lang="en-CA" sz="1100" baseline="0"/>
            <a:t> the </a:t>
          </a:r>
          <a:r>
            <a:rPr lang="en-CA" sz="1100"/>
            <a:t>"7. Knowledge Data ONLY (n=133)" sheet. In that sheet, scroll to the far right, to find the calculations and the data source.</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62673</xdr:colOff>
      <xdr:row>22</xdr:row>
      <xdr:rowOff>113100</xdr:rowOff>
    </xdr:from>
    <xdr:to>
      <xdr:col>14</xdr:col>
      <xdr:colOff>522596</xdr:colOff>
      <xdr:row>35</xdr:row>
      <xdr:rowOff>87700</xdr:rowOff>
    </xdr:to>
    <xdr:pic>
      <xdr:nvPicPr>
        <xdr:cNvPr id="2" name="image1.jpg" descr="Graphical user interface&#10;&#10;Description automatically generated with medium confidence">
          <a:extLst>
            <a:ext uri="{FF2B5EF4-FFF2-40B4-BE49-F238E27FC236}">
              <a16:creationId xmlns:a16="http://schemas.microsoft.com/office/drawing/2014/main" id="{BB7F52BD-2E99-494F-AFE6-45864DB997A5}"/>
            </a:ext>
          </a:extLst>
        </xdr:cNvPr>
        <xdr:cNvPicPr/>
      </xdr:nvPicPr>
      <xdr:blipFill>
        <a:blip xmlns:r="http://schemas.openxmlformats.org/officeDocument/2006/relationships" r:embed="rId1"/>
        <a:srcRect/>
        <a:stretch>
          <a:fillRect/>
        </a:stretch>
      </xdr:blipFill>
      <xdr:spPr>
        <a:xfrm>
          <a:off x="3260352" y="4304100"/>
          <a:ext cx="5970815" cy="2451100"/>
        </a:xfrm>
        <a:prstGeom prst="rect">
          <a:avLst/>
        </a:prstGeom>
        <a:ln/>
      </xdr:spPr>
    </xdr:pic>
    <xdr:clientData/>
  </xdr:twoCellAnchor>
  <xdr:twoCellAnchor>
    <xdr:from>
      <xdr:col>0</xdr:col>
      <xdr:colOff>425823</xdr:colOff>
      <xdr:row>0</xdr:row>
      <xdr:rowOff>190499</xdr:rowOff>
    </xdr:from>
    <xdr:to>
      <xdr:col>3</xdr:col>
      <xdr:colOff>291353</xdr:colOff>
      <xdr:row>9</xdr:row>
      <xdr:rowOff>78441</xdr:rowOff>
    </xdr:to>
    <xdr:sp macro="" textlink="">
      <xdr:nvSpPr>
        <xdr:cNvPr id="3" name="TextBox 2">
          <a:extLst>
            <a:ext uri="{FF2B5EF4-FFF2-40B4-BE49-F238E27FC236}">
              <a16:creationId xmlns:a16="http://schemas.microsoft.com/office/drawing/2014/main" id="{9217A4B2-C9F6-49F5-B4B2-4629C5CB0D3F}"/>
            </a:ext>
          </a:extLst>
        </xdr:cNvPr>
        <xdr:cNvSpPr txBox="1"/>
      </xdr:nvSpPr>
      <xdr:spPr>
        <a:xfrm>
          <a:off x="425823" y="190499"/>
          <a:ext cx="1680883" cy="16024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N.B: This data is copied from the end of</a:t>
          </a:r>
          <a:r>
            <a:rPr lang="en-CA" sz="1100" baseline="0"/>
            <a:t> the </a:t>
          </a:r>
          <a:r>
            <a:rPr lang="en-CA" sz="1100"/>
            <a:t>"6. Confidence Data (n=180)" sheet. In that sheet, scroll to the far right, to find the calculations and the data source.</a:t>
          </a:r>
        </a:p>
      </xdr:txBody>
    </xdr:sp>
    <xdr:clientData/>
  </xdr:twoCellAnchor>
  <xdr:twoCellAnchor>
    <xdr:from>
      <xdr:col>4</xdr:col>
      <xdr:colOff>710769</xdr:colOff>
      <xdr:row>38</xdr:row>
      <xdr:rowOff>117161</xdr:rowOff>
    </xdr:from>
    <xdr:to>
      <xdr:col>12</xdr:col>
      <xdr:colOff>298553</xdr:colOff>
      <xdr:row>55</xdr:row>
      <xdr:rowOff>61170</xdr:rowOff>
    </xdr:to>
    <xdr:graphicFrame macro="">
      <xdr:nvGraphicFramePr>
        <xdr:cNvPr id="5" name="Chart 4">
          <a:extLst>
            <a:ext uri="{FF2B5EF4-FFF2-40B4-BE49-F238E27FC236}">
              <a16:creationId xmlns:a16="http://schemas.microsoft.com/office/drawing/2014/main" id="{94694AFC-2A72-41AA-9DB7-99DF96FB517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0</xdr:colOff>
      <xdr:row>40</xdr:row>
      <xdr:rowOff>83646</xdr:rowOff>
    </xdr:from>
    <xdr:to>
      <xdr:col>22</xdr:col>
      <xdr:colOff>975713</xdr:colOff>
      <xdr:row>57</xdr:row>
      <xdr:rowOff>26326</xdr:rowOff>
    </xdr:to>
    <xdr:graphicFrame macro="">
      <xdr:nvGraphicFramePr>
        <xdr:cNvPr id="6" name="Chart 5">
          <a:extLst>
            <a:ext uri="{FF2B5EF4-FFF2-40B4-BE49-F238E27FC236}">
              <a16:creationId xmlns:a16="http://schemas.microsoft.com/office/drawing/2014/main" id="{20D9F013-07CB-45EF-A5EF-BAB4E65F82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0</xdr:colOff>
      <xdr:row>58</xdr:row>
      <xdr:rowOff>92924</xdr:rowOff>
    </xdr:from>
    <xdr:to>
      <xdr:col>22</xdr:col>
      <xdr:colOff>975713</xdr:colOff>
      <xdr:row>75</xdr:row>
      <xdr:rowOff>35605</xdr:rowOff>
    </xdr:to>
    <xdr:graphicFrame macro="">
      <xdr:nvGraphicFramePr>
        <xdr:cNvPr id="7" name="Chart 6">
          <a:extLst>
            <a:ext uri="{FF2B5EF4-FFF2-40B4-BE49-F238E27FC236}">
              <a16:creationId xmlns:a16="http://schemas.microsoft.com/office/drawing/2014/main" id="{4B746F68-5528-4726-91AF-7D53FBA3E6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49894</xdr:colOff>
      <xdr:row>23</xdr:row>
      <xdr:rowOff>29937</xdr:rowOff>
    </xdr:from>
    <xdr:to>
      <xdr:col>26</xdr:col>
      <xdr:colOff>340179</xdr:colOff>
      <xdr:row>38</xdr:row>
      <xdr:rowOff>51708</xdr:rowOff>
    </xdr:to>
    <xdr:graphicFrame macro="">
      <xdr:nvGraphicFramePr>
        <xdr:cNvPr id="4" name="Chart 3">
          <a:extLst>
            <a:ext uri="{FF2B5EF4-FFF2-40B4-BE49-F238E27FC236}">
              <a16:creationId xmlns:a16="http://schemas.microsoft.com/office/drawing/2014/main" id="{168E3DF0-2EF5-4E51-B353-27868334C8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xdr:wsDr xmlns:xdr="http://schemas.openxmlformats.org/drawingml/2006/spreadsheetDrawing" xmlns:a="http://schemas.openxmlformats.org/drawingml/2006/main">
  <xdr:oneCellAnchor>
    <xdr:from>
      <xdr:col>1</xdr:col>
      <xdr:colOff>644525</xdr:colOff>
      <xdr:row>9</xdr:row>
      <xdr:rowOff>144689</xdr:rowOff>
    </xdr:from>
    <xdr:ext cx="3105150" cy="1924050"/>
    <xdr:graphicFrame macro="">
      <xdr:nvGraphicFramePr>
        <xdr:cNvPr id="2" name="Chart 1" title="Chart">
          <a:extLst>
            <a:ext uri="{FF2B5EF4-FFF2-40B4-BE49-F238E27FC236}">
              <a16:creationId xmlns:a16="http://schemas.microsoft.com/office/drawing/2014/main" id="{16DF5E89-5F77-4D09-B86D-7875F63874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254E6-8BDD-4887-A383-FA98A8B20661}">
  <dimension ref="A1:D27"/>
  <sheetViews>
    <sheetView tabSelected="1" workbookViewId="0">
      <selection activeCell="A26" sqref="A26"/>
    </sheetView>
  </sheetViews>
  <sheetFormatPr baseColWidth="10" defaultColWidth="8.83203125" defaultRowHeight="15" x14ac:dyDescent="0.2"/>
  <cols>
    <col min="1" max="1" width="30.83203125" customWidth="1"/>
    <col min="2" max="2" width="13.5" customWidth="1"/>
  </cols>
  <sheetData>
    <row r="1" spans="1:4" ht="32" x14ac:dyDescent="0.2">
      <c r="B1" s="60" t="s">
        <v>531</v>
      </c>
      <c r="C1" s="60" t="s">
        <v>515</v>
      </c>
      <c r="D1" s="4" t="s">
        <v>516</v>
      </c>
    </row>
    <row r="2" spans="1:4" ht="20.25" customHeight="1" x14ac:dyDescent="0.2">
      <c r="A2" t="s">
        <v>519</v>
      </c>
      <c r="B2" s="61">
        <v>187</v>
      </c>
      <c r="C2" s="61">
        <v>20</v>
      </c>
      <c r="D2" s="62">
        <v>207</v>
      </c>
    </row>
    <row r="3" spans="1:4" ht="33.75" customHeight="1" x14ac:dyDescent="0.2">
      <c r="A3" s="60" t="s">
        <v>535</v>
      </c>
      <c r="B3" s="61">
        <v>161</v>
      </c>
      <c r="C3" s="61">
        <v>19</v>
      </c>
      <c r="D3" s="62">
        <v>180</v>
      </c>
    </row>
    <row r="4" spans="1:4" ht="33.75" customHeight="1" x14ac:dyDescent="0.2">
      <c r="A4" s="60" t="s">
        <v>534</v>
      </c>
      <c r="B4" s="61">
        <v>116</v>
      </c>
      <c r="C4" s="61">
        <v>17</v>
      </c>
      <c r="D4" s="62">
        <v>133</v>
      </c>
    </row>
    <row r="6" spans="1:4" x14ac:dyDescent="0.2">
      <c r="A6" s="4" t="s">
        <v>533</v>
      </c>
    </row>
    <row r="8" spans="1:4" x14ac:dyDescent="0.2">
      <c r="A8" s="4" t="s">
        <v>520</v>
      </c>
      <c r="B8" s="4" t="s">
        <v>522</v>
      </c>
    </row>
    <row r="9" spans="1:4" x14ac:dyDescent="0.2">
      <c r="A9" t="s">
        <v>521</v>
      </c>
      <c r="B9" t="s">
        <v>523</v>
      </c>
    </row>
    <row r="10" spans="1:4" x14ac:dyDescent="0.2">
      <c r="A10" t="s">
        <v>524</v>
      </c>
      <c r="B10" t="s">
        <v>581</v>
      </c>
    </row>
    <row r="11" spans="1:4" x14ac:dyDescent="0.2">
      <c r="A11" t="s">
        <v>525</v>
      </c>
      <c r="B11" t="s">
        <v>526</v>
      </c>
    </row>
    <row r="12" spans="1:4" x14ac:dyDescent="0.2">
      <c r="A12" t="s">
        <v>527</v>
      </c>
      <c r="B12" t="s">
        <v>537</v>
      </c>
    </row>
    <row r="13" spans="1:4" x14ac:dyDescent="0.2">
      <c r="C13" s="73"/>
      <c r="D13" t="s">
        <v>528</v>
      </c>
    </row>
    <row r="14" spans="1:4" x14ac:dyDescent="0.2">
      <c r="C14" s="17"/>
      <c r="D14" t="s">
        <v>529</v>
      </c>
    </row>
    <row r="15" spans="1:4" x14ac:dyDescent="0.2">
      <c r="C15" s="2"/>
      <c r="D15" t="s">
        <v>530</v>
      </c>
    </row>
    <row r="16" spans="1:4" x14ac:dyDescent="0.2">
      <c r="C16" s="13"/>
      <c r="D16" t="s">
        <v>532</v>
      </c>
    </row>
    <row r="17" spans="1:4" x14ac:dyDescent="0.2">
      <c r="A17" t="s">
        <v>536</v>
      </c>
      <c r="B17" t="s">
        <v>538</v>
      </c>
    </row>
    <row r="18" spans="1:4" x14ac:dyDescent="0.2">
      <c r="A18" t="s">
        <v>539</v>
      </c>
      <c r="B18" t="s">
        <v>543</v>
      </c>
    </row>
    <row r="19" spans="1:4" x14ac:dyDescent="0.2">
      <c r="A19" t="s">
        <v>540</v>
      </c>
      <c r="B19" t="s">
        <v>542</v>
      </c>
    </row>
    <row r="20" spans="1:4" x14ac:dyDescent="0.2">
      <c r="A20" t="s">
        <v>541</v>
      </c>
      <c r="B20" t="s">
        <v>575</v>
      </c>
    </row>
    <row r="21" spans="1:4" x14ac:dyDescent="0.2">
      <c r="A21" t="s">
        <v>554</v>
      </c>
      <c r="B21" t="s">
        <v>556</v>
      </c>
    </row>
    <row r="22" spans="1:4" x14ac:dyDescent="0.2">
      <c r="A22" t="s">
        <v>555</v>
      </c>
      <c r="B22" t="s">
        <v>561</v>
      </c>
    </row>
    <row r="23" spans="1:4" x14ac:dyDescent="0.2">
      <c r="A23" t="s">
        <v>577</v>
      </c>
      <c r="B23" t="s">
        <v>578</v>
      </c>
    </row>
    <row r="24" spans="1:4" x14ac:dyDescent="0.2">
      <c r="A24" t="s">
        <v>579</v>
      </c>
      <c r="B24" t="s">
        <v>580</v>
      </c>
    </row>
    <row r="26" spans="1:4" x14ac:dyDescent="0.2">
      <c r="C26" s="75"/>
      <c r="D26" t="s">
        <v>582</v>
      </c>
    </row>
    <row r="27" spans="1:4" x14ac:dyDescent="0.2">
      <c r="B27" s="3"/>
    </row>
  </sheetData>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54B62-A79A-44CD-B37F-31832D5C39C0}">
  <dimension ref="C3:N47"/>
  <sheetViews>
    <sheetView zoomScale="70" zoomScaleNormal="70" workbookViewId="0">
      <selection activeCell="B29" sqref="B29"/>
    </sheetView>
  </sheetViews>
  <sheetFormatPr baseColWidth="10" defaultColWidth="11.5" defaultRowHeight="15" x14ac:dyDescent="0.2"/>
  <cols>
    <col min="5" max="5" width="36" customWidth="1"/>
    <col min="8" max="8" width="6.33203125" customWidth="1"/>
    <col min="9" max="9" width="20.83203125" customWidth="1"/>
    <col min="10" max="10" width="17.1640625" customWidth="1"/>
  </cols>
  <sheetData>
    <row r="3" spans="3:14" ht="16" thickBot="1" x14ac:dyDescent="0.25">
      <c r="H3" s="53"/>
      <c r="I3" s="53"/>
      <c r="J3" s="53"/>
      <c r="K3" s="53"/>
      <c r="L3" s="53"/>
      <c r="M3" s="53"/>
      <c r="N3" s="53"/>
    </row>
    <row r="4" spans="3:14" ht="20.25" customHeight="1" thickBot="1" x14ac:dyDescent="0.25">
      <c r="D4" s="18" t="s">
        <v>445</v>
      </c>
      <c r="E4" s="19" t="s">
        <v>514</v>
      </c>
      <c r="F4" s="19" t="s">
        <v>446</v>
      </c>
      <c r="H4" s="54" t="s">
        <v>557</v>
      </c>
      <c r="I4" s="55"/>
      <c r="J4" s="55"/>
      <c r="K4" s="53"/>
      <c r="L4" s="54"/>
      <c r="M4" s="55"/>
      <c r="N4" s="55"/>
    </row>
    <row r="5" spans="3:14" ht="20.25" customHeight="1" x14ac:dyDescent="0.2">
      <c r="C5" s="20"/>
      <c r="D5">
        <v>1</v>
      </c>
      <c r="E5" s="99" t="s">
        <v>447</v>
      </c>
      <c r="F5" s="20">
        <v>0.37593984962406013</v>
      </c>
      <c r="H5" s="106">
        <f>AVERAGE(F5:F6)</f>
        <v>0.42105263157894735</v>
      </c>
      <c r="I5" s="56"/>
      <c r="J5" s="57"/>
      <c r="K5" s="53"/>
      <c r="L5" s="55"/>
      <c r="M5" s="56"/>
      <c r="N5" s="57"/>
    </row>
    <row r="6" spans="3:14" ht="20.25" customHeight="1" x14ac:dyDescent="0.2">
      <c r="C6" s="20"/>
      <c r="D6">
        <v>2</v>
      </c>
      <c r="E6" s="99" t="s">
        <v>447</v>
      </c>
      <c r="F6" s="20">
        <v>0.46616541353383456</v>
      </c>
      <c r="H6" s="55"/>
      <c r="I6" s="56"/>
      <c r="J6" s="57"/>
      <c r="K6" s="53"/>
      <c r="L6" s="55"/>
      <c r="M6" s="56"/>
      <c r="N6" s="57"/>
    </row>
    <row r="7" spans="3:14" ht="20.25" customHeight="1" x14ac:dyDescent="0.2">
      <c r="C7" s="20"/>
      <c r="D7">
        <v>3</v>
      </c>
      <c r="E7" s="100" t="s">
        <v>448</v>
      </c>
      <c r="F7" s="20">
        <v>0.94736842105263153</v>
      </c>
      <c r="H7" s="107">
        <f>AVERAGE(F7:F8)</f>
        <v>0.8721804511278195</v>
      </c>
      <c r="I7" s="56"/>
      <c r="J7" s="57"/>
      <c r="K7" s="53"/>
      <c r="L7" s="55"/>
      <c r="M7" s="56"/>
      <c r="N7" s="57"/>
    </row>
    <row r="8" spans="3:14" ht="20.25" customHeight="1" x14ac:dyDescent="0.2">
      <c r="C8" s="20"/>
      <c r="D8">
        <v>4</v>
      </c>
      <c r="E8" s="100" t="s">
        <v>448</v>
      </c>
      <c r="F8" s="20">
        <v>0.79699248120300747</v>
      </c>
      <c r="H8" s="55"/>
      <c r="I8" s="55"/>
      <c r="J8" s="57"/>
      <c r="K8" s="53"/>
      <c r="L8" s="55"/>
      <c r="M8" s="55"/>
      <c r="N8" s="57"/>
    </row>
    <row r="9" spans="3:14" ht="20.25" customHeight="1" x14ac:dyDescent="0.2">
      <c r="C9" s="20"/>
      <c r="D9">
        <v>5</v>
      </c>
      <c r="E9" s="101" t="s">
        <v>449</v>
      </c>
      <c r="F9" s="20">
        <v>0.8571428571428571</v>
      </c>
      <c r="H9" s="108">
        <f>AVERAGE(F9:F11)</f>
        <v>0.51378446115288223</v>
      </c>
      <c r="I9" s="56"/>
      <c r="J9" s="57"/>
      <c r="K9" s="53"/>
      <c r="L9" s="55"/>
      <c r="M9" s="56"/>
      <c r="N9" s="57"/>
    </row>
    <row r="10" spans="3:14" ht="20.25" customHeight="1" x14ac:dyDescent="0.2">
      <c r="C10" s="20"/>
      <c r="D10">
        <v>6</v>
      </c>
      <c r="E10" s="101" t="s">
        <v>449</v>
      </c>
      <c r="F10" s="20">
        <v>3.7593984962406013E-2</v>
      </c>
      <c r="H10" s="55"/>
      <c r="I10" s="55"/>
      <c r="J10" s="57"/>
      <c r="K10" s="53"/>
      <c r="L10" s="55"/>
      <c r="M10" s="55"/>
      <c r="N10" s="57"/>
    </row>
    <row r="11" spans="3:14" ht="20.25" customHeight="1" x14ac:dyDescent="0.2">
      <c r="C11" s="20"/>
      <c r="D11">
        <v>7</v>
      </c>
      <c r="E11" s="101" t="s">
        <v>449</v>
      </c>
      <c r="F11" s="20">
        <v>0.64661654135338342</v>
      </c>
      <c r="H11" s="55"/>
      <c r="I11" s="56"/>
      <c r="J11" s="57"/>
      <c r="K11" s="53"/>
      <c r="L11" s="55"/>
      <c r="M11" s="56"/>
      <c r="N11" s="57"/>
    </row>
    <row r="12" spans="3:14" ht="20.25" customHeight="1" x14ac:dyDescent="0.2">
      <c r="C12" s="20"/>
      <c r="D12">
        <v>8</v>
      </c>
      <c r="E12" s="102" t="s">
        <v>450</v>
      </c>
      <c r="F12" s="20">
        <v>0.75939849624060152</v>
      </c>
      <c r="H12" s="109">
        <f>AVERAGE(F12)</f>
        <v>0.75939849624060152</v>
      </c>
      <c r="I12" s="56"/>
      <c r="J12" s="57"/>
      <c r="K12" s="53"/>
      <c r="L12" s="55"/>
      <c r="M12" s="56"/>
      <c r="N12" s="57"/>
    </row>
    <row r="13" spans="3:14" ht="20.25" customHeight="1" x14ac:dyDescent="0.2">
      <c r="C13" s="20"/>
      <c r="D13">
        <v>9</v>
      </c>
      <c r="E13" s="103" t="s">
        <v>451</v>
      </c>
      <c r="F13" s="20">
        <v>0.59398496240601506</v>
      </c>
      <c r="H13" s="110">
        <f>AVERAGE(F13:F16)</f>
        <v>0.68045112781954886</v>
      </c>
      <c r="I13" s="56"/>
      <c r="J13" s="57"/>
      <c r="K13" s="53"/>
      <c r="L13" s="55"/>
      <c r="M13" s="56"/>
      <c r="N13" s="57"/>
    </row>
    <row r="14" spans="3:14" ht="20.25" customHeight="1" x14ac:dyDescent="0.2">
      <c r="C14" s="20"/>
      <c r="D14">
        <v>10</v>
      </c>
      <c r="E14" s="103" t="s">
        <v>451</v>
      </c>
      <c r="F14" s="20">
        <v>0.75187969924812026</v>
      </c>
      <c r="H14" s="55"/>
      <c r="I14" s="56"/>
      <c r="J14" s="57"/>
      <c r="K14" s="53"/>
      <c r="L14" s="55"/>
      <c r="M14" s="56"/>
      <c r="N14" s="57"/>
    </row>
    <row r="15" spans="3:14" ht="20.25" customHeight="1" x14ac:dyDescent="0.2">
      <c r="C15" s="20"/>
      <c r="D15">
        <v>11</v>
      </c>
      <c r="E15" s="103" t="s">
        <v>451</v>
      </c>
      <c r="F15" s="20">
        <v>0.65413533834586468</v>
      </c>
      <c r="H15" s="55"/>
      <c r="I15" s="56"/>
      <c r="J15" s="57"/>
      <c r="K15" s="53"/>
      <c r="L15" s="55"/>
      <c r="M15" s="56"/>
      <c r="N15" s="57"/>
    </row>
    <row r="16" spans="3:14" ht="20.25" customHeight="1" x14ac:dyDescent="0.2">
      <c r="C16" s="20"/>
      <c r="D16">
        <v>12</v>
      </c>
      <c r="E16" s="103" t="s">
        <v>451</v>
      </c>
      <c r="F16" s="20">
        <v>0.72180451127819545</v>
      </c>
      <c r="H16" s="55"/>
      <c r="I16" s="56"/>
      <c r="J16" s="57"/>
      <c r="K16" s="53"/>
      <c r="L16" s="55"/>
      <c r="M16" s="56"/>
      <c r="N16" s="57"/>
    </row>
    <row r="17" spans="3:14" ht="20.25" customHeight="1" x14ac:dyDescent="0.2">
      <c r="C17" s="20"/>
      <c r="D17">
        <v>13</v>
      </c>
      <c r="E17" s="104" t="s">
        <v>452</v>
      </c>
      <c r="F17" s="20">
        <v>0.43609022556390975</v>
      </c>
      <c r="H17" s="111">
        <f>AVERAGE(F17:F19)</f>
        <v>0.64912280701754377</v>
      </c>
      <c r="I17" s="56"/>
      <c r="J17" s="57"/>
      <c r="K17" s="53"/>
      <c r="L17" s="55"/>
      <c r="M17" s="56"/>
      <c r="N17" s="57"/>
    </row>
    <row r="18" spans="3:14" ht="20.25" customHeight="1" x14ac:dyDescent="0.2">
      <c r="C18" s="20"/>
      <c r="D18">
        <v>14</v>
      </c>
      <c r="E18" s="104" t="s">
        <v>452</v>
      </c>
      <c r="F18" s="20">
        <v>0.91729323308270672</v>
      </c>
      <c r="H18" s="55"/>
      <c r="I18" s="56"/>
      <c r="J18" s="57"/>
      <c r="K18" s="53"/>
      <c r="L18" s="55"/>
      <c r="M18" s="56"/>
      <c r="N18" s="57"/>
    </row>
    <row r="19" spans="3:14" ht="20.25" customHeight="1" x14ac:dyDescent="0.2">
      <c r="C19" s="20"/>
      <c r="D19">
        <v>15</v>
      </c>
      <c r="E19" s="104" t="s">
        <v>452</v>
      </c>
      <c r="F19" s="20">
        <v>0.59398496240601506</v>
      </c>
      <c r="H19" s="55"/>
      <c r="I19" s="56"/>
      <c r="J19" s="57"/>
      <c r="K19" s="53"/>
      <c r="L19" s="55"/>
      <c r="M19" s="56"/>
      <c r="N19" s="57"/>
    </row>
    <row r="20" spans="3:14" ht="20.25" customHeight="1" x14ac:dyDescent="0.2">
      <c r="C20" s="20"/>
      <c r="D20">
        <v>16</v>
      </c>
      <c r="E20" s="105" t="s">
        <v>453</v>
      </c>
      <c r="F20" s="20">
        <v>0.17293233082706766</v>
      </c>
      <c r="H20" s="112">
        <f>AVERAGE(F20:F22)</f>
        <v>0.31829573934837091</v>
      </c>
      <c r="I20" s="56"/>
      <c r="J20" s="57"/>
      <c r="K20" s="53"/>
      <c r="L20" s="55"/>
      <c r="M20" s="56"/>
      <c r="N20" s="57"/>
    </row>
    <row r="21" spans="3:14" ht="20.25" customHeight="1" x14ac:dyDescent="0.2">
      <c r="C21" s="20"/>
      <c r="D21">
        <v>17</v>
      </c>
      <c r="E21" s="105" t="s">
        <v>453</v>
      </c>
      <c r="F21" s="20">
        <v>0.46616541353383456</v>
      </c>
      <c r="H21" s="55"/>
      <c r="I21" s="56"/>
      <c r="J21" s="57"/>
      <c r="K21" s="53"/>
      <c r="L21" s="55"/>
      <c r="M21" s="56"/>
      <c r="N21" s="57"/>
    </row>
    <row r="22" spans="3:14" ht="20.25" customHeight="1" x14ac:dyDescent="0.2">
      <c r="C22" s="20"/>
      <c r="D22">
        <v>18</v>
      </c>
      <c r="E22" s="105" t="s">
        <v>453</v>
      </c>
      <c r="F22" s="20">
        <v>0.31578947368421051</v>
      </c>
      <c r="H22" s="55"/>
      <c r="I22" s="56"/>
      <c r="J22" s="57"/>
      <c r="K22" s="53"/>
      <c r="L22" s="55"/>
      <c r="M22" s="56"/>
      <c r="N22" s="57"/>
    </row>
    <row r="23" spans="3:14" x14ac:dyDescent="0.2">
      <c r="H23" s="53"/>
      <c r="I23" s="53"/>
      <c r="J23" s="53"/>
      <c r="K23" s="53"/>
      <c r="L23" s="53"/>
      <c r="M23" s="53"/>
      <c r="N23" s="53"/>
    </row>
    <row r="24" spans="3:14" x14ac:dyDescent="0.2">
      <c r="H24" s="53"/>
      <c r="I24" s="53"/>
      <c r="J24" s="53"/>
      <c r="K24" s="53"/>
      <c r="L24" s="53"/>
      <c r="M24" s="53"/>
      <c r="N24" s="53"/>
    </row>
    <row r="25" spans="3:14" x14ac:dyDescent="0.2">
      <c r="H25" s="53"/>
      <c r="I25" s="53"/>
      <c r="J25" s="53"/>
      <c r="K25" s="53"/>
      <c r="L25" s="53"/>
      <c r="M25" s="53"/>
      <c r="N25" s="53"/>
    </row>
    <row r="26" spans="3:14" x14ac:dyDescent="0.2">
      <c r="H26" s="53"/>
      <c r="I26" s="53"/>
      <c r="J26" s="53"/>
      <c r="K26" s="53"/>
      <c r="L26" s="53"/>
      <c r="M26" s="53"/>
      <c r="N26" s="53"/>
    </row>
    <row r="27" spans="3:14" x14ac:dyDescent="0.2">
      <c r="H27" s="53"/>
      <c r="I27" s="53"/>
      <c r="J27" s="53"/>
      <c r="K27" s="53"/>
      <c r="L27" s="53"/>
      <c r="M27" s="53"/>
      <c r="N27" s="53"/>
    </row>
    <row r="28" spans="3:14" x14ac:dyDescent="0.2">
      <c r="H28" s="53"/>
      <c r="I28" s="53"/>
      <c r="J28" s="53"/>
      <c r="K28" s="53"/>
      <c r="L28" s="53"/>
      <c r="M28" s="53"/>
      <c r="N28" s="53"/>
    </row>
    <row r="30" spans="3:14" x14ac:dyDescent="0.2">
      <c r="F30" s="14"/>
      <c r="G30" s="20"/>
    </row>
    <row r="31" spans="3:14" x14ac:dyDescent="0.2">
      <c r="F31" s="14"/>
      <c r="G31" s="20"/>
    </row>
    <row r="32" spans="3:14" x14ac:dyDescent="0.2">
      <c r="F32" s="14"/>
      <c r="G32" s="20"/>
    </row>
    <row r="33" spans="6:7" x14ac:dyDescent="0.2">
      <c r="F33" s="14"/>
      <c r="G33" s="20"/>
    </row>
    <row r="34" spans="6:7" x14ac:dyDescent="0.2">
      <c r="F34" s="14"/>
      <c r="G34" s="20"/>
    </row>
    <row r="35" spans="6:7" x14ac:dyDescent="0.2">
      <c r="F35" s="14"/>
      <c r="G35" s="20"/>
    </row>
    <row r="36" spans="6:7" x14ac:dyDescent="0.2">
      <c r="F36" s="14"/>
      <c r="G36" s="20"/>
    </row>
    <row r="37" spans="6:7" x14ac:dyDescent="0.2">
      <c r="F37" s="14"/>
      <c r="G37" s="20"/>
    </row>
    <row r="38" spans="6:7" x14ac:dyDescent="0.2">
      <c r="F38" s="14"/>
      <c r="G38" s="20"/>
    </row>
    <row r="39" spans="6:7" x14ac:dyDescent="0.2">
      <c r="F39" s="14"/>
      <c r="G39" s="20"/>
    </row>
    <row r="40" spans="6:7" x14ac:dyDescent="0.2">
      <c r="F40" s="14"/>
      <c r="G40" s="20"/>
    </row>
    <row r="41" spans="6:7" x14ac:dyDescent="0.2">
      <c r="F41" s="14"/>
      <c r="G41" s="20"/>
    </row>
    <row r="42" spans="6:7" x14ac:dyDescent="0.2">
      <c r="F42" s="14"/>
      <c r="G42" s="20"/>
    </row>
    <row r="43" spans="6:7" x14ac:dyDescent="0.2">
      <c r="F43" s="14"/>
      <c r="G43" s="20"/>
    </row>
    <row r="44" spans="6:7" x14ac:dyDescent="0.2">
      <c r="F44" s="14"/>
      <c r="G44" s="20"/>
    </row>
    <row r="45" spans="6:7" x14ac:dyDescent="0.2">
      <c r="F45" s="14"/>
      <c r="G45" s="20"/>
    </row>
    <row r="46" spans="6:7" x14ac:dyDescent="0.2">
      <c r="F46" s="14"/>
      <c r="G46" s="20"/>
    </row>
    <row r="47" spans="6:7" x14ac:dyDescent="0.2">
      <c r="F47" s="14"/>
      <c r="G47" s="20"/>
    </row>
  </sheetData>
  <pageMargins left="0.7" right="0.7" top="0.75" bottom="0.75" header="0.3" footer="0.3"/>
  <pageSetup paperSize="9" orientation="portrait" horizontalDpi="0"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3AD1A-1819-46A0-8048-35FFE70FD991}">
  <dimension ref="A1:AH43"/>
  <sheetViews>
    <sheetView zoomScale="55" zoomScaleNormal="55" workbookViewId="0">
      <selection activeCell="W10" sqref="W10"/>
    </sheetView>
  </sheetViews>
  <sheetFormatPr baseColWidth="10" defaultColWidth="8.83203125" defaultRowHeight="15" x14ac:dyDescent="0.2"/>
  <cols>
    <col min="5" max="5" width="11.1640625" customWidth="1"/>
    <col min="23" max="23" width="17.6640625" customWidth="1"/>
  </cols>
  <sheetData>
    <row r="1" spans="1:34" x14ac:dyDescent="0.2">
      <c r="F1" s="83" t="s">
        <v>397</v>
      </c>
      <c r="G1" s="83" t="s">
        <v>398</v>
      </c>
      <c r="H1" s="83" t="s">
        <v>399</v>
      </c>
      <c r="I1" s="83" t="s">
        <v>400</v>
      </c>
      <c r="J1" s="83" t="s">
        <v>401</v>
      </c>
      <c r="K1" s="83" t="s">
        <v>402</v>
      </c>
      <c r="L1" s="83" t="s">
        <v>403</v>
      </c>
      <c r="M1" s="83" t="s">
        <v>404</v>
      </c>
      <c r="N1" s="83" t="s">
        <v>405</v>
      </c>
      <c r="O1" s="83" t="s">
        <v>406</v>
      </c>
      <c r="P1" s="83" t="s">
        <v>407</v>
      </c>
      <c r="Q1" s="83" t="s">
        <v>408</v>
      </c>
      <c r="R1" s="83" t="s">
        <v>409</v>
      </c>
      <c r="S1" s="83" t="s">
        <v>410</v>
      </c>
      <c r="T1" s="83" t="s">
        <v>411</v>
      </c>
      <c r="V1" s="4" t="s">
        <v>416</v>
      </c>
    </row>
    <row r="2" spans="1:34" x14ac:dyDescent="0.2">
      <c r="F2" s="1" t="s">
        <v>69</v>
      </c>
      <c r="G2" s="1" t="s">
        <v>70</v>
      </c>
      <c r="H2" s="1" t="s">
        <v>71</v>
      </c>
      <c r="I2" s="1" t="s">
        <v>72</v>
      </c>
      <c r="J2" s="1" t="s">
        <v>73</v>
      </c>
      <c r="K2" s="1" t="s">
        <v>74</v>
      </c>
      <c r="L2" s="1" t="s">
        <v>75</v>
      </c>
      <c r="M2" s="1" t="s">
        <v>76</v>
      </c>
      <c r="N2" s="1" t="s">
        <v>77</v>
      </c>
      <c r="O2" s="1" t="s">
        <v>78</v>
      </c>
      <c r="P2" s="1" t="s">
        <v>79</v>
      </c>
      <c r="Q2" s="1" t="s">
        <v>80</v>
      </c>
      <c r="R2" s="1" t="s">
        <v>81</v>
      </c>
      <c r="S2" s="1" t="s">
        <v>82</v>
      </c>
      <c r="T2" s="1" t="s">
        <v>83</v>
      </c>
      <c r="U2" s="4" t="s">
        <v>441</v>
      </c>
      <c r="V2" s="88">
        <v>37.705555555555556</v>
      </c>
    </row>
    <row r="3" spans="1:34" x14ac:dyDescent="0.2">
      <c r="E3" s="4" t="s">
        <v>544</v>
      </c>
      <c r="F3" s="12">
        <v>2.2388888888888889</v>
      </c>
      <c r="G3" s="12">
        <v>3.5944444444444446</v>
      </c>
      <c r="H3" s="12">
        <v>3</v>
      </c>
      <c r="I3" s="12">
        <v>2.5166666666666666</v>
      </c>
      <c r="J3" s="12">
        <v>2.3444444444444446</v>
      </c>
      <c r="K3" s="12">
        <v>2.4444444444444446</v>
      </c>
      <c r="L3" s="12">
        <v>2.4</v>
      </c>
      <c r="M3" s="12">
        <v>2.1111111111111112</v>
      </c>
      <c r="N3" s="12">
        <v>2.9</v>
      </c>
      <c r="O3" s="12">
        <v>2.3777777777777778</v>
      </c>
      <c r="P3" s="12">
        <v>2.6</v>
      </c>
      <c r="Q3" s="12">
        <v>2.3166666666666669</v>
      </c>
      <c r="R3" s="12">
        <v>2.1777777777777776</v>
      </c>
      <c r="S3" s="12">
        <v>2.338888888888889</v>
      </c>
      <c r="T3" s="12">
        <v>2.3444444444444446</v>
      </c>
      <c r="U3" s="4" t="s">
        <v>442</v>
      </c>
      <c r="V3" s="88">
        <v>7.4148403375617766</v>
      </c>
    </row>
    <row r="4" spans="1:34" x14ac:dyDescent="0.2">
      <c r="A4" s="3"/>
      <c r="B4" s="3"/>
      <c r="C4" s="3"/>
      <c r="D4" s="3"/>
      <c r="E4" s="4" t="s">
        <v>442</v>
      </c>
      <c r="F4" s="12">
        <v>0.83474740359513211</v>
      </c>
      <c r="G4" s="12">
        <v>0.63154702512246175</v>
      </c>
      <c r="H4" s="12">
        <v>0.73992299161436592</v>
      </c>
      <c r="I4" s="12">
        <v>0.75837963105852835</v>
      </c>
      <c r="J4" s="12">
        <v>0.77186722902498328</v>
      </c>
      <c r="K4" s="12">
        <v>0.76386420026691237</v>
      </c>
      <c r="L4" s="12">
        <v>0.74443934886200003</v>
      </c>
      <c r="M4" s="12">
        <v>0.70820324142210045</v>
      </c>
      <c r="N4" s="12">
        <v>0.79171689539765466</v>
      </c>
      <c r="O4" s="12">
        <v>0.81983480796595609</v>
      </c>
      <c r="P4" s="12">
        <v>0.86908415160433838</v>
      </c>
      <c r="Q4" s="12">
        <v>0.82877711622600225</v>
      </c>
      <c r="R4" s="12">
        <v>0.80609102689305034</v>
      </c>
      <c r="S4" s="12">
        <v>0.72592756220863908</v>
      </c>
      <c r="T4" s="12">
        <v>0.84113664931337107</v>
      </c>
      <c r="U4" s="4" t="s">
        <v>545</v>
      </c>
      <c r="V4" t="s">
        <v>547</v>
      </c>
    </row>
    <row r="5" spans="1:34" x14ac:dyDescent="0.2">
      <c r="A5" s="3"/>
      <c r="B5" s="3"/>
      <c r="C5" s="93"/>
      <c r="D5" s="93"/>
      <c r="E5" s="3"/>
      <c r="F5" s="3"/>
      <c r="G5" s="3"/>
      <c r="H5" s="3"/>
      <c r="I5" s="3"/>
      <c r="J5" s="3"/>
      <c r="K5" s="3"/>
      <c r="L5" s="3"/>
      <c r="M5" s="3"/>
      <c r="N5" s="3"/>
      <c r="O5" s="3"/>
      <c r="P5" s="3"/>
      <c r="Q5" s="3"/>
      <c r="R5" s="3"/>
      <c r="S5" s="3"/>
      <c r="W5" s="3"/>
      <c r="X5" s="12"/>
      <c r="Y5" s="12"/>
      <c r="AA5" s="12"/>
      <c r="AB5" s="12"/>
      <c r="AG5" s="12"/>
      <c r="AH5" s="12"/>
    </row>
    <row r="6" spans="1:34" x14ac:dyDescent="0.2">
      <c r="A6" s="3"/>
      <c r="B6" s="5"/>
      <c r="C6" s="94"/>
      <c r="D6" s="94"/>
      <c r="E6" s="5" t="s">
        <v>548</v>
      </c>
      <c r="F6" s="93">
        <v>30</v>
      </c>
      <c r="G6" s="93">
        <v>2</v>
      </c>
      <c r="H6" s="93">
        <v>3</v>
      </c>
      <c r="I6" s="93">
        <v>9</v>
      </c>
      <c r="J6" s="93">
        <v>17</v>
      </c>
      <c r="K6" s="93">
        <v>16</v>
      </c>
      <c r="L6" s="93">
        <v>15</v>
      </c>
      <c r="M6" s="93">
        <v>32</v>
      </c>
      <c r="N6" s="93">
        <v>7</v>
      </c>
      <c r="O6" s="93">
        <v>22</v>
      </c>
      <c r="P6" s="93">
        <v>15</v>
      </c>
      <c r="Q6" s="93">
        <v>24</v>
      </c>
      <c r="R6" s="3">
        <v>33</v>
      </c>
      <c r="S6" s="93">
        <v>19</v>
      </c>
      <c r="T6">
        <v>27</v>
      </c>
      <c r="W6" s="3"/>
      <c r="X6" s="12"/>
      <c r="Y6" s="12"/>
      <c r="AA6" s="12"/>
      <c r="AB6" s="12"/>
      <c r="AG6" s="12"/>
      <c r="AH6" s="12"/>
    </row>
    <row r="7" spans="1:34" x14ac:dyDescent="0.2">
      <c r="A7" s="3"/>
      <c r="B7" s="5"/>
      <c r="C7" s="94"/>
      <c r="D7" s="94"/>
      <c r="E7" s="84" t="s">
        <v>549</v>
      </c>
      <c r="F7" s="95">
        <v>93</v>
      </c>
      <c r="G7" s="95">
        <v>8</v>
      </c>
      <c r="H7" s="95">
        <v>40</v>
      </c>
      <c r="I7" s="95">
        <v>89</v>
      </c>
      <c r="J7" s="95">
        <v>100</v>
      </c>
      <c r="K7" s="95">
        <v>82</v>
      </c>
      <c r="L7" s="95">
        <v>91</v>
      </c>
      <c r="M7" s="95">
        <v>100</v>
      </c>
      <c r="N7" s="95">
        <v>45</v>
      </c>
      <c r="O7" s="95">
        <v>85</v>
      </c>
      <c r="P7" s="95">
        <v>73</v>
      </c>
      <c r="Q7" s="95">
        <v>93</v>
      </c>
      <c r="R7" s="98">
        <v>94</v>
      </c>
      <c r="S7" s="96">
        <v>89</v>
      </c>
      <c r="T7" s="97">
        <v>80</v>
      </c>
      <c r="W7" s="3"/>
      <c r="X7" s="12"/>
      <c r="Y7" s="12"/>
      <c r="AA7" s="12"/>
      <c r="AB7" s="12"/>
      <c r="AG7" s="12"/>
      <c r="AH7" s="12"/>
    </row>
    <row r="8" spans="1:34" x14ac:dyDescent="0.2">
      <c r="A8" s="3"/>
      <c r="B8" s="3"/>
      <c r="C8" s="3"/>
      <c r="D8" s="3"/>
      <c r="E8" s="84" t="s">
        <v>550</v>
      </c>
      <c r="F8" s="95">
        <v>41</v>
      </c>
      <c r="G8" s="95">
        <v>51</v>
      </c>
      <c r="H8" s="95">
        <v>91</v>
      </c>
      <c r="I8" s="95">
        <v>62</v>
      </c>
      <c r="J8" s="95">
        <v>47</v>
      </c>
      <c r="K8" s="95">
        <v>68</v>
      </c>
      <c r="L8" s="95">
        <v>61</v>
      </c>
      <c r="M8" s="95">
        <v>44</v>
      </c>
      <c r="N8" s="95">
        <v>87</v>
      </c>
      <c r="O8" s="95">
        <v>56</v>
      </c>
      <c r="P8" s="95">
        <v>61</v>
      </c>
      <c r="Q8" s="95">
        <v>45</v>
      </c>
      <c r="R8" s="98">
        <v>41</v>
      </c>
      <c r="S8" s="96">
        <v>64</v>
      </c>
      <c r="T8" s="97">
        <v>57</v>
      </c>
      <c r="W8" s="3"/>
      <c r="X8" s="12"/>
      <c r="Y8" s="12"/>
      <c r="AA8" s="12"/>
      <c r="AB8" s="12"/>
      <c r="AG8" s="12"/>
      <c r="AH8" s="12"/>
    </row>
    <row r="9" spans="1:34" x14ac:dyDescent="0.2">
      <c r="A9" s="3"/>
      <c r="B9" s="3"/>
      <c r="C9" s="3"/>
      <c r="D9" s="3"/>
      <c r="E9" s="5" t="s">
        <v>551</v>
      </c>
      <c r="F9" s="3">
        <v>16</v>
      </c>
      <c r="G9" s="3">
        <v>119</v>
      </c>
      <c r="H9" s="3">
        <v>46</v>
      </c>
      <c r="I9" s="3">
        <v>20</v>
      </c>
      <c r="J9" s="3">
        <v>16</v>
      </c>
      <c r="K9" s="3">
        <v>14</v>
      </c>
      <c r="L9" s="3">
        <v>13</v>
      </c>
      <c r="M9" s="3">
        <v>4</v>
      </c>
      <c r="N9" s="3">
        <v>41</v>
      </c>
      <c r="O9" s="3">
        <v>17</v>
      </c>
      <c r="P9" s="3">
        <v>31</v>
      </c>
      <c r="Q9" s="3">
        <v>18</v>
      </c>
      <c r="R9" s="92">
        <v>12</v>
      </c>
      <c r="S9" s="86">
        <v>8</v>
      </c>
      <c r="T9">
        <v>16</v>
      </c>
      <c r="W9" s="3"/>
      <c r="X9" s="12"/>
      <c r="Y9" s="12"/>
      <c r="AA9" s="12"/>
      <c r="AB9" s="12"/>
      <c r="AG9" s="12"/>
      <c r="AH9" s="12"/>
    </row>
    <row r="10" spans="1:34" x14ac:dyDescent="0.2">
      <c r="E10" s="3"/>
      <c r="F10" s="3"/>
      <c r="G10" s="3"/>
      <c r="H10" s="3"/>
      <c r="I10" s="3"/>
      <c r="J10" s="3"/>
      <c r="K10" s="3"/>
      <c r="L10" s="3"/>
      <c r="M10" s="3"/>
      <c r="N10" s="3"/>
      <c r="O10" s="3"/>
      <c r="P10" s="3"/>
      <c r="Q10" s="3"/>
      <c r="R10" s="3"/>
      <c r="S10" s="3"/>
      <c r="W10" s="3"/>
      <c r="X10" s="12"/>
      <c r="Y10" s="12"/>
      <c r="AA10" s="12"/>
      <c r="AB10" s="12"/>
      <c r="AG10" s="12"/>
      <c r="AH10" s="12"/>
    </row>
    <row r="11" spans="1:34" x14ac:dyDescent="0.2">
      <c r="B11" s="4" t="s">
        <v>544</v>
      </c>
      <c r="C11" s="4" t="s">
        <v>442</v>
      </c>
      <c r="E11" s="4" t="s">
        <v>552</v>
      </c>
      <c r="F11">
        <f>SUM(F6:F7)</f>
        <v>123</v>
      </c>
      <c r="G11">
        <f t="shared" ref="G11:T11" si="0">SUM(G6:G7)</f>
        <v>10</v>
      </c>
      <c r="H11">
        <f t="shared" si="0"/>
        <v>43</v>
      </c>
      <c r="I11">
        <f t="shared" si="0"/>
        <v>98</v>
      </c>
      <c r="J11">
        <f t="shared" si="0"/>
        <v>117</v>
      </c>
      <c r="K11">
        <f t="shared" si="0"/>
        <v>98</v>
      </c>
      <c r="L11">
        <f t="shared" si="0"/>
        <v>106</v>
      </c>
      <c r="M11">
        <f t="shared" si="0"/>
        <v>132</v>
      </c>
      <c r="N11">
        <f t="shared" si="0"/>
        <v>52</v>
      </c>
      <c r="O11">
        <f t="shared" si="0"/>
        <v>107</v>
      </c>
      <c r="P11">
        <f t="shared" si="0"/>
        <v>88</v>
      </c>
      <c r="Q11">
        <f t="shared" si="0"/>
        <v>117</v>
      </c>
      <c r="R11">
        <f t="shared" si="0"/>
        <v>127</v>
      </c>
      <c r="S11">
        <f t="shared" si="0"/>
        <v>108</v>
      </c>
      <c r="T11">
        <f t="shared" si="0"/>
        <v>107</v>
      </c>
      <c r="W11" s="3"/>
      <c r="X11" s="12"/>
      <c r="Y11" s="12"/>
      <c r="AA11" s="12"/>
      <c r="AB11" s="12"/>
      <c r="AG11" s="12"/>
      <c r="AH11" s="12"/>
    </row>
    <row r="12" spans="1:34" x14ac:dyDescent="0.2">
      <c r="A12" s="83" t="s">
        <v>397</v>
      </c>
      <c r="B12" s="12">
        <v>2.2388888888888889</v>
      </c>
      <c r="C12" s="12">
        <v>0.83474740359513211</v>
      </c>
      <c r="E12" s="4" t="s">
        <v>553</v>
      </c>
      <c r="F12" s="97">
        <f>SUM(F8:F9)</f>
        <v>57</v>
      </c>
      <c r="G12" s="97">
        <f t="shared" ref="G12:T12" si="1">SUM(G8:G9)</f>
        <v>170</v>
      </c>
      <c r="H12" s="97">
        <f t="shared" si="1"/>
        <v>137</v>
      </c>
      <c r="I12" s="97">
        <f t="shared" si="1"/>
        <v>82</v>
      </c>
      <c r="J12" s="97">
        <f t="shared" si="1"/>
        <v>63</v>
      </c>
      <c r="K12" s="97">
        <f t="shared" si="1"/>
        <v>82</v>
      </c>
      <c r="L12" s="97">
        <f t="shared" si="1"/>
        <v>74</v>
      </c>
      <c r="M12" s="97">
        <f t="shared" si="1"/>
        <v>48</v>
      </c>
      <c r="N12" s="97">
        <f t="shared" si="1"/>
        <v>128</v>
      </c>
      <c r="O12" s="97">
        <f t="shared" si="1"/>
        <v>73</v>
      </c>
      <c r="P12" s="97">
        <f t="shared" si="1"/>
        <v>92</v>
      </c>
      <c r="Q12" s="97">
        <f t="shared" si="1"/>
        <v>63</v>
      </c>
      <c r="R12" s="97">
        <f t="shared" si="1"/>
        <v>53</v>
      </c>
      <c r="S12" s="97">
        <f t="shared" si="1"/>
        <v>72</v>
      </c>
      <c r="T12" s="97">
        <f t="shared" si="1"/>
        <v>73</v>
      </c>
      <c r="W12" s="3"/>
      <c r="X12" s="12"/>
      <c r="Y12" s="12"/>
      <c r="AA12" s="12"/>
      <c r="AB12" s="12"/>
      <c r="AG12" s="12"/>
      <c r="AH12" s="12"/>
    </row>
    <row r="13" spans="1:34" x14ac:dyDescent="0.2">
      <c r="A13" s="83" t="s">
        <v>398</v>
      </c>
      <c r="B13" s="12">
        <v>3.5944444444444446</v>
      </c>
      <c r="C13" s="12">
        <v>0.63154702512246175</v>
      </c>
      <c r="E13" s="4"/>
      <c r="F13" s="75" t="s">
        <v>33</v>
      </c>
      <c r="G13" s="75" t="s">
        <v>34</v>
      </c>
      <c r="H13" s="75" t="s">
        <v>35</v>
      </c>
      <c r="I13" s="75" t="s">
        <v>36</v>
      </c>
      <c r="J13" s="75" t="s">
        <v>37</v>
      </c>
      <c r="K13" s="75" t="s">
        <v>38</v>
      </c>
      <c r="L13" s="75" t="s">
        <v>39</v>
      </c>
      <c r="M13" s="75" t="s">
        <v>40</v>
      </c>
      <c r="N13" s="75" t="s">
        <v>41</v>
      </c>
      <c r="O13" s="75" t="s">
        <v>42</v>
      </c>
      <c r="P13" s="75" t="s">
        <v>43</v>
      </c>
      <c r="Q13" s="75" t="s">
        <v>44</v>
      </c>
      <c r="R13" s="75" t="s">
        <v>45</v>
      </c>
      <c r="S13" s="75" t="s">
        <v>46</v>
      </c>
      <c r="T13" s="75" t="s">
        <v>47</v>
      </c>
      <c r="W13" s="3"/>
      <c r="X13" s="12"/>
      <c r="Y13" s="12"/>
      <c r="AA13" s="12"/>
      <c r="AB13" s="12"/>
      <c r="AG13" s="12"/>
      <c r="AH13" s="12"/>
    </row>
    <row r="14" spans="1:34" x14ac:dyDescent="0.2">
      <c r="A14" s="83" t="s">
        <v>399</v>
      </c>
      <c r="B14" s="12">
        <v>3</v>
      </c>
      <c r="C14" s="12">
        <v>0.73992299161436592</v>
      </c>
      <c r="E14" s="4" t="s">
        <v>558</v>
      </c>
      <c r="F14" s="15">
        <f>F11/180</f>
        <v>0.68333333333333335</v>
      </c>
      <c r="G14" s="15">
        <f t="shared" ref="G14:T14" si="2">G11/180</f>
        <v>5.5555555555555552E-2</v>
      </c>
      <c r="H14" s="15">
        <f t="shared" si="2"/>
        <v>0.2388888888888889</v>
      </c>
      <c r="I14" s="15">
        <f t="shared" si="2"/>
        <v>0.5444444444444444</v>
      </c>
      <c r="J14" s="15">
        <f t="shared" si="2"/>
        <v>0.65</v>
      </c>
      <c r="K14" s="15">
        <f t="shared" si="2"/>
        <v>0.5444444444444444</v>
      </c>
      <c r="L14" s="15">
        <f t="shared" si="2"/>
        <v>0.58888888888888891</v>
      </c>
      <c r="M14" s="15">
        <f t="shared" si="2"/>
        <v>0.73333333333333328</v>
      </c>
      <c r="N14" s="15">
        <f t="shared" si="2"/>
        <v>0.28888888888888886</v>
      </c>
      <c r="O14" s="15">
        <f t="shared" si="2"/>
        <v>0.59444444444444444</v>
      </c>
      <c r="P14" s="15">
        <f t="shared" si="2"/>
        <v>0.48888888888888887</v>
      </c>
      <c r="Q14" s="15">
        <f t="shared" si="2"/>
        <v>0.65</v>
      </c>
      <c r="R14" s="15">
        <f t="shared" si="2"/>
        <v>0.7055555555555556</v>
      </c>
      <c r="S14" s="15">
        <f t="shared" si="2"/>
        <v>0.6</v>
      </c>
      <c r="T14" s="15">
        <f t="shared" si="2"/>
        <v>0.59444444444444444</v>
      </c>
      <c r="W14" s="3"/>
      <c r="X14" s="12"/>
      <c r="Y14" s="12"/>
      <c r="AA14" s="12"/>
      <c r="AB14" s="12"/>
      <c r="AG14" s="12"/>
      <c r="AH14" s="12"/>
    </row>
    <row r="15" spans="1:34" x14ac:dyDescent="0.2">
      <c r="A15" s="83" t="s">
        <v>400</v>
      </c>
      <c r="B15" s="12">
        <v>2.5166666666666666</v>
      </c>
      <c r="C15" s="12">
        <v>0.75837963105852835</v>
      </c>
      <c r="E15" s="4" t="s">
        <v>559</v>
      </c>
      <c r="F15" s="15">
        <f>F12/180</f>
        <v>0.31666666666666665</v>
      </c>
      <c r="G15" s="15">
        <f t="shared" ref="G15:T15" si="3">G12/180</f>
        <v>0.94444444444444442</v>
      </c>
      <c r="H15" s="15">
        <f t="shared" si="3"/>
        <v>0.76111111111111107</v>
      </c>
      <c r="I15" s="15">
        <f t="shared" si="3"/>
        <v>0.45555555555555555</v>
      </c>
      <c r="J15" s="15">
        <f t="shared" si="3"/>
        <v>0.35</v>
      </c>
      <c r="K15" s="15">
        <f t="shared" si="3"/>
        <v>0.45555555555555555</v>
      </c>
      <c r="L15" s="15">
        <f t="shared" si="3"/>
        <v>0.41111111111111109</v>
      </c>
      <c r="M15" s="15">
        <f t="shared" si="3"/>
        <v>0.26666666666666666</v>
      </c>
      <c r="N15" s="15">
        <f t="shared" si="3"/>
        <v>0.71111111111111114</v>
      </c>
      <c r="O15" s="15">
        <f t="shared" si="3"/>
        <v>0.40555555555555556</v>
      </c>
      <c r="P15" s="15">
        <f t="shared" si="3"/>
        <v>0.51111111111111107</v>
      </c>
      <c r="Q15" s="15">
        <f t="shared" si="3"/>
        <v>0.35</v>
      </c>
      <c r="R15" s="15">
        <f t="shared" si="3"/>
        <v>0.29444444444444445</v>
      </c>
      <c r="S15" s="15">
        <f t="shared" si="3"/>
        <v>0.4</v>
      </c>
      <c r="T15" s="15">
        <f t="shared" si="3"/>
        <v>0.40555555555555556</v>
      </c>
      <c r="W15" s="3"/>
      <c r="X15" s="12"/>
      <c r="Y15" s="12"/>
      <c r="AA15" s="12"/>
      <c r="AB15" s="12"/>
      <c r="AG15" s="12"/>
      <c r="AH15" s="12"/>
    </row>
    <row r="16" spans="1:34" x14ac:dyDescent="0.2">
      <c r="A16" s="83" t="s">
        <v>401</v>
      </c>
      <c r="B16" s="12">
        <v>2.3444444444444446</v>
      </c>
      <c r="C16" s="12">
        <v>0.77186722902498328</v>
      </c>
      <c r="F16" s="75" t="s">
        <v>33</v>
      </c>
      <c r="G16" s="75" t="s">
        <v>34</v>
      </c>
      <c r="H16" s="75" t="s">
        <v>35</v>
      </c>
      <c r="I16" s="75" t="s">
        <v>36</v>
      </c>
      <c r="J16" s="75" t="s">
        <v>37</v>
      </c>
      <c r="K16" s="75" t="s">
        <v>38</v>
      </c>
      <c r="L16" s="75" t="s">
        <v>39</v>
      </c>
      <c r="M16" s="75" t="s">
        <v>40</v>
      </c>
      <c r="N16" s="75" t="s">
        <v>41</v>
      </c>
      <c r="O16" s="75" t="s">
        <v>42</v>
      </c>
      <c r="P16" s="75" t="s">
        <v>43</v>
      </c>
      <c r="Q16" s="75" t="s">
        <v>44</v>
      </c>
      <c r="R16" s="75" t="s">
        <v>45</v>
      </c>
      <c r="S16" s="75" t="s">
        <v>46</v>
      </c>
      <c r="T16" s="75" t="s">
        <v>47</v>
      </c>
      <c r="W16" s="3"/>
      <c r="X16" s="12"/>
      <c r="Y16" s="12"/>
      <c r="AA16" s="12"/>
      <c r="AB16" s="12"/>
      <c r="AG16" s="12"/>
      <c r="AH16" s="12"/>
    </row>
    <row r="17" spans="1:34" x14ac:dyDescent="0.2">
      <c r="A17" s="83" t="s">
        <v>402</v>
      </c>
      <c r="B17" s="12">
        <v>2.4444444444444446</v>
      </c>
      <c r="C17" s="12">
        <v>0.76386420026691237</v>
      </c>
      <c r="E17" s="4" t="s">
        <v>560</v>
      </c>
      <c r="F17" s="15">
        <f>F14*-1</f>
        <v>-0.68333333333333335</v>
      </c>
      <c r="G17" s="15">
        <f t="shared" ref="G17:T17" si="4">G14*-1</f>
        <v>-5.5555555555555552E-2</v>
      </c>
      <c r="H17" s="15">
        <f t="shared" si="4"/>
        <v>-0.2388888888888889</v>
      </c>
      <c r="I17" s="15">
        <f t="shared" si="4"/>
        <v>-0.5444444444444444</v>
      </c>
      <c r="J17" s="15">
        <f t="shared" si="4"/>
        <v>-0.65</v>
      </c>
      <c r="K17" s="15">
        <f t="shared" si="4"/>
        <v>-0.5444444444444444</v>
      </c>
      <c r="L17" s="15">
        <f t="shared" si="4"/>
        <v>-0.58888888888888891</v>
      </c>
      <c r="M17" s="15">
        <f t="shared" si="4"/>
        <v>-0.73333333333333328</v>
      </c>
      <c r="N17" s="15">
        <f t="shared" si="4"/>
        <v>-0.28888888888888886</v>
      </c>
      <c r="O17" s="15">
        <f t="shared" si="4"/>
        <v>-0.59444444444444444</v>
      </c>
      <c r="P17" s="15">
        <f t="shared" si="4"/>
        <v>-0.48888888888888887</v>
      </c>
      <c r="Q17" s="15">
        <f t="shared" si="4"/>
        <v>-0.65</v>
      </c>
      <c r="R17" s="15">
        <f t="shared" si="4"/>
        <v>-0.7055555555555556</v>
      </c>
      <c r="S17" s="15">
        <f t="shared" si="4"/>
        <v>-0.6</v>
      </c>
      <c r="T17" s="15">
        <f t="shared" si="4"/>
        <v>-0.59444444444444444</v>
      </c>
      <c r="W17" s="3"/>
      <c r="X17" s="12"/>
      <c r="Y17" s="12"/>
      <c r="AA17" s="12"/>
      <c r="AB17" s="12"/>
      <c r="AG17" s="12"/>
      <c r="AH17" s="12"/>
    </row>
    <row r="18" spans="1:34" x14ac:dyDescent="0.2">
      <c r="A18" s="83" t="s">
        <v>403</v>
      </c>
      <c r="B18" s="12">
        <v>2.4</v>
      </c>
      <c r="C18" s="12">
        <v>0.74443934886200003</v>
      </c>
      <c r="E18" s="4" t="s">
        <v>559</v>
      </c>
      <c r="F18" s="15">
        <f>F15</f>
        <v>0.31666666666666665</v>
      </c>
      <c r="G18" s="15">
        <f t="shared" ref="G18:T18" si="5">G15</f>
        <v>0.94444444444444442</v>
      </c>
      <c r="H18" s="15">
        <f t="shared" si="5"/>
        <v>0.76111111111111107</v>
      </c>
      <c r="I18" s="15">
        <f t="shared" si="5"/>
        <v>0.45555555555555555</v>
      </c>
      <c r="J18" s="15">
        <f t="shared" si="5"/>
        <v>0.35</v>
      </c>
      <c r="K18" s="15">
        <f t="shared" si="5"/>
        <v>0.45555555555555555</v>
      </c>
      <c r="L18" s="15">
        <f t="shared" si="5"/>
        <v>0.41111111111111109</v>
      </c>
      <c r="M18" s="15">
        <f t="shared" si="5"/>
        <v>0.26666666666666666</v>
      </c>
      <c r="N18" s="15">
        <f t="shared" si="5"/>
        <v>0.71111111111111114</v>
      </c>
      <c r="O18" s="15">
        <f t="shared" si="5"/>
        <v>0.40555555555555556</v>
      </c>
      <c r="P18" s="15">
        <f t="shared" si="5"/>
        <v>0.51111111111111107</v>
      </c>
      <c r="Q18" s="15">
        <f t="shared" si="5"/>
        <v>0.35</v>
      </c>
      <c r="R18" s="15">
        <f t="shared" si="5"/>
        <v>0.29444444444444445</v>
      </c>
      <c r="S18" s="15">
        <f t="shared" si="5"/>
        <v>0.4</v>
      </c>
      <c r="T18" s="15">
        <f t="shared" si="5"/>
        <v>0.40555555555555556</v>
      </c>
      <c r="W18" s="3"/>
      <c r="X18" s="12"/>
      <c r="Y18" s="12"/>
      <c r="AA18" s="12"/>
      <c r="AB18" s="12"/>
      <c r="AG18" s="12"/>
      <c r="AH18" s="12"/>
    </row>
    <row r="19" spans="1:34" x14ac:dyDescent="0.2">
      <c r="A19" s="83" t="s">
        <v>404</v>
      </c>
      <c r="B19" s="12">
        <v>2.1111111111111112</v>
      </c>
      <c r="C19" s="12">
        <v>0.70820324142210045</v>
      </c>
      <c r="W19" s="3"/>
      <c r="X19" s="12"/>
      <c r="Y19" s="12"/>
      <c r="AA19" s="12"/>
      <c r="AB19" s="12"/>
      <c r="AG19" s="12"/>
      <c r="AH19" s="12"/>
    </row>
    <row r="20" spans="1:34" x14ac:dyDescent="0.2">
      <c r="A20" s="83" t="s">
        <v>405</v>
      </c>
      <c r="B20" s="12">
        <v>2.9</v>
      </c>
      <c r="C20" s="12">
        <v>0.79171689539765466</v>
      </c>
      <c r="F20" s="97">
        <v>-68.333333333333329</v>
      </c>
      <c r="G20" s="97">
        <v>-5.5555555555555554</v>
      </c>
      <c r="H20" s="97">
        <v>-23.888888888888889</v>
      </c>
      <c r="I20" s="97">
        <v>-54.444444444444443</v>
      </c>
      <c r="J20" s="97">
        <v>-65</v>
      </c>
      <c r="K20" s="97">
        <v>-54.444444444444443</v>
      </c>
      <c r="L20" s="97">
        <v>-58.888888888888893</v>
      </c>
      <c r="M20" s="97">
        <v>-73.333333333333329</v>
      </c>
      <c r="N20" s="97">
        <v>-28.888888888888886</v>
      </c>
      <c r="O20" s="97">
        <v>-59.444444444444443</v>
      </c>
      <c r="P20" s="97">
        <v>-48.888888888888886</v>
      </c>
      <c r="Q20" s="97">
        <v>-65</v>
      </c>
      <c r="R20" s="97">
        <v>-70.555555555555557</v>
      </c>
      <c r="S20" s="97">
        <v>-60</v>
      </c>
      <c r="T20" s="97">
        <v>-59.444444444444443</v>
      </c>
    </row>
    <row r="21" spans="1:34" x14ac:dyDescent="0.2">
      <c r="A21" s="83" t="s">
        <v>406</v>
      </c>
      <c r="B21" s="12">
        <v>2.3777777777777778</v>
      </c>
      <c r="C21" s="12">
        <v>0.81983480796595609</v>
      </c>
      <c r="F21" s="97">
        <v>31.666666666666664</v>
      </c>
      <c r="G21" s="97">
        <v>94.444444444444443</v>
      </c>
      <c r="H21" s="97">
        <v>76.111111111111114</v>
      </c>
      <c r="I21" s="97">
        <v>45.555555555555557</v>
      </c>
      <c r="J21" s="97">
        <v>35</v>
      </c>
      <c r="K21" s="97">
        <v>45.555555555555557</v>
      </c>
      <c r="L21" s="97">
        <v>41.111111111111107</v>
      </c>
      <c r="M21" s="97">
        <v>26.666666666666668</v>
      </c>
      <c r="N21" s="97">
        <v>71.111111111111114</v>
      </c>
      <c r="O21" s="97">
        <v>40.555555555555557</v>
      </c>
      <c r="P21" s="97">
        <v>51.111111111111107</v>
      </c>
      <c r="Q21" s="97">
        <v>35</v>
      </c>
      <c r="R21" s="97">
        <v>29.444444444444446</v>
      </c>
      <c r="S21" s="97">
        <v>40</v>
      </c>
      <c r="T21" s="97">
        <v>40.555555555555557</v>
      </c>
    </row>
    <row r="22" spans="1:34" x14ac:dyDescent="0.2">
      <c r="A22" s="83" t="s">
        <v>407</v>
      </c>
      <c r="B22" s="12">
        <v>2.6</v>
      </c>
      <c r="C22" s="12">
        <v>0.86908415160433838</v>
      </c>
      <c r="F22" s="97"/>
      <c r="G22" s="97"/>
      <c r="H22" s="97"/>
      <c r="I22" s="97"/>
      <c r="J22" s="97"/>
      <c r="K22" s="97"/>
      <c r="L22" s="97"/>
      <c r="M22" s="97"/>
      <c r="N22" s="97"/>
      <c r="O22" s="97"/>
      <c r="P22" s="97"/>
      <c r="Q22" s="97"/>
      <c r="R22" s="97"/>
      <c r="S22" s="97"/>
      <c r="T22" s="97"/>
    </row>
    <row r="23" spans="1:34" x14ac:dyDescent="0.2">
      <c r="A23" s="83" t="s">
        <v>408</v>
      </c>
      <c r="B23" s="12">
        <v>2.3166666666666669</v>
      </c>
      <c r="C23" s="12">
        <v>0.82877711622600225</v>
      </c>
      <c r="F23" s="97"/>
      <c r="G23" s="97"/>
      <c r="H23" s="97"/>
      <c r="I23" s="97"/>
      <c r="J23" s="97"/>
      <c r="K23" s="97"/>
      <c r="L23" s="97"/>
      <c r="M23" s="97"/>
      <c r="N23" s="97"/>
      <c r="O23" s="97"/>
      <c r="P23" s="97"/>
      <c r="Q23" s="83" t="s">
        <v>411</v>
      </c>
      <c r="R23" s="97">
        <v>59.444444444444443</v>
      </c>
      <c r="S23" s="97">
        <v>40.555555555555557</v>
      </c>
      <c r="W23" s="85"/>
    </row>
    <row r="24" spans="1:34" x14ac:dyDescent="0.2">
      <c r="A24" s="83" t="s">
        <v>409</v>
      </c>
      <c r="B24" s="12">
        <v>2.1777777777777776</v>
      </c>
      <c r="C24" s="12">
        <v>0.80609102689305034</v>
      </c>
      <c r="F24" s="97"/>
      <c r="G24" s="97"/>
      <c r="H24" s="97"/>
      <c r="I24" s="97"/>
      <c r="J24" s="97"/>
      <c r="K24" s="97"/>
      <c r="L24" s="97"/>
      <c r="M24" s="97"/>
      <c r="N24" s="97"/>
      <c r="O24" s="97"/>
      <c r="P24" s="97"/>
      <c r="Q24" s="83" t="s">
        <v>410</v>
      </c>
      <c r="R24" s="97">
        <v>60</v>
      </c>
      <c r="S24" s="97">
        <v>40</v>
      </c>
      <c r="W24" s="85"/>
    </row>
    <row r="25" spans="1:34" x14ac:dyDescent="0.2">
      <c r="A25" s="83" t="s">
        <v>410</v>
      </c>
      <c r="B25" s="12">
        <v>2.338888888888889</v>
      </c>
      <c r="C25" s="12">
        <v>0.72592756220863908</v>
      </c>
      <c r="F25" s="97"/>
      <c r="G25" s="97"/>
      <c r="H25" s="97"/>
      <c r="I25" s="97"/>
      <c r="J25" s="97"/>
      <c r="K25" s="97"/>
      <c r="L25" s="97"/>
      <c r="M25" s="97"/>
      <c r="N25" s="97"/>
      <c r="O25" s="97"/>
      <c r="P25" s="97"/>
      <c r="Q25" s="83" t="s">
        <v>409</v>
      </c>
      <c r="R25" s="97">
        <v>70.555555555555557</v>
      </c>
      <c r="S25" s="97">
        <v>29.444444444444446</v>
      </c>
      <c r="W25" s="85"/>
    </row>
    <row r="26" spans="1:34" x14ac:dyDescent="0.2">
      <c r="A26" s="83" t="s">
        <v>411</v>
      </c>
      <c r="B26" s="12">
        <v>2.3444444444444446</v>
      </c>
      <c r="C26" s="12">
        <v>0.84113664931337107</v>
      </c>
      <c r="P26" s="97"/>
      <c r="Q26" s="83" t="s">
        <v>408</v>
      </c>
      <c r="R26" s="97">
        <v>65</v>
      </c>
      <c r="S26" s="97">
        <v>35</v>
      </c>
      <c r="W26" s="85"/>
    </row>
    <row r="27" spans="1:34" x14ac:dyDescent="0.2">
      <c r="B27" s="4"/>
      <c r="C27" s="4"/>
      <c r="D27" s="4"/>
      <c r="P27" s="97"/>
      <c r="Q27" s="83" t="s">
        <v>407</v>
      </c>
      <c r="R27" s="97">
        <v>48.888888888888886</v>
      </c>
      <c r="S27" s="97">
        <v>51.111111111111107</v>
      </c>
      <c r="W27" s="85"/>
    </row>
    <row r="28" spans="1:34" x14ac:dyDescent="0.2">
      <c r="C28" s="88"/>
      <c r="P28" s="97"/>
      <c r="Q28" s="83" t="s">
        <v>406</v>
      </c>
      <c r="R28" s="97">
        <v>59.444444444444443</v>
      </c>
      <c r="S28" s="97">
        <v>40.555555555555557</v>
      </c>
      <c r="W28" s="85"/>
    </row>
    <row r="29" spans="1:34" x14ac:dyDescent="0.2">
      <c r="A29" s="83" t="s">
        <v>411</v>
      </c>
      <c r="B29" s="11">
        <v>2.34</v>
      </c>
      <c r="C29" s="11">
        <v>0.84</v>
      </c>
      <c r="P29" s="97"/>
      <c r="Q29" s="83" t="s">
        <v>405</v>
      </c>
      <c r="R29" s="97">
        <v>28.888888888888886</v>
      </c>
      <c r="S29" s="97">
        <v>71.111111111111114</v>
      </c>
      <c r="W29" s="85"/>
    </row>
    <row r="30" spans="1:34" x14ac:dyDescent="0.2">
      <c r="A30" s="83" t="s">
        <v>410</v>
      </c>
      <c r="B30" s="11">
        <v>2.34</v>
      </c>
      <c r="C30" s="11">
        <v>0.73</v>
      </c>
      <c r="P30" s="97"/>
      <c r="Q30" s="83" t="s">
        <v>404</v>
      </c>
      <c r="R30" s="97">
        <v>73.333333333333329</v>
      </c>
      <c r="S30" s="97">
        <v>26.666666666666668</v>
      </c>
      <c r="W30" s="85"/>
    </row>
    <row r="31" spans="1:34" x14ac:dyDescent="0.2">
      <c r="A31" s="83" t="s">
        <v>409</v>
      </c>
      <c r="B31" s="11">
        <v>2.1800000000000002</v>
      </c>
      <c r="C31" s="11">
        <v>0.81</v>
      </c>
      <c r="P31" s="97"/>
      <c r="Q31" s="83" t="s">
        <v>403</v>
      </c>
      <c r="R31" s="97">
        <v>58.888888888888893</v>
      </c>
      <c r="S31" s="97">
        <v>41.111111111111107</v>
      </c>
      <c r="W31" s="85"/>
    </row>
    <row r="32" spans="1:34" x14ac:dyDescent="0.2">
      <c r="A32" s="83" t="s">
        <v>408</v>
      </c>
      <c r="B32" s="11">
        <v>2.3199999999999998</v>
      </c>
      <c r="C32" s="11">
        <v>0.83</v>
      </c>
      <c r="P32" s="97"/>
      <c r="Q32" s="83" t="s">
        <v>402</v>
      </c>
      <c r="R32" s="97">
        <v>54.444444444444443</v>
      </c>
      <c r="S32" s="97">
        <v>45.555555555555557</v>
      </c>
      <c r="W32" s="85"/>
    </row>
    <row r="33" spans="1:23" x14ac:dyDescent="0.2">
      <c r="A33" s="83" t="s">
        <v>407</v>
      </c>
      <c r="B33" s="11">
        <v>2.6</v>
      </c>
      <c r="C33" s="11">
        <v>0.87</v>
      </c>
      <c r="P33" s="97"/>
      <c r="Q33" s="83" t="s">
        <v>401</v>
      </c>
      <c r="R33" s="97">
        <v>65</v>
      </c>
      <c r="S33" s="97">
        <v>35</v>
      </c>
      <c r="W33" s="85"/>
    </row>
    <row r="34" spans="1:23" x14ac:dyDescent="0.2">
      <c r="A34" s="83" t="s">
        <v>406</v>
      </c>
      <c r="B34" s="11">
        <v>2.38</v>
      </c>
      <c r="C34" s="11">
        <v>0.82</v>
      </c>
      <c r="P34" s="97"/>
      <c r="Q34" s="83" t="s">
        <v>400</v>
      </c>
      <c r="R34" s="97">
        <v>54.444444444444443</v>
      </c>
      <c r="S34" s="97">
        <v>45.555555555555557</v>
      </c>
      <c r="W34" s="85"/>
    </row>
    <row r="35" spans="1:23" x14ac:dyDescent="0.2">
      <c r="A35" s="83" t="s">
        <v>405</v>
      </c>
      <c r="B35" s="11">
        <v>2.9</v>
      </c>
      <c r="C35" s="11">
        <v>0.79</v>
      </c>
      <c r="P35" s="97"/>
      <c r="Q35" s="83" t="s">
        <v>399</v>
      </c>
      <c r="R35" s="97">
        <v>23.888888888888889</v>
      </c>
      <c r="S35" s="97">
        <v>76.111111111111114</v>
      </c>
      <c r="W35" s="85"/>
    </row>
    <row r="36" spans="1:23" x14ac:dyDescent="0.2">
      <c r="A36" s="83" t="s">
        <v>404</v>
      </c>
      <c r="B36" s="11">
        <v>2.11</v>
      </c>
      <c r="C36" s="11">
        <v>0.71</v>
      </c>
      <c r="P36" s="97"/>
      <c r="Q36" s="83" t="s">
        <v>398</v>
      </c>
      <c r="R36" s="97">
        <v>5.5555555555555554</v>
      </c>
      <c r="S36" s="97">
        <v>94.444444444444443</v>
      </c>
      <c r="W36" s="85"/>
    </row>
    <row r="37" spans="1:23" x14ac:dyDescent="0.2">
      <c r="A37" s="83" t="s">
        <v>403</v>
      </c>
      <c r="B37" s="11">
        <v>2.4</v>
      </c>
      <c r="C37" s="11">
        <v>0.74</v>
      </c>
      <c r="P37" s="97"/>
      <c r="Q37" s="83" t="s">
        <v>397</v>
      </c>
      <c r="R37" s="97">
        <v>68.333333333333329</v>
      </c>
      <c r="S37" s="97">
        <v>31.666666666666664</v>
      </c>
      <c r="W37" s="85"/>
    </row>
    <row r="38" spans="1:23" x14ac:dyDescent="0.2">
      <c r="A38" s="83" t="s">
        <v>402</v>
      </c>
      <c r="B38" s="11">
        <v>2.44</v>
      </c>
      <c r="C38" s="11">
        <v>0.76</v>
      </c>
    </row>
    <row r="39" spans="1:23" x14ac:dyDescent="0.2">
      <c r="A39" s="83" t="s">
        <v>401</v>
      </c>
      <c r="B39" s="11">
        <v>2.34</v>
      </c>
      <c r="C39" s="11">
        <v>0.77</v>
      </c>
    </row>
    <row r="40" spans="1:23" x14ac:dyDescent="0.2">
      <c r="A40" s="83" t="s">
        <v>400</v>
      </c>
      <c r="B40" s="11">
        <v>2.52</v>
      </c>
      <c r="C40" s="11">
        <v>0.76</v>
      </c>
    </row>
    <row r="41" spans="1:23" x14ac:dyDescent="0.2">
      <c r="A41" s="83" t="s">
        <v>399</v>
      </c>
      <c r="B41" s="11">
        <v>3</v>
      </c>
      <c r="C41" s="11">
        <v>0.74</v>
      </c>
    </row>
    <row r="42" spans="1:23" x14ac:dyDescent="0.2">
      <c r="A42" s="83" t="s">
        <v>398</v>
      </c>
      <c r="B42" s="11">
        <v>3.59</v>
      </c>
      <c r="C42" s="11">
        <v>0.63</v>
      </c>
    </row>
    <row r="43" spans="1:23" x14ac:dyDescent="0.2">
      <c r="A43" s="83" t="s">
        <v>397</v>
      </c>
      <c r="B43" s="11">
        <v>2.2400000000000002</v>
      </c>
      <c r="C43" s="11">
        <v>0.83</v>
      </c>
    </row>
  </sheetData>
  <sortState xmlns:xlrd2="http://schemas.microsoft.com/office/spreadsheetml/2017/richdata2" ref="V5:Y19">
    <sortCondition descending="1" ref="V5:V19"/>
  </sortState>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55CAF-6DB9-46FB-809D-4587E2ACC44C}">
  <dimension ref="A1:Z1000"/>
  <sheetViews>
    <sheetView zoomScale="85" zoomScaleNormal="85" workbookViewId="0">
      <pane ySplit="2" topLeftCell="A3" activePane="bottomLeft" state="frozen"/>
      <selection pane="bottomLeft" activeCell="J6" sqref="J6"/>
    </sheetView>
  </sheetViews>
  <sheetFormatPr baseColWidth="10" defaultColWidth="14.5" defaultRowHeight="15" customHeight="1" x14ac:dyDescent="0.15"/>
  <cols>
    <col min="1" max="26" width="8.6640625" style="21" customWidth="1"/>
    <col min="27" max="16384" width="14.5" style="21"/>
  </cols>
  <sheetData>
    <row r="1" spans="1:26" ht="14" x14ac:dyDescent="0.15">
      <c r="A1" s="34" t="s">
        <v>0</v>
      </c>
      <c r="B1" s="34" t="s">
        <v>1</v>
      </c>
      <c r="C1" s="34" t="s">
        <v>2</v>
      </c>
      <c r="D1" s="34" t="s">
        <v>3</v>
      </c>
      <c r="E1" s="34" t="s">
        <v>4</v>
      </c>
      <c r="F1" s="34" t="s">
        <v>5</v>
      </c>
      <c r="G1" s="34" t="s">
        <v>6</v>
      </c>
      <c r="H1" s="34" t="s">
        <v>7</v>
      </c>
      <c r="I1" s="34" t="s">
        <v>8</v>
      </c>
      <c r="J1" s="34" t="s">
        <v>9</v>
      </c>
      <c r="K1" s="34" t="s">
        <v>10</v>
      </c>
      <c r="L1" s="34" t="s">
        <v>11</v>
      </c>
      <c r="M1" s="34" t="s">
        <v>12</v>
      </c>
      <c r="N1" s="34" t="s">
        <v>13</v>
      </c>
      <c r="O1" s="34" t="s">
        <v>14</v>
      </c>
      <c r="P1" s="34" t="s">
        <v>15</v>
      </c>
      <c r="Q1" s="34" t="s">
        <v>16</v>
      </c>
      <c r="R1" s="34" t="s">
        <v>38</v>
      </c>
      <c r="S1" s="34" t="s">
        <v>33</v>
      </c>
      <c r="T1" s="34" t="s">
        <v>34</v>
      </c>
      <c r="U1" s="34" t="s">
        <v>35</v>
      </c>
      <c r="V1" s="34" t="s">
        <v>36</v>
      </c>
      <c r="W1" s="34" t="s">
        <v>504</v>
      </c>
      <c r="X1" s="34" t="s">
        <v>37</v>
      </c>
      <c r="Y1" s="34" t="s">
        <v>39</v>
      </c>
      <c r="Z1" s="34" t="s">
        <v>39</v>
      </c>
    </row>
    <row r="2" spans="1:26" ht="14" x14ac:dyDescent="0.15">
      <c r="A2" s="34" t="s">
        <v>54</v>
      </c>
      <c r="B2" s="34" t="s">
        <v>55</v>
      </c>
      <c r="C2" s="34" t="s">
        <v>56</v>
      </c>
      <c r="D2" s="34" t="s">
        <v>57</v>
      </c>
      <c r="E2" s="34" t="s">
        <v>4</v>
      </c>
      <c r="F2" s="34" t="s">
        <v>5</v>
      </c>
      <c r="G2" s="34" t="s">
        <v>6</v>
      </c>
      <c r="H2" s="34" t="s">
        <v>58</v>
      </c>
      <c r="I2" s="34" t="s">
        <v>59</v>
      </c>
      <c r="J2" s="34" t="s">
        <v>60</v>
      </c>
      <c r="K2" s="34" t="s">
        <v>61</v>
      </c>
      <c r="L2" s="34" t="s">
        <v>62</v>
      </c>
      <c r="M2" s="34" t="s">
        <v>63</v>
      </c>
      <c r="N2" s="34" t="s">
        <v>64</v>
      </c>
      <c r="O2" s="34" t="s">
        <v>65</v>
      </c>
      <c r="P2" s="34" t="s">
        <v>66</v>
      </c>
      <c r="Q2" s="34" t="s">
        <v>67</v>
      </c>
      <c r="R2" s="34" t="s">
        <v>503</v>
      </c>
      <c r="S2" s="34" t="s">
        <v>502</v>
      </c>
      <c r="T2" s="34" t="s">
        <v>501</v>
      </c>
      <c r="U2" s="34" t="s">
        <v>500</v>
      </c>
      <c r="V2" s="34" t="s">
        <v>499</v>
      </c>
      <c r="W2" s="34" t="s">
        <v>498</v>
      </c>
      <c r="X2" s="34" t="s">
        <v>497</v>
      </c>
      <c r="Y2" s="34" t="s">
        <v>496</v>
      </c>
      <c r="Z2" s="34" t="s">
        <v>495</v>
      </c>
    </row>
    <row r="3" spans="1:26" ht="46" x14ac:dyDescent="0.2">
      <c r="A3" s="32">
        <v>43767.42019675926</v>
      </c>
      <c r="B3" s="32">
        <v>43776.526030092595</v>
      </c>
      <c r="C3" s="31" t="s">
        <v>57</v>
      </c>
      <c r="D3" s="120" t="s">
        <v>576</v>
      </c>
      <c r="E3" s="22">
        <v>0</v>
      </c>
      <c r="F3" s="22">
        <v>790343</v>
      </c>
      <c r="G3" s="31" t="s">
        <v>104</v>
      </c>
      <c r="H3" s="32">
        <v>43806.526234074074</v>
      </c>
      <c r="I3" s="31" t="s">
        <v>494</v>
      </c>
      <c r="J3" s="31" t="s">
        <v>106</v>
      </c>
      <c r="K3" s="31" t="s">
        <v>106</v>
      </c>
      <c r="L3" s="31" t="s">
        <v>106</v>
      </c>
      <c r="M3" s="31" t="s">
        <v>106</v>
      </c>
      <c r="N3" s="31" t="s">
        <v>106</v>
      </c>
      <c r="O3" s="31" t="s">
        <v>106</v>
      </c>
      <c r="P3" s="31" t="s">
        <v>107</v>
      </c>
      <c r="Q3" s="31" t="s">
        <v>108</v>
      </c>
      <c r="R3" s="31" t="s">
        <v>106</v>
      </c>
      <c r="S3" s="31" t="s">
        <v>106</v>
      </c>
      <c r="T3" s="31" t="s">
        <v>106</v>
      </c>
      <c r="U3" s="31" t="s">
        <v>106</v>
      </c>
      <c r="V3" s="31" t="s">
        <v>106</v>
      </c>
      <c r="W3" s="31" t="s">
        <v>106</v>
      </c>
      <c r="X3" s="31" t="s">
        <v>106</v>
      </c>
      <c r="Y3" s="31" t="s">
        <v>106</v>
      </c>
      <c r="Z3" s="31" t="s">
        <v>106</v>
      </c>
    </row>
    <row r="4" spans="1:26" ht="46" x14ac:dyDescent="0.2">
      <c r="A4" s="32">
        <v>43776.576504629629</v>
      </c>
      <c r="B4" s="32">
        <v>43776.576851851853</v>
      </c>
      <c r="C4" s="31" t="s">
        <v>57</v>
      </c>
      <c r="D4" s="120" t="s">
        <v>576</v>
      </c>
      <c r="E4" s="22">
        <v>9</v>
      </c>
      <c r="F4" s="22">
        <v>29</v>
      </c>
      <c r="G4" s="31" t="s">
        <v>104</v>
      </c>
      <c r="H4" s="32">
        <v>43806.576906550923</v>
      </c>
      <c r="I4" s="31" t="s">
        <v>493</v>
      </c>
      <c r="J4" s="31" t="s">
        <v>106</v>
      </c>
      <c r="K4" s="31" t="s">
        <v>106</v>
      </c>
      <c r="L4" s="31" t="s">
        <v>106</v>
      </c>
      <c r="M4" s="31" t="s">
        <v>106</v>
      </c>
      <c r="N4" s="31" t="s">
        <v>106</v>
      </c>
      <c r="O4" s="31" t="s">
        <v>106</v>
      </c>
      <c r="P4" s="31" t="s">
        <v>107</v>
      </c>
      <c r="Q4" s="31" t="s">
        <v>108</v>
      </c>
      <c r="R4" s="31" t="s">
        <v>106</v>
      </c>
      <c r="S4" s="31" t="s">
        <v>106</v>
      </c>
      <c r="T4" s="31" t="s">
        <v>106</v>
      </c>
      <c r="U4" s="31" t="s">
        <v>106</v>
      </c>
      <c r="V4" s="31" t="s">
        <v>106</v>
      </c>
      <c r="W4" s="31" t="s">
        <v>106</v>
      </c>
      <c r="X4" s="31" t="s">
        <v>106</v>
      </c>
      <c r="Y4" s="31" t="s">
        <v>106</v>
      </c>
      <c r="Z4" s="31" t="s">
        <v>106</v>
      </c>
    </row>
    <row r="5" spans="1:26" ht="46" x14ac:dyDescent="0.2">
      <c r="A5" s="32">
        <v>43776.573472222219</v>
      </c>
      <c r="B5" s="32">
        <v>43776.582951388889</v>
      </c>
      <c r="C5" s="31" t="s">
        <v>57</v>
      </c>
      <c r="D5" s="120" t="s">
        <v>576</v>
      </c>
      <c r="E5" s="22">
        <v>9</v>
      </c>
      <c r="F5" s="22">
        <v>818</v>
      </c>
      <c r="G5" s="31" t="s">
        <v>104</v>
      </c>
      <c r="H5" s="32">
        <v>43806.583058993056</v>
      </c>
      <c r="I5" s="31" t="s">
        <v>492</v>
      </c>
      <c r="J5" s="31" t="s">
        <v>106</v>
      </c>
      <c r="K5" s="31" t="s">
        <v>106</v>
      </c>
      <c r="L5" s="31" t="s">
        <v>106</v>
      </c>
      <c r="M5" s="31" t="s">
        <v>106</v>
      </c>
      <c r="N5" s="31" t="s">
        <v>106</v>
      </c>
      <c r="O5" s="31" t="s">
        <v>106</v>
      </c>
      <c r="P5" s="31" t="s">
        <v>107</v>
      </c>
      <c r="Q5" s="31" t="s">
        <v>108</v>
      </c>
      <c r="R5" s="31" t="s">
        <v>106</v>
      </c>
      <c r="S5" s="31" t="s">
        <v>106</v>
      </c>
      <c r="T5" s="31" t="s">
        <v>106</v>
      </c>
      <c r="U5" s="31" t="s">
        <v>106</v>
      </c>
      <c r="V5" s="31" t="s">
        <v>106</v>
      </c>
      <c r="W5" s="31" t="s">
        <v>106</v>
      </c>
      <c r="X5" s="31" t="s">
        <v>106</v>
      </c>
      <c r="Y5" s="31" t="s">
        <v>106</v>
      </c>
      <c r="Z5" s="31" t="s">
        <v>106</v>
      </c>
    </row>
    <row r="6" spans="1:26" ht="46" x14ac:dyDescent="0.2">
      <c r="A6" s="32">
        <v>43776.527326388888</v>
      </c>
      <c r="B6" s="32">
        <v>43776.727395833332</v>
      </c>
      <c r="C6" s="31" t="s">
        <v>57</v>
      </c>
      <c r="D6" s="120" t="s">
        <v>576</v>
      </c>
      <c r="E6" s="22">
        <v>9</v>
      </c>
      <c r="F6" s="22">
        <v>17286</v>
      </c>
      <c r="G6" s="31" t="s">
        <v>104</v>
      </c>
      <c r="H6" s="32">
        <v>43806.727990891202</v>
      </c>
      <c r="I6" s="31" t="s">
        <v>491</v>
      </c>
      <c r="J6" s="31" t="s">
        <v>106</v>
      </c>
      <c r="K6" s="31" t="s">
        <v>106</v>
      </c>
      <c r="L6" s="31" t="s">
        <v>106</v>
      </c>
      <c r="M6" s="31" t="s">
        <v>106</v>
      </c>
      <c r="N6" s="31" t="s">
        <v>106</v>
      </c>
      <c r="O6" s="31" t="s">
        <v>106</v>
      </c>
      <c r="P6" s="31" t="s">
        <v>107</v>
      </c>
      <c r="Q6" s="31" t="s">
        <v>108</v>
      </c>
      <c r="R6" s="31" t="s">
        <v>106</v>
      </c>
      <c r="S6" s="31" t="s">
        <v>106</v>
      </c>
      <c r="T6" s="31" t="s">
        <v>106</v>
      </c>
      <c r="U6" s="31" t="s">
        <v>106</v>
      </c>
      <c r="V6" s="31" t="s">
        <v>106</v>
      </c>
      <c r="W6" s="31" t="s">
        <v>106</v>
      </c>
      <c r="X6" s="31" t="s">
        <v>106</v>
      </c>
      <c r="Y6" s="31" t="s">
        <v>106</v>
      </c>
      <c r="Z6" s="31" t="s">
        <v>106</v>
      </c>
    </row>
    <row r="7" spans="1:26" ht="46" x14ac:dyDescent="0.2">
      <c r="A7" s="32">
        <v>43776.756689814814</v>
      </c>
      <c r="B7" s="32">
        <v>43776.756956018522</v>
      </c>
      <c r="C7" s="31" t="s">
        <v>57</v>
      </c>
      <c r="D7" s="120" t="s">
        <v>576</v>
      </c>
      <c r="E7" s="22">
        <v>9</v>
      </c>
      <c r="F7" s="22">
        <v>22</v>
      </c>
      <c r="G7" s="31" t="s">
        <v>104</v>
      </c>
      <c r="H7" s="32">
        <v>43806.757306018517</v>
      </c>
      <c r="I7" s="31" t="s">
        <v>490</v>
      </c>
      <c r="J7" s="31" t="s">
        <v>106</v>
      </c>
      <c r="K7" s="31" t="s">
        <v>106</v>
      </c>
      <c r="L7" s="31" t="s">
        <v>106</v>
      </c>
      <c r="M7" s="31" t="s">
        <v>106</v>
      </c>
      <c r="N7" s="31" t="s">
        <v>106</v>
      </c>
      <c r="O7" s="31" t="s">
        <v>106</v>
      </c>
      <c r="P7" s="31" t="s">
        <v>107</v>
      </c>
      <c r="Q7" s="31" t="s">
        <v>108</v>
      </c>
      <c r="R7" s="31" t="s">
        <v>106</v>
      </c>
      <c r="S7" s="31" t="s">
        <v>106</v>
      </c>
      <c r="T7" s="31" t="s">
        <v>106</v>
      </c>
      <c r="U7" s="31" t="s">
        <v>106</v>
      </c>
      <c r="V7" s="31" t="s">
        <v>106</v>
      </c>
      <c r="W7" s="31" t="s">
        <v>106</v>
      </c>
      <c r="X7" s="31" t="s">
        <v>106</v>
      </c>
      <c r="Y7" s="31" t="s">
        <v>106</v>
      </c>
      <c r="Z7" s="31" t="s">
        <v>106</v>
      </c>
    </row>
    <row r="8" spans="1:26" ht="46" x14ac:dyDescent="0.2">
      <c r="A8" s="32">
        <v>43776.84642361111</v>
      </c>
      <c r="B8" s="32">
        <v>43776.852939814817</v>
      </c>
      <c r="C8" s="31" t="s">
        <v>57</v>
      </c>
      <c r="D8" s="120" t="s">
        <v>576</v>
      </c>
      <c r="E8" s="22">
        <v>9</v>
      </c>
      <c r="F8" s="22">
        <v>562</v>
      </c>
      <c r="G8" s="31" t="s">
        <v>104</v>
      </c>
      <c r="H8" s="32">
        <v>43806.853549479165</v>
      </c>
      <c r="I8" s="31" t="s">
        <v>489</v>
      </c>
      <c r="J8" s="31" t="s">
        <v>106</v>
      </c>
      <c r="K8" s="31" t="s">
        <v>106</v>
      </c>
      <c r="L8" s="31" t="s">
        <v>106</v>
      </c>
      <c r="M8" s="31" t="s">
        <v>106</v>
      </c>
      <c r="N8" s="31" t="s">
        <v>106</v>
      </c>
      <c r="O8" s="31" t="s">
        <v>106</v>
      </c>
      <c r="P8" s="31" t="s">
        <v>107</v>
      </c>
      <c r="Q8" s="31" t="s">
        <v>108</v>
      </c>
      <c r="R8" s="31" t="s">
        <v>106</v>
      </c>
      <c r="S8" s="31" t="s">
        <v>106</v>
      </c>
      <c r="T8" s="31" t="s">
        <v>106</v>
      </c>
      <c r="U8" s="31" t="s">
        <v>106</v>
      </c>
      <c r="V8" s="31" t="s">
        <v>456</v>
      </c>
      <c r="W8" s="31" t="s">
        <v>106</v>
      </c>
      <c r="X8" s="31" t="s">
        <v>456</v>
      </c>
      <c r="Y8" s="31" t="s">
        <v>106</v>
      </c>
      <c r="Z8" s="31" t="s">
        <v>106</v>
      </c>
    </row>
    <row r="9" spans="1:26" ht="46" x14ac:dyDescent="0.2">
      <c r="A9" s="32">
        <v>43779.503738425927</v>
      </c>
      <c r="B9" s="32">
        <v>43779.504687499997</v>
      </c>
      <c r="C9" s="31" t="s">
        <v>57</v>
      </c>
      <c r="D9" s="120" t="s">
        <v>576</v>
      </c>
      <c r="E9" s="22">
        <v>9</v>
      </c>
      <c r="F9" s="22">
        <v>82</v>
      </c>
      <c r="G9" s="31" t="s">
        <v>104</v>
      </c>
      <c r="H9" s="32">
        <v>43809.504975856478</v>
      </c>
      <c r="I9" s="31" t="s">
        <v>488</v>
      </c>
      <c r="J9" s="31" t="s">
        <v>106</v>
      </c>
      <c r="K9" s="31" t="s">
        <v>106</v>
      </c>
      <c r="L9" s="31" t="s">
        <v>106</v>
      </c>
      <c r="M9" s="31" t="s">
        <v>106</v>
      </c>
      <c r="N9" s="31" t="s">
        <v>106</v>
      </c>
      <c r="O9" s="31" t="s">
        <v>106</v>
      </c>
      <c r="P9" s="31" t="s">
        <v>107</v>
      </c>
      <c r="Q9" s="31" t="s">
        <v>108</v>
      </c>
      <c r="R9" s="31" t="s">
        <v>106</v>
      </c>
      <c r="S9" s="31" t="s">
        <v>106</v>
      </c>
      <c r="T9" s="31" t="s">
        <v>106</v>
      </c>
      <c r="U9" s="31" t="s">
        <v>106</v>
      </c>
      <c r="V9" s="31" t="s">
        <v>106</v>
      </c>
      <c r="W9" s="31" t="s">
        <v>106</v>
      </c>
      <c r="X9" s="31" t="s">
        <v>106</v>
      </c>
      <c r="Y9" s="31" t="s">
        <v>106</v>
      </c>
      <c r="Z9" s="31" t="s">
        <v>106</v>
      </c>
    </row>
    <row r="10" spans="1:26" ht="46" x14ac:dyDescent="0.2">
      <c r="A10" s="32">
        <v>43777.287118055552</v>
      </c>
      <c r="B10" s="32">
        <v>43780.578935185185</v>
      </c>
      <c r="C10" s="31" t="s">
        <v>57</v>
      </c>
      <c r="D10" s="120" t="s">
        <v>576</v>
      </c>
      <c r="E10" s="22">
        <v>9</v>
      </c>
      <c r="F10" s="22">
        <v>284412</v>
      </c>
      <c r="G10" s="31" t="s">
        <v>104</v>
      </c>
      <c r="H10" s="32">
        <v>43810.579047314815</v>
      </c>
      <c r="I10" s="31" t="s">
        <v>487</v>
      </c>
      <c r="J10" s="31" t="s">
        <v>106</v>
      </c>
      <c r="K10" s="31" t="s">
        <v>106</v>
      </c>
      <c r="L10" s="31" t="s">
        <v>106</v>
      </c>
      <c r="M10" s="31" t="s">
        <v>106</v>
      </c>
      <c r="N10" s="31" t="s">
        <v>106</v>
      </c>
      <c r="O10" s="31" t="s">
        <v>106</v>
      </c>
      <c r="P10" s="31" t="s">
        <v>107</v>
      </c>
      <c r="Q10" s="31" t="s">
        <v>108</v>
      </c>
      <c r="R10" s="31" t="s">
        <v>106</v>
      </c>
      <c r="S10" s="31" t="s">
        <v>106</v>
      </c>
      <c r="T10" s="31" t="s">
        <v>106</v>
      </c>
      <c r="U10" s="31" t="s">
        <v>106</v>
      </c>
      <c r="V10" s="31" t="s">
        <v>106</v>
      </c>
      <c r="W10" s="31" t="s">
        <v>106</v>
      </c>
      <c r="X10" s="31" t="s">
        <v>106</v>
      </c>
      <c r="Y10" s="31" t="s">
        <v>106</v>
      </c>
      <c r="Z10" s="31" t="s">
        <v>106</v>
      </c>
    </row>
    <row r="11" spans="1:26" ht="43.5" customHeight="1" x14ac:dyDescent="0.2">
      <c r="A11" s="26">
        <v>43817.526226851849</v>
      </c>
      <c r="B11" s="26">
        <v>43837.33798611111</v>
      </c>
      <c r="C11" s="23" t="s">
        <v>57</v>
      </c>
      <c r="D11" s="120" t="s">
        <v>576</v>
      </c>
      <c r="E11" s="24">
        <v>100</v>
      </c>
      <c r="F11" s="24">
        <v>1711735</v>
      </c>
      <c r="G11" s="23" t="s">
        <v>130</v>
      </c>
      <c r="H11" s="26">
        <v>43837.33799915509</v>
      </c>
      <c r="I11" s="23" t="s">
        <v>486</v>
      </c>
      <c r="J11" s="25"/>
      <c r="K11" s="23" t="s">
        <v>106</v>
      </c>
      <c r="L11" s="23" t="s">
        <v>106</v>
      </c>
      <c r="M11" s="23" t="s">
        <v>106</v>
      </c>
      <c r="N11" s="120" t="s">
        <v>576</v>
      </c>
      <c r="O11" s="120" t="s">
        <v>576</v>
      </c>
      <c r="P11" s="23" t="s">
        <v>107</v>
      </c>
      <c r="Q11" s="23" t="s">
        <v>108</v>
      </c>
      <c r="R11" s="23" t="s">
        <v>459</v>
      </c>
      <c r="S11" s="24">
        <v>21.5</v>
      </c>
      <c r="T11" s="23" t="s">
        <v>485</v>
      </c>
      <c r="U11" s="23" t="s">
        <v>457</v>
      </c>
      <c r="V11" s="23" t="s">
        <v>454</v>
      </c>
      <c r="W11" s="23" t="s">
        <v>484</v>
      </c>
      <c r="X11" s="23" t="s">
        <v>456</v>
      </c>
      <c r="Y11" s="23" t="s">
        <v>455</v>
      </c>
      <c r="Z11" s="23" t="s">
        <v>106</v>
      </c>
    </row>
    <row r="12" spans="1:26" ht="46" x14ac:dyDescent="0.2">
      <c r="A12" s="32">
        <v>43864.356238425928</v>
      </c>
      <c r="B12" s="32">
        <v>43864.356736111113</v>
      </c>
      <c r="C12" s="31" t="s">
        <v>57</v>
      </c>
      <c r="D12" s="120" t="s">
        <v>576</v>
      </c>
      <c r="E12" s="22">
        <v>9</v>
      </c>
      <c r="F12" s="22">
        <v>43</v>
      </c>
      <c r="G12" s="31" t="s">
        <v>104</v>
      </c>
      <c r="H12" s="32">
        <v>43893.357106782409</v>
      </c>
      <c r="I12" s="31" t="s">
        <v>483</v>
      </c>
      <c r="J12" s="31" t="s">
        <v>106</v>
      </c>
      <c r="K12" s="31" t="s">
        <v>106</v>
      </c>
      <c r="L12" s="31" t="s">
        <v>106</v>
      </c>
      <c r="M12" s="31" t="s">
        <v>106</v>
      </c>
      <c r="N12" s="31" t="s">
        <v>106</v>
      </c>
      <c r="O12" s="31" t="s">
        <v>106</v>
      </c>
      <c r="P12" s="31" t="s">
        <v>107</v>
      </c>
      <c r="Q12" s="31" t="s">
        <v>108</v>
      </c>
      <c r="R12" s="31" t="s">
        <v>106</v>
      </c>
      <c r="S12" s="31" t="s">
        <v>106</v>
      </c>
      <c r="T12" s="31" t="s">
        <v>106</v>
      </c>
      <c r="U12" s="31" t="s">
        <v>106</v>
      </c>
      <c r="V12" s="31" t="s">
        <v>106</v>
      </c>
      <c r="W12" s="31" t="s">
        <v>106</v>
      </c>
      <c r="X12" s="31" t="s">
        <v>106</v>
      </c>
      <c r="Y12" s="31" t="s">
        <v>106</v>
      </c>
      <c r="Z12" s="31" t="s">
        <v>106</v>
      </c>
    </row>
    <row r="13" spans="1:26" ht="46" x14ac:dyDescent="0.2">
      <c r="A13" s="32">
        <v>43864.482604166667</v>
      </c>
      <c r="B13" s="32">
        <v>43864.482847222222</v>
      </c>
      <c r="C13" s="31" t="s">
        <v>57</v>
      </c>
      <c r="D13" s="120" t="s">
        <v>576</v>
      </c>
      <c r="E13" s="22">
        <v>9</v>
      </c>
      <c r="F13" s="22">
        <v>21</v>
      </c>
      <c r="G13" s="31" t="s">
        <v>104</v>
      </c>
      <c r="H13" s="32">
        <v>43893.483219166665</v>
      </c>
      <c r="I13" s="31" t="s">
        <v>482</v>
      </c>
      <c r="J13" s="31" t="s">
        <v>106</v>
      </c>
      <c r="K13" s="31" t="s">
        <v>106</v>
      </c>
      <c r="L13" s="31" t="s">
        <v>106</v>
      </c>
      <c r="M13" s="31" t="s">
        <v>106</v>
      </c>
      <c r="N13" s="31" t="s">
        <v>106</v>
      </c>
      <c r="O13" s="31" t="s">
        <v>106</v>
      </c>
      <c r="P13" s="31" t="s">
        <v>107</v>
      </c>
      <c r="Q13" s="31" t="s">
        <v>108</v>
      </c>
      <c r="R13" s="31" t="s">
        <v>106</v>
      </c>
      <c r="S13" s="31" t="s">
        <v>106</v>
      </c>
      <c r="T13" s="31" t="s">
        <v>106</v>
      </c>
      <c r="U13" s="31" t="s">
        <v>106</v>
      </c>
      <c r="V13" s="31" t="s">
        <v>106</v>
      </c>
      <c r="W13" s="31" t="s">
        <v>106</v>
      </c>
      <c r="X13" s="31" t="s">
        <v>106</v>
      </c>
      <c r="Y13" s="31" t="s">
        <v>106</v>
      </c>
      <c r="Z13" s="31" t="s">
        <v>106</v>
      </c>
    </row>
    <row r="14" spans="1:26" ht="46" x14ac:dyDescent="0.2">
      <c r="A14" s="32">
        <v>43868.300983796296</v>
      </c>
      <c r="B14" s="32">
        <v>43868.301435185182</v>
      </c>
      <c r="C14" s="31" t="s">
        <v>57</v>
      </c>
      <c r="D14" s="120" t="s">
        <v>576</v>
      </c>
      <c r="E14" s="22">
        <v>9</v>
      </c>
      <c r="F14" s="22">
        <v>39</v>
      </c>
      <c r="G14" s="31" t="s">
        <v>104</v>
      </c>
      <c r="H14" s="32">
        <v>43897.302038310183</v>
      </c>
      <c r="I14" s="31" t="s">
        <v>481</v>
      </c>
      <c r="J14" s="31" t="s">
        <v>106</v>
      </c>
      <c r="K14" s="31" t="s">
        <v>106</v>
      </c>
      <c r="L14" s="31" t="s">
        <v>106</v>
      </c>
      <c r="M14" s="31" t="s">
        <v>106</v>
      </c>
      <c r="N14" s="31" t="s">
        <v>106</v>
      </c>
      <c r="O14" s="31" t="s">
        <v>106</v>
      </c>
      <c r="P14" s="31" t="s">
        <v>107</v>
      </c>
      <c r="Q14" s="31" t="s">
        <v>108</v>
      </c>
      <c r="R14" s="31" t="s">
        <v>106</v>
      </c>
      <c r="S14" s="31" t="s">
        <v>106</v>
      </c>
      <c r="T14" s="31" t="s">
        <v>106</v>
      </c>
      <c r="U14" s="31" t="s">
        <v>106</v>
      </c>
      <c r="V14" s="31" t="s">
        <v>106</v>
      </c>
      <c r="W14" s="31" t="s">
        <v>106</v>
      </c>
      <c r="X14" s="31" t="s">
        <v>106</v>
      </c>
      <c r="Y14" s="31" t="s">
        <v>106</v>
      </c>
      <c r="Z14" s="31" t="s">
        <v>106</v>
      </c>
    </row>
    <row r="15" spans="1:26" ht="46" x14ac:dyDescent="0.2">
      <c r="A15" s="32">
        <v>43880.356064814812</v>
      </c>
      <c r="B15" s="33">
        <v>43880.359733796293</v>
      </c>
      <c r="C15" s="31" t="s">
        <v>57</v>
      </c>
      <c r="D15" s="120" t="s">
        <v>576</v>
      </c>
      <c r="E15" s="22">
        <v>9</v>
      </c>
      <c r="F15" s="22">
        <v>317</v>
      </c>
      <c r="G15" s="31" t="s">
        <v>104</v>
      </c>
      <c r="H15" s="32">
        <v>43909.401794479163</v>
      </c>
      <c r="I15" s="31" t="s">
        <v>480</v>
      </c>
      <c r="J15" s="31" t="s">
        <v>106</v>
      </c>
      <c r="K15" s="31" t="s">
        <v>106</v>
      </c>
      <c r="L15" s="31" t="s">
        <v>106</v>
      </c>
      <c r="M15" s="31" t="s">
        <v>106</v>
      </c>
      <c r="N15" s="31" t="s">
        <v>106</v>
      </c>
      <c r="O15" s="31" t="s">
        <v>106</v>
      </c>
      <c r="P15" s="31" t="s">
        <v>107</v>
      </c>
      <c r="Q15" s="31" t="s">
        <v>108</v>
      </c>
      <c r="R15" s="31" t="s">
        <v>106</v>
      </c>
      <c r="S15" s="31" t="s">
        <v>106</v>
      </c>
      <c r="T15" s="31" t="s">
        <v>106</v>
      </c>
      <c r="U15" s="31" t="s">
        <v>106</v>
      </c>
      <c r="V15" s="31" t="s">
        <v>106</v>
      </c>
      <c r="W15" s="31" t="s">
        <v>106</v>
      </c>
      <c r="X15" s="31" t="s">
        <v>106</v>
      </c>
      <c r="Y15" s="31" t="s">
        <v>106</v>
      </c>
      <c r="Z15" s="31" t="s">
        <v>106</v>
      </c>
    </row>
    <row r="16" spans="1:26" ht="46" x14ac:dyDescent="0.2">
      <c r="A16" s="32">
        <v>43880.390347222223</v>
      </c>
      <c r="B16" s="32">
        <v>43880.392407407409</v>
      </c>
      <c r="C16" s="31" t="s">
        <v>57</v>
      </c>
      <c r="D16" s="120" t="s">
        <v>576</v>
      </c>
      <c r="E16" s="22">
        <v>9</v>
      </c>
      <c r="F16" s="22">
        <v>178</v>
      </c>
      <c r="G16" s="31" t="s">
        <v>104</v>
      </c>
      <c r="H16" s="32">
        <v>43909.434318067128</v>
      </c>
      <c r="I16" s="31" t="s">
        <v>479</v>
      </c>
      <c r="J16" s="31" t="s">
        <v>106</v>
      </c>
      <c r="K16" s="31" t="s">
        <v>106</v>
      </c>
      <c r="L16" s="31" t="s">
        <v>106</v>
      </c>
      <c r="M16" s="31" t="s">
        <v>106</v>
      </c>
      <c r="N16" s="31" t="s">
        <v>106</v>
      </c>
      <c r="O16" s="31" t="s">
        <v>106</v>
      </c>
      <c r="P16" s="31" t="s">
        <v>107</v>
      </c>
      <c r="Q16" s="31" t="s">
        <v>108</v>
      </c>
      <c r="R16" s="31" t="s">
        <v>106</v>
      </c>
      <c r="S16" s="31" t="s">
        <v>106</v>
      </c>
      <c r="T16" s="31" t="s">
        <v>106</v>
      </c>
      <c r="U16" s="31" t="s">
        <v>106</v>
      </c>
      <c r="V16" s="31" t="s">
        <v>106</v>
      </c>
      <c r="W16" s="31" t="s">
        <v>106</v>
      </c>
      <c r="X16" s="31" t="s">
        <v>106</v>
      </c>
      <c r="Y16" s="31" t="s">
        <v>106</v>
      </c>
      <c r="Z16" s="31" t="s">
        <v>106</v>
      </c>
    </row>
    <row r="17" spans="1:26" ht="46" x14ac:dyDescent="0.2">
      <c r="A17" s="32">
        <v>43885.297442129631</v>
      </c>
      <c r="B17" s="32">
        <v>43885.297789351855</v>
      </c>
      <c r="C17" s="31" t="s">
        <v>57</v>
      </c>
      <c r="D17" s="120" t="s">
        <v>576</v>
      </c>
      <c r="E17" s="22">
        <v>9</v>
      </c>
      <c r="F17" s="22">
        <v>30</v>
      </c>
      <c r="G17" s="31" t="s">
        <v>104</v>
      </c>
      <c r="H17" s="32">
        <v>43914.339526643518</v>
      </c>
      <c r="I17" s="31" t="s">
        <v>478</v>
      </c>
      <c r="J17" s="31" t="s">
        <v>106</v>
      </c>
      <c r="K17" s="31" t="s">
        <v>106</v>
      </c>
      <c r="L17" s="31" t="s">
        <v>106</v>
      </c>
      <c r="M17" s="31" t="s">
        <v>106</v>
      </c>
      <c r="N17" s="31" t="s">
        <v>106</v>
      </c>
      <c r="O17" s="31" t="s">
        <v>106</v>
      </c>
      <c r="P17" s="31" t="s">
        <v>107</v>
      </c>
      <c r="Q17" s="31" t="s">
        <v>108</v>
      </c>
      <c r="R17" s="31" t="s">
        <v>106</v>
      </c>
      <c r="S17" s="31" t="s">
        <v>106</v>
      </c>
      <c r="T17" s="31" t="s">
        <v>106</v>
      </c>
      <c r="U17" s="31" t="s">
        <v>106</v>
      </c>
      <c r="V17" s="31" t="s">
        <v>106</v>
      </c>
      <c r="W17" s="31" t="s">
        <v>106</v>
      </c>
      <c r="X17" s="31" t="s">
        <v>106</v>
      </c>
      <c r="Y17" s="31" t="s">
        <v>106</v>
      </c>
      <c r="Z17" s="31" t="s">
        <v>106</v>
      </c>
    </row>
    <row r="18" spans="1:26" ht="46" x14ac:dyDescent="0.2">
      <c r="A18" s="32">
        <v>43885.311655092592</v>
      </c>
      <c r="B18" s="32">
        <v>43885.31181712963</v>
      </c>
      <c r="C18" s="31" t="s">
        <v>57</v>
      </c>
      <c r="D18" s="120" t="s">
        <v>576</v>
      </c>
      <c r="E18" s="22">
        <v>9</v>
      </c>
      <c r="F18" s="22">
        <v>14</v>
      </c>
      <c r="G18" s="31" t="s">
        <v>104</v>
      </c>
      <c r="H18" s="32">
        <v>43914.354092939815</v>
      </c>
      <c r="I18" s="31" t="s">
        <v>477</v>
      </c>
      <c r="J18" s="31" t="s">
        <v>106</v>
      </c>
      <c r="K18" s="31" t="s">
        <v>106</v>
      </c>
      <c r="L18" s="31" t="s">
        <v>106</v>
      </c>
      <c r="M18" s="31" t="s">
        <v>106</v>
      </c>
      <c r="N18" s="31" t="s">
        <v>106</v>
      </c>
      <c r="O18" s="31" t="s">
        <v>106</v>
      </c>
      <c r="P18" s="31" t="s">
        <v>107</v>
      </c>
      <c r="Q18" s="31" t="s">
        <v>108</v>
      </c>
      <c r="R18" s="31" t="s">
        <v>106</v>
      </c>
      <c r="S18" s="31" t="s">
        <v>106</v>
      </c>
      <c r="T18" s="31" t="s">
        <v>106</v>
      </c>
      <c r="U18" s="31" t="s">
        <v>106</v>
      </c>
      <c r="V18" s="31" t="s">
        <v>106</v>
      </c>
      <c r="W18" s="31" t="s">
        <v>106</v>
      </c>
      <c r="X18" s="31" t="s">
        <v>106</v>
      </c>
      <c r="Y18" s="31" t="s">
        <v>106</v>
      </c>
      <c r="Z18" s="31" t="s">
        <v>106</v>
      </c>
    </row>
    <row r="19" spans="1:26" ht="46" x14ac:dyDescent="0.2">
      <c r="A19" s="32">
        <v>43885.410104166665</v>
      </c>
      <c r="B19" s="32">
        <v>43885.492638888885</v>
      </c>
      <c r="C19" s="31" t="s">
        <v>57</v>
      </c>
      <c r="D19" s="120" t="s">
        <v>576</v>
      </c>
      <c r="E19" s="22">
        <v>9</v>
      </c>
      <c r="F19" s="22">
        <v>7130</v>
      </c>
      <c r="G19" s="31" t="s">
        <v>104</v>
      </c>
      <c r="H19" s="32">
        <v>43914.534570324075</v>
      </c>
      <c r="I19" s="31" t="s">
        <v>476</v>
      </c>
      <c r="J19" s="31" t="s">
        <v>106</v>
      </c>
      <c r="K19" s="31" t="s">
        <v>106</v>
      </c>
      <c r="L19" s="31" t="s">
        <v>106</v>
      </c>
      <c r="M19" s="31" t="s">
        <v>106</v>
      </c>
      <c r="N19" s="31" t="s">
        <v>106</v>
      </c>
      <c r="O19" s="31" t="s">
        <v>106</v>
      </c>
      <c r="P19" s="31" t="s">
        <v>107</v>
      </c>
      <c r="Q19" s="31" t="s">
        <v>108</v>
      </c>
      <c r="R19" s="31" t="s">
        <v>106</v>
      </c>
      <c r="S19" s="31" t="s">
        <v>106</v>
      </c>
      <c r="T19" s="31" t="s">
        <v>106</v>
      </c>
      <c r="U19" s="31" t="s">
        <v>106</v>
      </c>
      <c r="V19" s="31" t="s">
        <v>106</v>
      </c>
      <c r="W19" s="31" t="s">
        <v>106</v>
      </c>
      <c r="X19" s="31" t="s">
        <v>106</v>
      </c>
      <c r="Y19" s="31" t="s">
        <v>106</v>
      </c>
      <c r="Z19" s="31" t="s">
        <v>106</v>
      </c>
    </row>
    <row r="20" spans="1:26" ht="286" x14ac:dyDescent="0.2">
      <c r="A20" s="30">
        <v>43945.382048611114</v>
      </c>
      <c r="B20" s="30">
        <v>43945.400868055556</v>
      </c>
      <c r="C20" s="27" t="s">
        <v>57</v>
      </c>
      <c r="D20" s="120" t="s">
        <v>576</v>
      </c>
      <c r="E20" s="28">
        <v>100</v>
      </c>
      <c r="F20" s="28">
        <v>1625</v>
      </c>
      <c r="G20" s="27" t="s">
        <v>130</v>
      </c>
      <c r="H20" s="30">
        <v>43945.400877083332</v>
      </c>
      <c r="I20" s="27" t="s">
        <v>475</v>
      </c>
      <c r="J20" s="29"/>
      <c r="K20" s="27" t="s">
        <v>106</v>
      </c>
      <c r="L20" s="27" t="s">
        <v>106</v>
      </c>
      <c r="M20" s="27" t="s">
        <v>106</v>
      </c>
      <c r="N20" s="120" t="s">
        <v>576</v>
      </c>
      <c r="O20" s="120" t="s">
        <v>576</v>
      </c>
      <c r="P20" s="27" t="s">
        <v>107</v>
      </c>
      <c r="Q20" s="27" t="s">
        <v>108</v>
      </c>
      <c r="R20" s="27" t="s">
        <v>474</v>
      </c>
      <c r="S20" s="28">
        <v>12</v>
      </c>
      <c r="T20" s="27" t="s">
        <v>463</v>
      </c>
      <c r="U20" s="27" t="s">
        <v>473</v>
      </c>
      <c r="V20" s="27" t="s">
        <v>456</v>
      </c>
      <c r="W20" s="27" t="s">
        <v>106</v>
      </c>
      <c r="X20" s="27" t="s">
        <v>456</v>
      </c>
      <c r="Y20" s="27" t="s">
        <v>106</v>
      </c>
      <c r="Z20" s="27" t="s">
        <v>472</v>
      </c>
    </row>
    <row r="21" spans="1:26" ht="15.75" customHeight="1" x14ac:dyDescent="0.2">
      <c r="A21" s="32">
        <v>43924.534583333334</v>
      </c>
      <c r="B21" s="32">
        <v>43924.534687500003</v>
      </c>
      <c r="C21" s="31" t="s">
        <v>57</v>
      </c>
      <c r="D21" s="120" t="s">
        <v>576</v>
      </c>
      <c r="E21" s="22">
        <v>9</v>
      </c>
      <c r="F21" s="22">
        <v>8</v>
      </c>
      <c r="G21" s="31" t="s">
        <v>104</v>
      </c>
      <c r="H21" s="32">
        <v>43954.53509474537</v>
      </c>
      <c r="I21" s="31" t="s">
        <v>471</v>
      </c>
      <c r="J21" s="31" t="s">
        <v>106</v>
      </c>
      <c r="K21" s="31" t="s">
        <v>106</v>
      </c>
      <c r="L21" s="31" t="s">
        <v>106</v>
      </c>
      <c r="M21" s="31" t="s">
        <v>106</v>
      </c>
      <c r="N21" s="31" t="s">
        <v>106</v>
      </c>
      <c r="O21" s="31" t="s">
        <v>106</v>
      </c>
      <c r="P21" s="31" t="s">
        <v>107</v>
      </c>
      <c r="Q21" s="31" t="s">
        <v>108</v>
      </c>
      <c r="R21" s="31" t="s">
        <v>106</v>
      </c>
      <c r="S21" s="31" t="s">
        <v>106</v>
      </c>
      <c r="T21" s="31" t="s">
        <v>106</v>
      </c>
      <c r="U21" s="31" t="s">
        <v>106</v>
      </c>
      <c r="V21" s="31" t="s">
        <v>106</v>
      </c>
      <c r="W21" s="31" t="s">
        <v>106</v>
      </c>
      <c r="X21" s="31" t="s">
        <v>106</v>
      </c>
      <c r="Y21" s="31" t="s">
        <v>106</v>
      </c>
      <c r="Z21" s="31" t="s">
        <v>106</v>
      </c>
    </row>
    <row r="22" spans="1:26" ht="15.75" customHeight="1" x14ac:dyDescent="0.2">
      <c r="A22" s="32">
        <v>43934.295636574076</v>
      </c>
      <c r="B22" s="32">
        <v>43934.295694444445</v>
      </c>
      <c r="C22" s="31" t="s">
        <v>57</v>
      </c>
      <c r="D22" s="120" t="s">
        <v>576</v>
      </c>
      <c r="E22" s="22">
        <v>9</v>
      </c>
      <c r="F22" s="22">
        <v>4</v>
      </c>
      <c r="G22" s="31" t="s">
        <v>104</v>
      </c>
      <c r="H22" s="32">
        <v>43964.296070659722</v>
      </c>
      <c r="I22" s="31" t="s">
        <v>470</v>
      </c>
      <c r="J22" s="31" t="s">
        <v>106</v>
      </c>
      <c r="K22" s="31" t="s">
        <v>106</v>
      </c>
      <c r="L22" s="31" t="s">
        <v>106</v>
      </c>
      <c r="M22" s="31" t="s">
        <v>106</v>
      </c>
      <c r="N22" s="31" t="s">
        <v>106</v>
      </c>
      <c r="O22" s="31" t="s">
        <v>106</v>
      </c>
      <c r="P22" s="31" t="s">
        <v>107</v>
      </c>
      <c r="Q22" s="31" t="s">
        <v>108</v>
      </c>
      <c r="R22" s="31" t="s">
        <v>106</v>
      </c>
      <c r="S22" s="31" t="s">
        <v>106</v>
      </c>
      <c r="T22" s="31" t="s">
        <v>106</v>
      </c>
      <c r="U22" s="31" t="s">
        <v>106</v>
      </c>
      <c r="V22" s="31" t="s">
        <v>106</v>
      </c>
      <c r="W22" s="31" t="s">
        <v>106</v>
      </c>
      <c r="X22" s="31" t="s">
        <v>106</v>
      </c>
      <c r="Y22" s="31" t="s">
        <v>106</v>
      </c>
      <c r="Z22" s="31" t="s">
        <v>106</v>
      </c>
    </row>
    <row r="23" spans="1:26" ht="15.75" customHeight="1" x14ac:dyDescent="0.2">
      <c r="A23" s="32">
        <v>43941.547152777777</v>
      </c>
      <c r="B23" s="32">
        <v>43941.548009259262</v>
      </c>
      <c r="C23" s="31" t="s">
        <v>57</v>
      </c>
      <c r="D23" s="120" t="s">
        <v>576</v>
      </c>
      <c r="E23" s="22">
        <v>9</v>
      </c>
      <c r="F23" s="22">
        <v>73</v>
      </c>
      <c r="G23" s="31" t="s">
        <v>104</v>
      </c>
      <c r="H23" s="32">
        <v>43971.548111226854</v>
      </c>
      <c r="I23" s="31" t="s">
        <v>469</v>
      </c>
      <c r="J23" s="31" t="s">
        <v>106</v>
      </c>
      <c r="K23" s="31" t="s">
        <v>106</v>
      </c>
      <c r="L23" s="31" t="s">
        <v>106</v>
      </c>
      <c r="M23" s="31" t="s">
        <v>106</v>
      </c>
      <c r="N23" s="31" t="s">
        <v>106</v>
      </c>
      <c r="O23" s="31" t="s">
        <v>106</v>
      </c>
      <c r="P23" s="31" t="s">
        <v>107</v>
      </c>
      <c r="Q23" s="31" t="s">
        <v>108</v>
      </c>
      <c r="R23" s="31" t="s">
        <v>106</v>
      </c>
      <c r="S23" s="31" t="s">
        <v>106</v>
      </c>
      <c r="T23" s="31" t="s">
        <v>106</v>
      </c>
      <c r="U23" s="31" t="s">
        <v>106</v>
      </c>
      <c r="V23" s="31" t="s">
        <v>106</v>
      </c>
      <c r="W23" s="31" t="s">
        <v>106</v>
      </c>
      <c r="X23" s="31" t="s">
        <v>106</v>
      </c>
      <c r="Y23" s="31" t="s">
        <v>106</v>
      </c>
      <c r="Z23" s="31" t="s">
        <v>106</v>
      </c>
    </row>
    <row r="24" spans="1:26" ht="15.75" customHeight="1" x14ac:dyDescent="0.2">
      <c r="A24" s="32">
        <v>43948.257141203707</v>
      </c>
      <c r="B24" s="32">
        <v>43948.257175925923</v>
      </c>
      <c r="C24" s="31" t="s">
        <v>57</v>
      </c>
      <c r="D24" s="120" t="s">
        <v>576</v>
      </c>
      <c r="E24" s="22">
        <v>9</v>
      </c>
      <c r="F24" s="22">
        <v>2</v>
      </c>
      <c r="G24" s="31" t="s">
        <v>104</v>
      </c>
      <c r="H24" s="32">
        <v>43978.257521666666</v>
      </c>
      <c r="I24" s="31" t="s">
        <v>468</v>
      </c>
      <c r="J24" s="31" t="s">
        <v>106</v>
      </c>
      <c r="K24" s="31" t="s">
        <v>106</v>
      </c>
      <c r="L24" s="31" t="s">
        <v>106</v>
      </c>
      <c r="M24" s="31" t="s">
        <v>106</v>
      </c>
      <c r="N24" s="31" t="s">
        <v>106</v>
      </c>
      <c r="O24" s="31" t="s">
        <v>106</v>
      </c>
      <c r="P24" s="31" t="s">
        <v>107</v>
      </c>
      <c r="Q24" s="31" t="s">
        <v>108</v>
      </c>
      <c r="R24" s="31" t="s">
        <v>106</v>
      </c>
      <c r="S24" s="31" t="s">
        <v>106</v>
      </c>
      <c r="T24" s="31" t="s">
        <v>106</v>
      </c>
      <c r="U24" s="31" t="s">
        <v>106</v>
      </c>
      <c r="V24" s="31" t="s">
        <v>106</v>
      </c>
      <c r="W24" s="31" t="s">
        <v>106</v>
      </c>
      <c r="X24" s="31" t="s">
        <v>106</v>
      </c>
      <c r="Y24" s="31" t="s">
        <v>106</v>
      </c>
      <c r="Z24" s="31" t="s">
        <v>106</v>
      </c>
    </row>
    <row r="25" spans="1:26" ht="15.75" customHeight="1" x14ac:dyDescent="0.2">
      <c r="A25" s="26">
        <v>44021.39266203704</v>
      </c>
      <c r="B25" s="26">
        <v>44021.393576388888</v>
      </c>
      <c r="C25" s="23" t="s">
        <v>57</v>
      </c>
      <c r="D25" s="120" t="s">
        <v>576</v>
      </c>
      <c r="E25" s="24">
        <v>100</v>
      </c>
      <c r="F25" s="24">
        <v>78</v>
      </c>
      <c r="G25" s="23" t="s">
        <v>130</v>
      </c>
      <c r="H25" s="26">
        <v>44021.393582256947</v>
      </c>
      <c r="I25" s="23" t="s">
        <v>467</v>
      </c>
      <c r="J25" s="25"/>
      <c r="K25" s="23" t="s">
        <v>106</v>
      </c>
      <c r="L25" s="23" t="s">
        <v>106</v>
      </c>
      <c r="M25" s="23" t="s">
        <v>106</v>
      </c>
      <c r="N25" s="120" t="s">
        <v>576</v>
      </c>
      <c r="O25" s="120" t="s">
        <v>576</v>
      </c>
      <c r="P25" s="23" t="s">
        <v>107</v>
      </c>
      <c r="Q25" s="23" t="s">
        <v>108</v>
      </c>
      <c r="R25" s="23" t="s">
        <v>459</v>
      </c>
      <c r="S25" s="24">
        <v>15</v>
      </c>
      <c r="T25" s="23" t="s">
        <v>466</v>
      </c>
      <c r="U25" s="23" t="s">
        <v>457</v>
      </c>
      <c r="V25" s="23" t="s">
        <v>456</v>
      </c>
      <c r="W25" s="23" t="s">
        <v>106</v>
      </c>
      <c r="X25" s="23" t="s">
        <v>456</v>
      </c>
      <c r="Y25" s="23" t="s">
        <v>465</v>
      </c>
      <c r="Z25" s="23" t="s">
        <v>106</v>
      </c>
    </row>
    <row r="26" spans="1:26" ht="15.75" customHeight="1" x14ac:dyDescent="0.2">
      <c r="A26" s="30">
        <v>44021.433969907404</v>
      </c>
      <c r="B26" s="30">
        <v>44021.436192129629</v>
      </c>
      <c r="C26" s="27" t="s">
        <v>57</v>
      </c>
      <c r="D26" s="120" t="s">
        <v>576</v>
      </c>
      <c r="E26" s="28">
        <v>100</v>
      </c>
      <c r="F26" s="28">
        <v>192</v>
      </c>
      <c r="G26" s="27" t="s">
        <v>130</v>
      </c>
      <c r="H26" s="30">
        <v>44021.436206053244</v>
      </c>
      <c r="I26" s="27" t="s">
        <v>464</v>
      </c>
      <c r="J26" s="29"/>
      <c r="K26" s="27" t="s">
        <v>106</v>
      </c>
      <c r="L26" s="27" t="s">
        <v>106</v>
      </c>
      <c r="M26" s="27" t="s">
        <v>106</v>
      </c>
      <c r="N26" s="120" t="s">
        <v>576</v>
      </c>
      <c r="O26" s="120" t="s">
        <v>576</v>
      </c>
      <c r="P26" s="27" t="s">
        <v>107</v>
      </c>
      <c r="Q26" s="27" t="s">
        <v>108</v>
      </c>
      <c r="R26" s="27" t="s">
        <v>459</v>
      </c>
      <c r="S26" s="28">
        <v>10</v>
      </c>
      <c r="T26" s="27" t="s">
        <v>463</v>
      </c>
      <c r="U26" s="27" t="s">
        <v>462</v>
      </c>
      <c r="V26" s="27" t="s">
        <v>456</v>
      </c>
      <c r="W26" s="27" t="s">
        <v>106</v>
      </c>
      <c r="X26" s="27" t="s">
        <v>456</v>
      </c>
      <c r="Y26" s="27" t="s">
        <v>461</v>
      </c>
      <c r="Z26" s="27" t="s">
        <v>106</v>
      </c>
    </row>
    <row r="27" spans="1:26" ht="15.75" customHeight="1" x14ac:dyDescent="0.2">
      <c r="A27" s="26">
        <v>44021.459328703706</v>
      </c>
      <c r="B27" s="26">
        <v>44021.521770833337</v>
      </c>
      <c r="C27" s="23" t="s">
        <v>57</v>
      </c>
      <c r="D27" s="120" t="s">
        <v>576</v>
      </c>
      <c r="E27" s="24">
        <v>100</v>
      </c>
      <c r="F27" s="24">
        <v>5395</v>
      </c>
      <c r="G27" s="23" t="s">
        <v>130</v>
      </c>
      <c r="H27" s="26">
        <v>44021.521783472221</v>
      </c>
      <c r="I27" s="23" t="s">
        <v>460</v>
      </c>
      <c r="J27" s="25"/>
      <c r="K27" s="23" t="s">
        <v>106</v>
      </c>
      <c r="L27" s="23" t="s">
        <v>106</v>
      </c>
      <c r="M27" s="23" t="s">
        <v>106</v>
      </c>
      <c r="N27" s="120" t="s">
        <v>576</v>
      </c>
      <c r="O27" s="120" t="s">
        <v>576</v>
      </c>
      <c r="P27" s="23" t="s">
        <v>107</v>
      </c>
      <c r="Q27" s="23" t="s">
        <v>108</v>
      </c>
      <c r="R27" s="23" t="s">
        <v>459</v>
      </c>
      <c r="S27" s="23" t="s">
        <v>106</v>
      </c>
      <c r="T27" s="23" t="s">
        <v>458</v>
      </c>
      <c r="U27" s="23" t="s">
        <v>457</v>
      </c>
      <c r="V27" s="23" t="s">
        <v>456</v>
      </c>
      <c r="W27" s="23" t="s">
        <v>106</v>
      </c>
      <c r="X27" s="23" t="s">
        <v>456</v>
      </c>
      <c r="Y27" s="23" t="s">
        <v>455</v>
      </c>
      <c r="Z27" s="23" t="s">
        <v>106</v>
      </c>
    </row>
    <row r="28" spans="1:26" ht="15.75" customHeight="1" x14ac:dyDescent="0.15"/>
    <row r="29" spans="1:26" ht="15.75" customHeight="1" x14ac:dyDescent="0.15">
      <c r="A29" s="119"/>
    </row>
    <row r="30" spans="1:26" ht="15.75" customHeight="1" x14ac:dyDescent="0.15"/>
    <row r="31" spans="1:26" ht="15.75" customHeight="1" x14ac:dyDescent="0.15"/>
    <row r="32" spans="1:26"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autoFilter ref="A2:Z27" xr:uid="{00000000-0009-0000-0000-000000000000}"/>
  <conditionalFormatting sqref="A1:Z1000">
    <cfRule type="notContainsBlanks" dxfId="0" priority="1">
      <formula>LEN(TRIM(A1))&gt;0</formula>
    </cfRule>
  </conditionalFormatting>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ACCE7-70E8-4FB0-8575-504C9C3F6899}">
  <sheetPr>
    <outlinePr summaryBelow="0" summaryRight="0"/>
  </sheetPr>
  <dimension ref="A1:P980"/>
  <sheetViews>
    <sheetView zoomScale="70" zoomScaleNormal="70" workbookViewId="0">
      <selection activeCell="V37" sqref="V37"/>
    </sheetView>
  </sheetViews>
  <sheetFormatPr baseColWidth="10" defaultColWidth="14.5" defaultRowHeight="15" customHeight="1" x14ac:dyDescent="0.15"/>
  <cols>
    <col min="1" max="8" width="8.6640625" style="21" customWidth="1"/>
    <col min="9" max="16" width="10.83203125" style="21" customWidth="1"/>
    <col min="17" max="16384" width="14.5" style="21"/>
  </cols>
  <sheetData>
    <row r="1" spans="1:16" ht="14" x14ac:dyDescent="0.15">
      <c r="A1" s="34" t="s">
        <v>0</v>
      </c>
      <c r="B1" s="34" t="s">
        <v>1</v>
      </c>
      <c r="C1" s="34" t="s">
        <v>5</v>
      </c>
      <c r="D1" s="34" t="s">
        <v>6</v>
      </c>
      <c r="E1" s="34" t="s">
        <v>7</v>
      </c>
      <c r="F1" s="34" t="s">
        <v>8</v>
      </c>
      <c r="G1" s="34" t="s">
        <v>9</v>
      </c>
      <c r="H1" s="34" t="s">
        <v>38</v>
      </c>
      <c r="I1" s="34" t="s">
        <v>33</v>
      </c>
      <c r="J1" s="34" t="s">
        <v>34</v>
      </c>
      <c r="K1" s="34" t="s">
        <v>35</v>
      </c>
      <c r="L1" s="34" t="s">
        <v>36</v>
      </c>
      <c r="M1" s="34" t="s">
        <v>504</v>
      </c>
      <c r="N1" s="34" t="s">
        <v>37</v>
      </c>
      <c r="O1" s="34" t="s">
        <v>39</v>
      </c>
      <c r="P1" s="34"/>
    </row>
    <row r="2" spans="1:16" ht="14" x14ac:dyDescent="0.15">
      <c r="A2" s="34" t="s">
        <v>54</v>
      </c>
      <c r="B2" s="34" t="s">
        <v>55</v>
      </c>
      <c r="C2" s="34" t="s">
        <v>5</v>
      </c>
      <c r="D2" s="34" t="s">
        <v>6</v>
      </c>
      <c r="E2" s="34" t="s">
        <v>58</v>
      </c>
      <c r="F2" s="34" t="s">
        <v>59</v>
      </c>
      <c r="G2" s="34" t="s">
        <v>60</v>
      </c>
      <c r="H2" s="34" t="s">
        <v>503</v>
      </c>
      <c r="I2" s="52" t="s">
        <v>502</v>
      </c>
      <c r="J2" s="52" t="s">
        <v>501</v>
      </c>
      <c r="K2" s="52" t="s">
        <v>510</v>
      </c>
      <c r="L2" s="52" t="s">
        <v>509</v>
      </c>
      <c r="M2" s="52" t="s">
        <v>498</v>
      </c>
      <c r="N2" s="52" t="s">
        <v>508</v>
      </c>
      <c r="O2" s="52" t="s">
        <v>507</v>
      </c>
      <c r="P2" s="52"/>
    </row>
    <row r="3" spans="1:16" ht="45" customHeight="1" x14ac:dyDescent="0.15">
      <c r="A3" s="51">
        <v>43817.526226851849</v>
      </c>
      <c r="B3" s="51">
        <v>43837.33798611111</v>
      </c>
      <c r="C3" s="49">
        <v>1711735</v>
      </c>
      <c r="D3" s="48" t="s">
        <v>130</v>
      </c>
      <c r="E3" s="51">
        <v>43837.33799915509</v>
      </c>
      <c r="F3" s="48" t="s">
        <v>486</v>
      </c>
      <c r="G3" s="50"/>
      <c r="H3" s="48" t="s">
        <v>459</v>
      </c>
      <c r="I3" s="49">
        <v>21.5</v>
      </c>
      <c r="J3" s="48" t="s">
        <v>485</v>
      </c>
      <c r="K3" s="48" t="s">
        <v>457</v>
      </c>
      <c r="L3" s="48" t="s">
        <v>454</v>
      </c>
      <c r="M3" s="48" t="s">
        <v>484</v>
      </c>
      <c r="N3" s="48" t="s">
        <v>456</v>
      </c>
      <c r="O3" s="48" t="s">
        <v>455</v>
      </c>
      <c r="P3" s="48"/>
    </row>
    <row r="4" spans="1:16" ht="45" customHeight="1" x14ac:dyDescent="0.15">
      <c r="A4" s="43">
        <v>43945.382048611114</v>
      </c>
      <c r="B4" s="43">
        <v>43945.400868055556</v>
      </c>
      <c r="C4" s="41">
        <v>1625</v>
      </c>
      <c r="D4" s="40" t="s">
        <v>130</v>
      </c>
      <c r="E4" s="43">
        <v>43945.400877083332</v>
      </c>
      <c r="F4" s="40" t="s">
        <v>475</v>
      </c>
      <c r="G4" s="42"/>
      <c r="H4" s="40" t="s">
        <v>474</v>
      </c>
      <c r="I4" s="41">
        <v>12</v>
      </c>
      <c r="J4" s="40" t="s">
        <v>463</v>
      </c>
      <c r="K4" s="40" t="s">
        <v>473</v>
      </c>
      <c r="L4" s="40" t="s">
        <v>456</v>
      </c>
      <c r="M4" s="40" t="s">
        <v>106</v>
      </c>
      <c r="N4" s="40" t="s">
        <v>456</v>
      </c>
      <c r="O4" s="40" t="s">
        <v>506</v>
      </c>
      <c r="P4" s="40"/>
    </row>
    <row r="5" spans="1:16" ht="45" customHeight="1" x14ac:dyDescent="0.15">
      <c r="A5" s="47">
        <v>44021.39266203704</v>
      </c>
      <c r="B5" s="47">
        <v>44021.393576388888</v>
      </c>
      <c r="C5" s="45">
        <v>78</v>
      </c>
      <c r="D5" s="44" t="s">
        <v>130</v>
      </c>
      <c r="E5" s="47">
        <v>44021.393582256947</v>
      </c>
      <c r="F5" s="44" t="s">
        <v>467</v>
      </c>
      <c r="G5" s="46"/>
      <c r="H5" s="44" t="s">
        <v>459</v>
      </c>
      <c r="I5" s="45">
        <v>15</v>
      </c>
      <c r="J5" s="44" t="s">
        <v>466</v>
      </c>
      <c r="K5" s="44" t="s">
        <v>457</v>
      </c>
      <c r="L5" s="44" t="s">
        <v>456</v>
      </c>
      <c r="M5" s="44" t="s">
        <v>106</v>
      </c>
      <c r="N5" s="44" t="s">
        <v>456</v>
      </c>
      <c r="O5" s="44" t="s">
        <v>465</v>
      </c>
      <c r="P5" s="44"/>
    </row>
    <row r="6" spans="1:16" ht="45" customHeight="1" x14ac:dyDescent="0.15">
      <c r="A6" s="43">
        <v>44021.433969907404</v>
      </c>
      <c r="B6" s="43">
        <v>44021.436192129629</v>
      </c>
      <c r="C6" s="41">
        <v>192</v>
      </c>
      <c r="D6" s="40" t="s">
        <v>130</v>
      </c>
      <c r="E6" s="43">
        <v>44021.436206053244</v>
      </c>
      <c r="F6" s="40" t="s">
        <v>464</v>
      </c>
      <c r="G6" s="42"/>
      <c r="H6" s="40" t="s">
        <v>459</v>
      </c>
      <c r="I6" s="41">
        <v>10</v>
      </c>
      <c r="J6" s="40" t="s">
        <v>463</v>
      </c>
      <c r="K6" s="40" t="s">
        <v>462</v>
      </c>
      <c r="L6" s="40" t="s">
        <v>456</v>
      </c>
      <c r="M6" s="40" t="s">
        <v>106</v>
      </c>
      <c r="N6" s="40" t="s">
        <v>456</v>
      </c>
      <c r="O6" s="40" t="s">
        <v>461</v>
      </c>
      <c r="P6" s="40"/>
    </row>
    <row r="7" spans="1:16" ht="45" customHeight="1" x14ac:dyDescent="0.15">
      <c r="A7" s="38">
        <v>44021.459328703706</v>
      </c>
      <c r="B7" s="38">
        <v>44021.521770833337</v>
      </c>
      <c r="C7" s="39">
        <v>5395</v>
      </c>
      <c r="D7" s="36" t="s">
        <v>130</v>
      </c>
      <c r="E7" s="38">
        <v>44021.521783472221</v>
      </c>
      <c r="F7" s="36" t="s">
        <v>460</v>
      </c>
      <c r="G7" s="37"/>
      <c r="H7" s="36" t="s">
        <v>459</v>
      </c>
      <c r="I7" s="36" t="s">
        <v>106</v>
      </c>
      <c r="J7" s="36" t="s">
        <v>458</v>
      </c>
      <c r="K7" s="36" t="s">
        <v>457</v>
      </c>
      <c r="L7" s="36" t="s">
        <v>456</v>
      </c>
      <c r="M7" s="36" t="s">
        <v>106</v>
      </c>
      <c r="N7" s="36" t="s">
        <v>456</v>
      </c>
      <c r="O7" s="36" t="s">
        <v>455</v>
      </c>
      <c r="P7" s="36"/>
    </row>
    <row r="8" spans="1:16" ht="15.75" customHeight="1" x14ac:dyDescent="0.15"/>
    <row r="9" spans="1:16" ht="15.75" customHeight="1" x14ac:dyDescent="0.15">
      <c r="A9" s="35"/>
    </row>
    <row r="10" spans="1:16" ht="15.75" customHeight="1" x14ac:dyDescent="0.15"/>
    <row r="11" spans="1:16" ht="15.75" customHeight="1" x14ac:dyDescent="0.15">
      <c r="I11" s="22" t="s">
        <v>505</v>
      </c>
    </row>
    <row r="12" spans="1:16" ht="15.75" customHeight="1" x14ac:dyDescent="0.15">
      <c r="J12" s="22">
        <v>1</v>
      </c>
      <c r="K12" s="22">
        <v>4</v>
      </c>
    </row>
    <row r="13" spans="1:16" ht="15.75" customHeight="1" x14ac:dyDescent="0.15">
      <c r="J13" s="22">
        <v>2</v>
      </c>
      <c r="K13" s="22">
        <v>5</v>
      </c>
    </row>
    <row r="14" spans="1:16" ht="15.75" customHeight="1" x14ac:dyDescent="0.15">
      <c r="J14" s="22">
        <v>3</v>
      </c>
      <c r="K14" s="22">
        <v>4</v>
      </c>
    </row>
    <row r="15" spans="1:16" ht="15.75" customHeight="1" x14ac:dyDescent="0.15">
      <c r="J15" s="22">
        <v>4</v>
      </c>
      <c r="K15" s="22">
        <v>2</v>
      </c>
    </row>
    <row r="16" spans="1:16" ht="15.75" customHeight="1" x14ac:dyDescent="0.15"/>
    <row r="17" ht="15.75" customHeight="1" x14ac:dyDescent="0.15"/>
    <row r="18" ht="15.75" customHeight="1" x14ac:dyDescent="0.15"/>
    <row r="19" ht="15.75" customHeight="1" x14ac:dyDescent="0.15"/>
    <row r="20" ht="15.75" customHeight="1" x14ac:dyDescent="0.15"/>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36F56-E94A-4BF4-A7A3-8D5AB56E7479}">
  <dimension ref="A1:BB189"/>
  <sheetViews>
    <sheetView workbookViewId="0">
      <pane ySplit="2" topLeftCell="A3" activePane="bottomLeft" state="frozen"/>
      <selection pane="bottomLeft" activeCell="D3" sqref="D3"/>
    </sheetView>
  </sheetViews>
  <sheetFormatPr baseColWidth="10" defaultColWidth="8.83203125" defaultRowHeight="15" x14ac:dyDescent="0.2"/>
  <cols>
    <col min="1" max="2" width="15.1640625" customWidth="1"/>
    <col min="3" max="3" width="15" customWidth="1"/>
    <col min="4" max="4" width="16.83203125" customWidth="1"/>
    <col min="5" max="5" width="9" customWidth="1"/>
    <col min="6" max="6" width="20.6640625" customWidth="1"/>
    <col min="7" max="7" width="8.6640625" customWidth="1"/>
    <col min="8" max="8" width="15.1640625" customWidth="1"/>
    <col min="9" max="9" width="22.5" customWidth="1"/>
    <col min="10" max="10" width="20" customWidth="1"/>
    <col min="11" max="11" width="20.1640625" customWidth="1"/>
    <col min="12" max="12" width="15.33203125" customWidth="1"/>
    <col min="13" max="13" width="23.5" customWidth="1"/>
    <col min="14" max="14" width="17" customWidth="1"/>
    <col min="15" max="15" width="18.5" customWidth="1"/>
    <col min="16" max="16" width="19.83203125" customWidth="1"/>
    <col min="17" max="17" width="14.83203125" customWidth="1"/>
    <col min="18" max="18" width="222" customWidth="1"/>
    <col min="19" max="19" width="70.83203125" customWidth="1"/>
    <col min="20" max="20" width="72.83203125" customWidth="1"/>
    <col min="21" max="21" width="168.1640625" customWidth="1"/>
    <col min="22" max="22" width="113.6640625" customWidth="1"/>
    <col min="23" max="23" width="130.6640625" customWidth="1"/>
    <col min="24" max="24" width="133.5" customWidth="1"/>
    <col min="25" max="25" width="95.5" customWidth="1"/>
    <col min="26" max="26" width="113.6640625" customWidth="1"/>
    <col min="27" max="27" width="122.83203125" customWidth="1"/>
    <col min="28" max="28" width="101.1640625" customWidth="1"/>
    <col min="29" max="29" width="50.6640625" customWidth="1"/>
    <col min="30" max="30" width="53.1640625" customWidth="1"/>
    <col min="31" max="31" width="67.5" customWidth="1"/>
    <col min="32" max="32" width="56.33203125" customWidth="1"/>
    <col min="33" max="33" width="101.5" customWidth="1"/>
    <col min="34" max="34" width="90.5" customWidth="1"/>
    <col min="35" max="35" width="104.5" customWidth="1"/>
    <col min="36" max="36" width="69.33203125" customWidth="1"/>
    <col min="37" max="37" width="107.6640625" customWidth="1"/>
    <col min="38" max="38" width="44" customWidth="1"/>
    <col min="39" max="39" width="55.33203125" customWidth="1"/>
    <col min="40" max="40" width="76.83203125" customWidth="1"/>
    <col min="41" max="41" width="63.83203125" customWidth="1"/>
    <col min="42" max="42" width="55" customWidth="1"/>
    <col min="43" max="43" width="40" customWidth="1"/>
    <col min="44" max="44" width="101.6640625" customWidth="1"/>
    <col min="45" max="45" width="100.6640625" customWidth="1"/>
    <col min="46" max="46" width="125.5" customWidth="1"/>
    <col min="47" max="47" width="55.33203125" customWidth="1"/>
    <col min="48" max="48" width="42.5" customWidth="1"/>
    <col min="49" max="49" width="81.1640625" customWidth="1"/>
    <col min="50" max="50" width="67.83203125" customWidth="1"/>
    <col min="51" max="51" width="55.6640625" customWidth="1"/>
    <col min="52" max="52" width="101.33203125" customWidth="1"/>
    <col min="53" max="53" width="149.33203125" customWidth="1"/>
    <col min="54" max="54" width="21.1640625" customWidth="1"/>
  </cols>
  <sheetData>
    <row r="1" spans="1:54"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row>
    <row r="2" spans="1:54" x14ac:dyDescent="0.2">
      <c r="A2" s="1" t="s">
        <v>54</v>
      </c>
      <c r="B2" s="1" t="s">
        <v>55</v>
      </c>
      <c r="C2" s="1" t="s">
        <v>56</v>
      </c>
      <c r="D2" s="1" t="s">
        <v>57</v>
      </c>
      <c r="E2" s="1" t="s">
        <v>4</v>
      </c>
      <c r="F2" s="1" t="s">
        <v>5</v>
      </c>
      <c r="G2" s="1" t="s">
        <v>6</v>
      </c>
      <c r="H2" s="1" t="s">
        <v>58</v>
      </c>
      <c r="I2" s="1" t="s">
        <v>59</v>
      </c>
      <c r="J2" s="1" t="s">
        <v>60</v>
      </c>
      <c r="K2" s="1" t="s">
        <v>61</v>
      </c>
      <c r="L2" s="1" t="s">
        <v>62</v>
      </c>
      <c r="M2" s="1" t="s">
        <v>63</v>
      </c>
      <c r="N2" s="1" t="s">
        <v>64</v>
      </c>
      <c r="O2" s="1" t="s">
        <v>65</v>
      </c>
      <c r="P2" s="1" t="s">
        <v>66</v>
      </c>
      <c r="Q2" s="1" t="s">
        <v>67</v>
      </c>
      <c r="R2" s="1" t="s">
        <v>68</v>
      </c>
      <c r="S2" s="1" t="s">
        <v>69</v>
      </c>
      <c r="T2" s="1" t="s">
        <v>70</v>
      </c>
      <c r="U2" s="1" t="s">
        <v>71</v>
      </c>
      <c r="V2" s="1" t="s">
        <v>72</v>
      </c>
      <c r="W2" s="1" t="s">
        <v>73</v>
      </c>
      <c r="X2" s="1" t="s">
        <v>74</v>
      </c>
      <c r="Y2" s="1" t="s">
        <v>75</v>
      </c>
      <c r="Z2" s="1" t="s">
        <v>76</v>
      </c>
      <c r="AA2" s="1" t="s">
        <v>77</v>
      </c>
      <c r="AB2" s="1" t="s">
        <v>78</v>
      </c>
      <c r="AC2" s="1" t="s">
        <v>79</v>
      </c>
      <c r="AD2" s="1" t="s">
        <v>80</v>
      </c>
      <c r="AE2" s="1" t="s">
        <v>81</v>
      </c>
      <c r="AF2" s="1" t="s">
        <v>82</v>
      </c>
      <c r="AG2" s="1" t="s">
        <v>83</v>
      </c>
      <c r="AH2" s="1" t="s">
        <v>84</v>
      </c>
      <c r="AI2" s="1" t="s">
        <v>85</v>
      </c>
      <c r="AJ2" s="1" t="s">
        <v>86</v>
      </c>
      <c r="AK2" s="1" t="s">
        <v>87</v>
      </c>
      <c r="AL2" s="1" t="s">
        <v>88</v>
      </c>
      <c r="AM2" s="1" t="s">
        <v>89</v>
      </c>
      <c r="AN2" s="1" t="s">
        <v>90</v>
      </c>
      <c r="AO2" s="1" t="s">
        <v>91</v>
      </c>
      <c r="AP2" s="1" t="s">
        <v>92</v>
      </c>
      <c r="AQ2" s="1" t="s">
        <v>93</v>
      </c>
      <c r="AR2" s="1" t="s">
        <v>94</v>
      </c>
      <c r="AS2" s="1" t="s">
        <v>95</v>
      </c>
      <c r="AT2" s="1" t="s">
        <v>96</v>
      </c>
      <c r="AU2" s="1" t="s">
        <v>97</v>
      </c>
      <c r="AV2" s="1" t="s">
        <v>98</v>
      </c>
      <c r="AW2" s="1" t="s">
        <v>99</v>
      </c>
      <c r="AX2" s="1" t="s">
        <v>100</v>
      </c>
      <c r="AY2" s="1" t="s">
        <v>101</v>
      </c>
      <c r="AZ2" s="1" t="s">
        <v>102</v>
      </c>
      <c r="BA2" s="1" t="s">
        <v>103</v>
      </c>
      <c r="BB2" s="1" t="s">
        <v>53</v>
      </c>
    </row>
    <row r="3" spans="1:54" ht="16" x14ac:dyDescent="0.2">
      <c r="A3" s="63">
        <v>43685.344525462962</v>
      </c>
      <c r="B3" s="63">
        <v>43685.347384259258</v>
      </c>
      <c r="C3" s="58" t="s">
        <v>57</v>
      </c>
      <c r="D3" s="120" t="s">
        <v>576</v>
      </c>
      <c r="E3" s="2">
        <v>31</v>
      </c>
      <c r="F3" s="2">
        <v>247</v>
      </c>
      <c r="G3" s="58" t="s">
        <v>104</v>
      </c>
      <c r="H3" s="63">
        <v>43692.347545497687</v>
      </c>
      <c r="I3" s="58" t="s">
        <v>105</v>
      </c>
      <c r="J3" s="58" t="s">
        <v>106</v>
      </c>
      <c r="K3" s="58" t="s">
        <v>106</v>
      </c>
      <c r="L3" s="58" t="s">
        <v>106</v>
      </c>
      <c r="M3" s="58" t="s">
        <v>106</v>
      </c>
      <c r="N3" s="120" t="s">
        <v>576</v>
      </c>
      <c r="O3" s="120" t="s">
        <v>576</v>
      </c>
      <c r="P3" s="58" t="s">
        <v>107</v>
      </c>
      <c r="Q3" s="58" t="s">
        <v>108</v>
      </c>
      <c r="R3" s="58" t="s">
        <v>106</v>
      </c>
      <c r="S3" s="58" t="s">
        <v>109</v>
      </c>
      <c r="T3" s="58" t="s">
        <v>109</v>
      </c>
      <c r="U3" s="58" t="s">
        <v>109</v>
      </c>
      <c r="V3" s="58" t="s">
        <v>109</v>
      </c>
      <c r="W3" s="58" t="s">
        <v>109</v>
      </c>
      <c r="X3" s="58" t="s">
        <v>109</v>
      </c>
      <c r="Y3" s="58" t="s">
        <v>109</v>
      </c>
      <c r="Z3" s="58" t="s">
        <v>109</v>
      </c>
      <c r="AA3" s="58" t="s">
        <v>109</v>
      </c>
      <c r="AB3" s="58" t="s">
        <v>109</v>
      </c>
      <c r="AC3" s="58" t="s">
        <v>109</v>
      </c>
      <c r="AD3" s="58" t="s">
        <v>109</v>
      </c>
      <c r="AE3" s="58" t="s">
        <v>109</v>
      </c>
      <c r="AF3" s="58" t="s">
        <v>109</v>
      </c>
      <c r="AG3" s="58" t="s">
        <v>109</v>
      </c>
      <c r="AH3" s="58" t="s">
        <v>110</v>
      </c>
      <c r="AI3" s="58" t="s">
        <v>111</v>
      </c>
      <c r="AJ3" s="58" t="s">
        <v>112</v>
      </c>
      <c r="AK3" s="58" t="s">
        <v>113</v>
      </c>
      <c r="AL3" s="58" t="s">
        <v>114</v>
      </c>
      <c r="AM3" s="58" t="s">
        <v>115</v>
      </c>
      <c r="AN3" s="58" t="s">
        <v>116</v>
      </c>
      <c r="AO3" s="58" t="s">
        <v>117</v>
      </c>
      <c r="AP3" s="58" t="s">
        <v>118</v>
      </c>
      <c r="AQ3" s="58" t="s">
        <v>119</v>
      </c>
      <c r="AR3" s="58" t="s">
        <v>120</v>
      </c>
      <c r="AS3" s="58" t="s">
        <v>121</v>
      </c>
      <c r="AT3" s="58" t="s">
        <v>122</v>
      </c>
      <c r="AU3" s="58" t="s">
        <v>123</v>
      </c>
      <c r="AV3" s="58" t="s">
        <v>124</v>
      </c>
      <c r="AW3" s="58" t="s">
        <v>125</v>
      </c>
      <c r="AX3" s="58" t="s">
        <v>126</v>
      </c>
      <c r="AY3" s="58" t="s">
        <v>127</v>
      </c>
      <c r="AZ3" s="120" t="s">
        <v>576</v>
      </c>
      <c r="BA3" s="58" t="s">
        <v>106</v>
      </c>
      <c r="BB3" s="58" t="s">
        <v>106</v>
      </c>
    </row>
    <row r="4" spans="1:54" ht="16" x14ac:dyDescent="0.2">
      <c r="A4" s="63">
        <v>43689.557245370372</v>
      </c>
      <c r="B4" s="63">
        <v>43696.526782407411</v>
      </c>
      <c r="C4" s="58" t="s">
        <v>57</v>
      </c>
      <c r="D4" s="120" t="s">
        <v>576</v>
      </c>
      <c r="E4" s="2">
        <v>2</v>
      </c>
      <c r="F4" s="2">
        <v>602167</v>
      </c>
      <c r="G4" s="58" t="s">
        <v>104</v>
      </c>
      <c r="H4" s="63">
        <v>43703.527033969905</v>
      </c>
      <c r="I4" s="58" t="s">
        <v>128</v>
      </c>
      <c r="J4" s="58" t="s">
        <v>106</v>
      </c>
      <c r="K4" s="58" t="s">
        <v>106</v>
      </c>
      <c r="L4" s="58" t="s">
        <v>106</v>
      </c>
      <c r="M4" s="58" t="s">
        <v>106</v>
      </c>
      <c r="N4" s="120" t="s">
        <v>576</v>
      </c>
      <c r="O4" s="120" t="s">
        <v>576</v>
      </c>
      <c r="P4" s="58" t="s">
        <v>107</v>
      </c>
      <c r="Q4" s="58" t="s">
        <v>108</v>
      </c>
      <c r="R4" s="58" t="s">
        <v>129</v>
      </c>
      <c r="S4" s="58" t="s">
        <v>106</v>
      </c>
      <c r="T4" s="58" t="s">
        <v>106</v>
      </c>
      <c r="U4" s="58" t="s">
        <v>106</v>
      </c>
      <c r="V4" s="58" t="s">
        <v>106</v>
      </c>
      <c r="W4" s="58" t="s">
        <v>106</v>
      </c>
      <c r="X4" s="58" t="s">
        <v>106</v>
      </c>
      <c r="Y4" s="58" t="s">
        <v>106</v>
      </c>
      <c r="Z4" s="58" t="s">
        <v>106</v>
      </c>
      <c r="AA4" s="58" t="s">
        <v>106</v>
      </c>
      <c r="AB4" s="58" t="s">
        <v>106</v>
      </c>
      <c r="AC4" s="58" t="s">
        <v>106</v>
      </c>
      <c r="AD4" s="58" t="s">
        <v>106</v>
      </c>
      <c r="AE4" s="58" t="s">
        <v>106</v>
      </c>
      <c r="AF4" s="58" t="s">
        <v>106</v>
      </c>
      <c r="AG4" s="58" t="s">
        <v>106</v>
      </c>
      <c r="AH4" s="58" t="s">
        <v>106</v>
      </c>
      <c r="AI4" s="58" t="s">
        <v>106</v>
      </c>
      <c r="AJ4" s="58" t="s">
        <v>106</v>
      </c>
      <c r="AK4" s="58" t="s">
        <v>106</v>
      </c>
      <c r="AL4" s="58" t="s">
        <v>106</v>
      </c>
      <c r="AM4" s="58" t="s">
        <v>106</v>
      </c>
      <c r="AN4" s="58" t="s">
        <v>106</v>
      </c>
      <c r="AO4" s="58" t="s">
        <v>106</v>
      </c>
      <c r="AP4" s="58" t="s">
        <v>106</v>
      </c>
      <c r="AQ4" s="58" t="s">
        <v>106</v>
      </c>
      <c r="AR4" s="58" t="s">
        <v>106</v>
      </c>
      <c r="AS4" s="58" t="s">
        <v>106</v>
      </c>
      <c r="AT4" s="58" t="s">
        <v>106</v>
      </c>
      <c r="AU4" s="58" t="s">
        <v>106</v>
      </c>
      <c r="AV4" s="58" t="s">
        <v>106</v>
      </c>
      <c r="AW4" s="58" t="s">
        <v>106</v>
      </c>
      <c r="AX4" s="58" t="s">
        <v>106</v>
      </c>
      <c r="AY4" s="58" t="s">
        <v>106</v>
      </c>
      <c r="AZ4" s="120" t="s">
        <v>576</v>
      </c>
      <c r="BA4" s="58" t="s">
        <v>106</v>
      </c>
      <c r="BB4" s="58" t="s">
        <v>106</v>
      </c>
    </row>
    <row r="5" spans="1:54" ht="16" x14ac:dyDescent="0.2">
      <c r="A5" s="63">
        <v>43703.665300925924</v>
      </c>
      <c r="B5" s="63">
        <v>43703.671041666668</v>
      </c>
      <c r="C5" s="58" t="s">
        <v>57</v>
      </c>
      <c r="D5" s="120" t="s">
        <v>576</v>
      </c>
      <c r="E5" s="2">
        <v>100</v>
      </c>
      <c r="F5" s="2">
        <v>496</v>
      </c>
      <c r="G5" s="58" t="s">
        <v>130</v>
      </c>
      <c r="H5" s="63">
        <v>43703.671130509261</v>
      </c>
      <c r="I5" s="58" t="s">
        <v>131</v>
      </c>
      <c r="J5" s="58" t="s">
        <v>106</v>
      </c>
      <c r="K5" s="58" t="s">
        <v>106</v>
      </c>
      <c r="L5" s="58" t="s">
        <v>106</v>
      </c>
      <c r="M5" s="58" t="s">
        <v>106</v>
      </c>
      <c r="N5" s="120" t="s">
        <v>576</v>
      </c>
      <c r="O5" s="120" t="s">
        <v>576</v>
      </c>
      <c r="P5" s="58" t="s">
        <v>107</v>
      </c>
      <c r="Q5" s="58" t="s">
        <v>108</v>
      </c>
      <c r="R5" s="58" t="s">
        <v>129</v>
      </c>
      <c r="S5" s="58" t="s">
        <v>132</v>
      </c>
      <c r="T5" s="58" t="s">
        <v>132</v>
      </c>
      <c r="U5" s="58" t="s">
        <v>132</v>
      </c>
      <c r="V5" s="58" t="s">
        <v>133</v>
      </c>
      <c r="W5" s="58" t="s">
        <v>133</v>
      </c>
      <c r="X5" s="58" t="s">
        <v>132</v>
      </c>
      <c r="Y5" s="58" t="s">
        <v>132</v>
      </c>
      <c r="Z5" s="58" t="s">
        <v>132</v>
      </c>
      <c r="AA5" s="58" t="s">
        <v>132</v>
      </c>
      <c r="AB5" s="58" t="s">
        <v>133</v>
      </c>
      <c r="AC5" s="58" t="s">
        <v>132</v>
      </c>
      <c r="AD5" s="58" t="s">
        <v>134</v>
      </c>
      <c r="AE5" s="58" t="s">
        <v>133</v>
      </c>
      <c r="AF5" s="58" t="s">
        <v>133</v>
      </c>
      <c r="AG5" s="58" t="s">
        <v>134</v>
      </c>
      <c r="AH5" s="58" t="s">
        <v>135</v>
      </c>
      <c r="AI5" s="58" t="s">
        <v>111</v>
      </c>
      <c r="AJ5" s="58" t="s">
        <v>136</v>
      </c>
      <c r="AK5" s="58" t="s">
        <v>137</v>
      </c>
      <c r="AL5" s="58" t="s">
        <v>114</v>
      </c>
      <c r="AM5" s="58" t="s">
        <v>138</v>
      </c>
      <c r="AN5" s="58" t="s">
        <v>116</v>
      </c>
      <c r="AO5" s="58" t="s">
        <v>139</v>
      </c>
      <c r="AP5" s="58" t="s">
        <v>140</v>
      </c>
      <c r="AQ5" s="58" t="s">
        <v>141</v>
      </c>
      <c r="AR5" s="58" t="s">
        <v>142</v>
      </c>
      <c r="AS5" s="58" t="s">
        <v>143</v>
      </c>
      <c r="AT5" s="58" t="s">
        <v>144</v>
      </c>
      <c r="AU5" s="58" t="s">
        <v>145</v>
      </c>
      <c r="AV5" s="58" t="s">
        <v>123</v>
      </c>
      <c r="AW5" s="58" t="s">
        <v>125</v>
      </c>
      <c r="AX5" s="58" t="s">
        <v>146</v>
      </c>
      <c r="AY5" s="58" t="s">
        <v>147</v>
      </c>
      <c r="AZ5" s="120" t="s">
        <v>576</v>
      </c>
      <c r="BA5" s="58" t="s">
        <v>148</v>
      </c>
      <c r="BB5" s="58" t="s">
        <v>149</v>
      </c>
    </row>
    <row r="6" spans="1:54" ht="16" x14ac:dyDescent="0.2">
      <c r="A6" s="63">
        <v>43703.675381944442</v>
      </c>
      <c r="B6" s="63">
        <v>43703.682210648149</v>
      </c>
      <c r="C6" s="58" t="s">
        <v>57</v>
      </c>
      <c r="D6" s="120" t="s">
        <v>576</v>
      </c>
      <c r="E6" s="2">
        <v>100</v>
      </c>
      <c r="F6" s="2">
        <v>590</v>
      </c>
      <c r="G6" s="58" t="s">
        <v>130</v>
      </c>
      <c r="H6" s="63">
        <v>43703.682220196759</v>
      </c>
      <c r="I6" s="58" t="s">
        <v>150</v>
      </c>
      <c r="J6" s="58" t="s">
        <v>106</v>
      </c>
      <c r="K6" s="58" t="s">
        <v>106</v>
      </c>
      <c r="L6" s="58" t="s">
        <v>106</v>
      </c>
      <c r="M6" s="58" t="s">
        <v>106</v>
      </c>
      <c r="N6" s="120" t="s">
        <v>576</v>
      </c>
      <c r="O6" s="120" t="s">
        <v>576</v>
      </c>
      <c r="P6" s="58" t="s">
        <v>107</v>
      </c>
      <c r="Q6" s="58" t="s">
        <v>108</v>
      </c>
      <c r="R6" s="58" t="s">
        <v>129</v>
      </c>
      <c r="S6" s="58" t="s">
        <v>109</v>
      </c>
      <c r="T6" s="58" t="s">
        <v>132</v>
      </c>
      <c r="U6" s="58" t="s">
        <v>134</v>
      </c>
      <c r="V6" s="58" t="s">
        <v>134</v>
      </c>
      <c r="W6" s="58" t="s">
        <v>109</v>
      </c>
      <c r="X6" s="58" t="s">
        <v>133</v>
      </c>
      <c r="Y6" s="58" t="s">
        <v>133</v>
      </c>
      <c r="Z6" s="58" t="s">
        <v>134</v>
      </c>
      <c r="AA6" s="58" t="s">
        <v>132</v>
      </c>
      <c r="AB6" s="58" t="s">
        <v>134</v>
      </c>
      <c r="AC6" s="58" t="s">
        <v>133</v>
      </c>
      <c r="AD6" s="58" t="s">
        <v>133</v>
      </c>
      <c r="AE6" s="58" t="s">
        <v>133</v>
      </c>
      <c r="AF6" s="58" t="s">
        <v>133</v>
      </c>
      <c r="AG6" s="58" t="s">
        <v>132</v>
      </c>
      <c r="AH6" s="58" t="s">
        <v>135</v>
      </c>
      <c r="AI6" s="58" t="s">
        <v>151</v>
      </c>
      <c r="AJ6" s="58" t="s">
        <v>136</v>
      </c>
      <c r="AK6" s="58" t="s">
        <v>152</v>
      </c>
      <c r="AL6" s="58" t="s">
        <v>114</v>
      </c>
      <c r="AM6" s="58" t="s">
        <v>138</v>
      </c>
      <c r="AN6" s="58" t="s">
        <v>116</v>
      </c>
      <c r="AO6" s="58" t="s">
        <v>117</v>
      </c>
      <c r="AP6" s="58" t="s">
        <v>118</v>
      </c>
      <c r="AQ6" s="58" t="s">
        <v>141</v>
      </c>
      <c r="AR6" s="58" t="s">
        <v>120</v>
      </c>
      <c r="AS6" s="58" t="s">
        <v>143</v>
      </c>
      <c r="AT6" s="58" t="s">
        <v>153</v>
      </c>
      <c r="AU6" s="58" t="s">
        <v>123</v>
      </c>
      <c r="AV6" s="58" t="s">
        <v>123</v>
      </c>
      <c r="AW6" s="58" t="s">
        <v>125</v>
      </c>
      <c r="AX6" s="58" t="s">
        <v>126</v>
      </c>
      <c r="AY6" s="58" t="s">
        <v>147</v>
      </c>
      <c r="AZ6" s="120" t="s">
        <v>576</v>
      </c>
      <c r="BA6" s="58" t="s">
        <v>148</v>
      </c>
      <c r="BB6" s="58" t="s">
        <v>149</v>
      </c>
    </row>
    <row r="7" spans="1:54" ht="16" x14ac:dyDescent="0.2">
      <c r="A7" s="63">
        <v>43703.690613425926</v>
      </c>
      <c r="B7" s="63">
        <v>43703.695729166669</v>
      </c>
      <c r="C7" s="58" t="s">
        <v>57</v>
      </c>
      <c r="D7" s="120" t="s">
        <v>576</v>
      </c>
      <c r="E7" s="2">
        <v>100</v>
      </c>
      <c r="F7" s="2">
        <v>442</v>
      </c>
      <c r="G7" s="58" t="s">
        <v>130</v>
      </c>
      <c r="H7" s="63">
        <v>43703.6957449537</v>
      </c>
      <c r="I7" s="58" t="s">
        <v>154</v>
      </c>
      <c r="J7" s="58" t="s">
        <v>106</v>
      </c>
      <c r="K7" s="58" t="s">
        <v>106</v>
      </c>
      <c r="L7" s="58" t="s">
        <v>106</v>
      </c>
      <c r="M7" s="58" t="s">
        <v>106</v>
      </c>
      <c r="N7" s="120" t="s">
        <v>576</v>
      </c>
      <c r="O7" s="120" t="s">
        <v>576</v>
      </c>
      <c r="P7" s="58" t="s">
        <v>107</v>
      </c>
      <c r="Q7" s="58" t="s">
        <v>108</v>
      </c>
      <c r="R7" s="58" t="s">
        <v>129</v>
      </c>
      <c r="S7" s="58" t="s">
        <v>133</v>
      </c>
      <c r="T7" s="58" t="s">
        <v>132</v>
      </c>
      <c r="U7" s="58" t="s">
        <v>133</v>
      </c>
      <c r="V7" s="58" t="s">
        <v>133</v>
      </c>
      <c r="W7" s="58" t="s">
        <v>133</v>
      </c>
      <c r="X7" s="58" t="s">
        <v>134</v>
      </c>
      <c r="Y7" s="58" t="s">
        <v>133</v>
      </c>
      <c r="Z7" s="58" t="s">
        <v>133</v>
      </c>
      <c r="AA7" s="58" t="s">
        <v>132</v>
      </c>
      <c r="AB7" s="58" t="s">
        <v>132</v>
      </c>
      <c r="AC7" s="58" t="s">
        <v>132</v>
      </c>
      <c r="AD7" s="58" t="s">
        <v>134</v>
      </c>
      <c r="AE7" s="58" t="s">
        <v>133</v>
      </c>
      <c r="AF7" s="58" t="s">
        <v>133</v>
      </c>
      <c r="AG7" s="58" t="s">
        <v>133</v>
      </c>
      <c r="AH7" s="58" t="s">
        <v>135</v>
      </c>
      <c r="AI7" s="58" t="s">
        <v>111</v>
      </c>
      <c r="AJ7" s="58" t="s">
        <v>136</v>
      </c>
      <c r="AK7" s="58" t="s">
        <v>137</v>
      </c>
      <c r="AL7" s="58" t="s">
        <v>114</v>
      </c>
      <c r="AM7" s="58" t="s">
        <v>155</v>
      </c>
      <c r="AN7" s="58" t="s">
        <v>156</v>
      </c>
      <c r="AO7" s="58" t="s">
        <v>117</v>
      </c>
      <c r="AP7" s="58" t="s">
        <v>118</v>
      </c>
      <c r="AQ7" s="58" t="s">
        <v>119</v>
      </c>
      <c r="AR7" s="58" t="s">
        <v>120</v>
      </c>
      <c r="AS7" s="58" t="s">
        <v>143</v>
      </c>
      <c r="AT7" s="58" t="s">
        <v>153</v>
      </c>
      <c r="AU7" s="58" t="s">
        <v>145</v>
      </c>
      <c r="AV7" s="58" t="s">
        <v>123</v>
      </c>
      <c r="AW7" s="58" t="s">
        <v>125</v>
      </c>
      <c r="AX7" s="58" t="s">
        <v>157</v>
      </c>
      <c r="AY7" s="58" t="s">
        <v>127</v>
      </c>
      <c r="AZ7" s="120" t="s">
        <v>576</v>
      </c>
      <c r="BA7" s="58" t="s">
        <v>148</v>
      </c>
      <c r="BB7" s="58" t="s">
        <v>149</v>
      </c>
    </row>
    <row r="8" spans="1:54" ht="16" x14ac:dyDescent="0.2">
      <c r="A8" s="63">
        <v>43703.73574074074</v>
      </c>
      <c r="B8" s="63">
        <v>43703.750127314815</v>
      </c>
      <c r="C8" s="58" t="s">
        <v>57</v>
      </c>
      <c r="D8" s="120" t="s">
        <v>576</v>
      </c>
      <c r="E8" s="2">
        <v>100</v>
      </c>
      <c r="F8" s="2">
        <v>1242</v>
      </c>
      <c r="G8" s="58" t="s">
        <v>130</v>
      </c>
      <c r="H8" s="63">
        <v>43703.750145081016</v>
      </c>
      <c r="I8" s="58" t="s">
        <v>158</v>
      </c>
      <c r="J8" s="58" t="s">
        <v>106</v>
      </c>
      <c r="K8" s="58" t="s">
        <v>106</v>
      </c>
      <c r="L8" s="58" t="s">
        <v>106</v>
      </c>
      <c r="M8" s="58" t="s">
        <v>106</v>
      </c>
      <c r="N8" s="120" t="s">
        <v>576</v>
      </c>
      <c r="O8" s="120" t="s">
        <v>576</v>
      </c>
      <c r="P8" s="58" t="s">
        <v>107</v>
      </c>
      <c r="Q8" s="58" t="s">
        <v>108</v>
      </c>
      <c r="R8" s="58" t="s">
        <v>129</v>
      </c>
      <c r="S8" s="58" t="s">
        <v>134</v>
      </c>
      <c r="T8" s="58" t="s">
        <v>132</v>
      </c>
      <c r="U8" s="58" t="s">
        <v>134</v>
      </c>
      <c r="V8" s="58" t="s">
        <v>109</v>
      </c>
      <c r="W8" s="58" t="s">
        <v>134</v>
      </c>
      <c r="X8" s="58" t="s">
        <v>134</v>
      </c>
      <c r="Y8" s="58" t="s">
        <v>133</v>
      </c>
      <c r="Z8" s="58" t="s">
        <v>134</v>
      </c>
      <c r="AA8" s="58" t="s">
        <v>134</v>
      </c>
      <c r="AB8" s="58" t="s">
        <v>109</v>
      </c>
      <c r="AC8" s="58" t="s">
        <v>134</v>
      </c>
      <c r="AD8" s="58" t="s">
        <v>109</v>
      </c>
      <c r="AE8" s="58" t="s">
        <v>134</v>
      </c>
      <c r="AF8" s="58" t="s">
        <v>134</v>
      </c>
      <c r="AG8" s="58" t="s">
        <v>134</v>
      </c>
      <c r="AH8" s="58" t="s">
        <v>135</v>
      </c>
      <c r="AI8" s="58" t="s">
        <v>151</v>
      </c>
      <c r="AJ8" s="58" t="s">
        <v>136</v>
      </c>
      <c r="AK8" s="58" t="s">
        <v>137</v>
      </c>
      <c r="AL8" s="58" t="s">
        <v>114</v>
      </c>
      <c r="AM8" s="58" t="s">
        <v>138</v>
      </c>
      <c r="AN8" s="58" t="s">
        <v>116</v>
      </c>
      <c r="AO8" s="58" t="s">
        <v>159</v>
      </c>
      <c r="AP8" s="58" t="s">
        <v>118</v>
      </c>
      <c r="AQ8" s="58" t="s">
        <v>141</v>
      </c>
      <c r="AR8" s="58" t="s">
        <v>142</v>
      </c>
      <c r="AS8" s="58" t="s">
        <v>143</v>
      </c>
      <c r="AT8" s="58" t="s">
        <v>144</v>
      </c>
      <c r="AU8" s="58" t="s">
        <v>145</v>
      </c>
      <c r="AV8" s="58" t="s">
        <v>123</v>
      </c>
      <c r="AW8" s="58" t="s">
        <v>125</v>
      </c>
      <c r="AX8" s="58" t="s">
        <v>126</v>
      </c>
      <c r="AY8" s="58" t="s">
        <v>127</v>
      </c>
      <c r="AZ8" s="120" t="s">
        <v>576</v>
      </c>
      <c r="BA8" s="58" t="s">
        <v>148</v>
      </c>
      <c r="BB8" s="58" t="s">
        <v>149</v>
      </c>
    </row>
    <row r="9" spans="1:54" ht="16" x14ac:dyDescent="0.2">
      <c r="A9" s="63">
        <v>43703.821273148147</v>
      </c>
      <c r="B9" s="63">
        <v>43703.831886574073</v>
      </c>
      <c r="C9" s="58" t="s">
        <v>57</v>
      </c>
      <c r="D9" s="120" t="s">
        <v>576</v>
      </c>
      <c r="E9" s="2">
        <v>100</v>
      </c>
      <c r="F9" s="2">
        <v>916</v>
      </c>
      <c r="G9" s="58" t="s">
        <v>130</v>
      </c>
      <c r="H9" s="63">
        <v>43703.831895671297</v>
      </c>
      <c r="I9" s="58" t="s">
        <v>160</v>
      </c>
      <c r="J9" s="58" t="s">
        <v>106</v>
      </c>
      <c r="K9" s="58" t="s">
        <v>106</v>
      </c>
      <c r="L9" s="58" t="s">
        <v>106</v>
      </c>
      <c r="M9" s="58" t="s">
        <v>106</v>
      </c>
      <c r="N9" s="120" t="s">
        <v>576</v>
      </c>
      <c r="O9" s="120" t="s">
        <v>576</v>
      </c>
      <c r="P9" s="58" t="s">
        <v>107</v>
      </c>
      <c r="Q9" s="58" t="s">
        <v>108</v>
      </c>
      <c r="R9" s="58" t="s">
        <v>129</v>
      </c>
      <c r="S9" s="58" t="s">
        <v>133</v>
      </c>
      <c r="T9" s="58" t="s">
        <v>132</v>
      </c>
      <c r="U9" s="58" t="s">
        <v>133</v>
      </c>
      <c r="V9" s="58" t="s">
        <v>134</v>
      </c>
      <c r="W9" s="58" t="s">
        <v>134</v>
      </c>
      <c r="X9" s="58" t="s">
        <v>133</v>
      </c>
      <c r="Y9" s="58" t="s">
        <v>134</v>
      </c>
      <c r="Z9" s="58" t="s">
        <v>109</v>
      </c>
      <c r="AA9" s="58" t="s">
        <v>134</v>
      </c>
      <c r="AB9" s="58" t="s">
        <v>134</v>
      </c>
      <c r="AC9" s="58" t="s">
        <v>133</v>
      </c>
      <c r="AD9" s="58" t="s">
        <v>134</v>
      </c>
      <c r="AE9" s="58" t="s">
        <v>134</v>
      </c>
      <c r="AF9" s="58" t="s">
        <v>133</v>
      </c>
      <c r="AG9" s="58" t="s">
        <v>134</v>
      </c>
      <c r="AH9" s="58" t="s">
        <v>135</v>
      </c>
      <c r="AI9" s="58" t="s">
        <v>151</v>
      </c>
      <c r="AJ9" s="58" t="s">
        <v>136</v>
      </c>
      <c r="AK9" s="58" t="s">
        <v>137</v>
      </c>
      <c r="AL9" s="58" t="s">
        <v>114</v>
      </c>
      <c r="AM9" s="58" t="s">
        <v>138</v>
      </c>
      <c r="AN9" s="58" t="s">
        <v>116</v>
      </c>
      <c r="AO9" s="58" t="s">
        <v>117</v>
      </c>
      <c r="AP9" s="58" t="s">
        <v>118</v>
      </c>
      <c r="AQ9" s="58" t="s">
        <v>141</v>
      </c>
      <c r="AR9" s="58" t="s">
        <v>142</v>
      </c>
      <c r="AS9" s="58" t="s">
        <v>143</v>
      </c>
      <c r="AT9" s="58" t="s">
        <v>161</v>
      </c>
      <c r="AU9" s="58" t="s">
        <v>145</v>
      </c>
      <c r="AV9" s="58" t="s">
        <v>123</v>
      </c>
      <c r="AW9" s="58" t="s">
        <v>125</v>
      </c>
      <c r="AX9" s="58" t="s">
        <v>157</v>
      </c>
      <c r="AY9" s="58" t="s">
        <v>162</v>
      </c>
      <c r="AZ9" s="120" t="s">
        <v>576</v>
      </c>
      <c r="BA9" s="58" t="s">
        <v>148</v>
      </c>
      <c r="BB9" s="58" t="s">
        <v>149</v>
      </c>
    </row>
    <row r="10" spans="1:54" ht="16" x14ac:dyDescent="0.2">
      <c r="A10" s="63">
        <v>43703.826203703706</v>
      </c>
      <c r="B10" s="63">
        <v>43703.832824074074</v>
      </c>
      <c r="C10" s="58" t="s">
        <v>57</v>
      </c>
      <c r="D10" s="120" t="s">
        <v>576</v>
      </c>
      <c r="E10" s="2">
        <v>100</v>
      </c>
      <c r="F10" s="2">
        <v>572</v>
      </c>
      <c r="G10" s="58" t="s">
        <v>130</v>
      </c>
      <c r="H10" s="63">
        <v>43703.832841793985</v>
      </c>
      <c r="I10" s="58" t="s">
        <v>163</v>
      </c>
      <c r="J10" s="58" t="s">
        <v>106</v>
      </c>
      <c r="K10" s="58" t="s">
        <v>106</v>
      </c>
      <c r="L10" s="58" t="s">
        <v>106</v>
      </c>
      <c r="M10" s="58" t="s">
        <v>106</v>
      </c>
      <c r="N10" s="120" t="s">
        <v>576</v>
      </c>
      <c r="O10" s="120" t="s">
        <v>576</v>
      </c>
      <c r="P10" s="58" t="s">
        <v>107</v>
      </c>
      <c r="Q10" s="58" t="s">
        <v>108</v>
      </c>
      <c r="R10" s="58" t="s">
        <v>129</v>
      </c>
      <c r="S10" s="58" t="s">
        <v>109</v>
      </c>
      <c r="T10" s="58" t="s">
        <v>133</v>
      </c>
      <c r="U10" s="58" t="s">
        <v>132</v>
      </c>
      <c r="V10" s="58" t="s">
        <v>133</v>
      </c>
      <c r="W10" s="58" t="s">
        <v>134</v>
      </c>
      <c r="X10" s="58" t="s">
        <v>134</v>
      </c>
      <c r="Y10" s="58" t="s">
        <v>134</v>
      </c>
      <c r="Z10" s="58" t="s">
        <v>109</v>
      </c>
      <c r="AA10" s="58" t="s">
        <v>132</v>
      </c>
      <c r="AB10" s="58" t="s">
        <v>134</v>
      </c>
      <c r="AC10" s="58" t="s">
        <v>132</v>
      </c>
      <c r="AD10" s="58" t="s">
        <v>134</v>
      </c>
      <c r="AE10" s="58" t="s">
        <v>134</v>
      </c>
      <c r="AF10" s="58" t="s">
        <v>134</v>
      </c>
      <c r="AG10" s="58" t="s">
        <v>134</v>
      </c>
      <c r="AH10" s="58" t="s">
        <v>110</v>
      </c>
      <c r="AI10" s="58" t="s">
        <v>111</v>
      </c>
      <c r="AJ10" s="58" t="s">
        <v>136</v>
      </c>
      <c r="AK10" s="58" t="s">
        <v>137</v>
      </c>
      <c r="AL10" s="58" t="s">
        <v>114</v>
      </c>
      <c r="AM10" s="58" t="s">
        <v>138</v>
      </c>
      <c r="AN10" s="58" t="s">
        <v>156</v>
      </c>
      <c r="AO10" s="58" t="s">
        <v>139</v>
      </c>
      <c r="AP10" s="58" t="s">
        <v>140</v>
      </c>
      <c r="AQ10" s="58" t="s">
        <v>141</v>
      </c>
      <c r="AR10" s="58" t="s">
        <v>142</v>
      </c>
      <c r="AS10" s="58" t="s">
        <v>143</v>
      </c>
      <c r="AT10" s="58" t="s">
        <v>153</v>
      </c>
      <c r="AU10" s="58" t="s">
        <v>145</v>
      </c>
      <c r="AV10" s="58" t="s">
        <v>123</v>
      </c>
      <c r="AW10" s="58" t="s">
        <v>125</v>
      </c>
      <c r="AX10" s="58" t="s">
        <v>126</v>
      </c>
      <c r="AY10" s="58" t="s">
        <v>147</v>
      </c>
      <c r="AZ10" s="120" t="s">
        <v>576</v>
      </c>
      <c r="BA10" s="58" t="s">
        <v>148</v>
      </c>
      <c r="BB10" s="58" t="s">
        <v>149</v>
      </c>
    </row>
    <row r="11" spans="1:54" ht="16" x14ac:dyDescent="0.2">
      <c r="A11" s="63">
        <v>43703.843553240738</v>
      </c>
      <c r="B11" s="63">
        <v>43703.86990740741</v>
      </c>
      <c r="C11" s="58" t="s">
        <v>57</v>
      </c>
      <c r="D11" s="120" t="s">
        <v>576</v>
      </c>
      <c r="E11" s="2">
        <v>100</v>
      </c>
      <c r="F11" s="2">
        <v>2276</v>
      </c>
      <c r="G11" s="58" t="s">
        <v>130</v>
      </c>
      <c r="H11" s="63">
        <v>43703.869919722223</v>
      </c>
      <c r="I11" s="58" t="s">
        <v>164</v>
      </c>
      <c r="J11" s="58" t="s">
        <v>106</v>
      </c>
      <c r="K11" s="58" t="s">
        <v>106</v>
      </c>
      <c r="L11" s="58" t="s">
        <v>106</v>
      </c>
      <c r="M11" s="58" t="s">
        <v>106</v>
      </c>
      <c r="N11" s="120" t="s">
        <v>576</v>
      </c>
      <c r="O11" s="120" t="s">
        <v>576</v>
      </c>
      <c r="P11" s="58" t="s">
        <v>107</v>
      </c>
      <c r="Q11" s="58" t="s">
        <v>108</v>
      </c>
      <c r="R11" s="58" t="s">
        <v>129</v>
      </c>
      <c r="S11" s="58" t="s">
        <v>109</v>
      </c>
      <c r="T11" s="58" t="s">
        <v>109</v>
      </c>
      <c r="U11" s="58" t="s">
        <v>109</v>
      </c>
      <c r="V11" s="58" t="s">
        <v>109</v>
      </c>
      <c r="W11" s="58" t="s">
        <v>109</v>
      </c>
      <c r="X11" s="58" t="s">
        <v>109</v>
      </c>
      <c r="Y11" s="58" t="s">
        <v>109</v>
      </c>
      <c r="Z11" s="58" t="s">
        <v>109</v>
      </c>
      <c r="AA11" s="58" t="s">
        <v>109</v>
      </c>
      <c r="AB11" s="58" t="s">
        <v>109</v>
      </c>
      <c r="AC11" s="58" t="s">
        <v>109</v>
      </c>
      <c r="AD11" s="58" t="s">
        <v>109</v>
      </c>
      <c r="AE11" s="58" t="s">
        <v>109</v>
      </c>
      <c r="AF11" s="58" t="s">
        <v>109</v>
      </c>
      <c r="AG11" s="58" t="s">
        <v>109</v>
      </c>
      <c r="AH11" s="58" t="s">
        <v>165</v>
      </c>
      <c r="AI11" s="58" t="s">
        <v>166</v>
      </c>
      <c r="AJ11" s="58" t="s">
        <v>167</v>
      </c>
      <c r="AK11" s="58" t="s">
        <v>137</v>
      </c>
      <c r="AL11" s="58" t="s">
        <v>168</v>
      </c>
      <c r="AM11" s="58" t="s">
        <v>138</v>
      </c>
      <c r="AN11" s="58" t="s">
        <v>156</v>
      </c>
      <c r="AO11" s="58" t="s">
        <v>139</v>
      </c>
      <c r="AP11" s="58" t="s">
        <v>140</v>
      </c>
      <c r="AQ11" s="58" t="s">
        <v>169</v>
      </c>
      <c r="AR11" s="58" t="s">
        <v>142</v>
      </c>
      <c r="AS11" s="58" t="s">
        <v>170</v>
      </c>
      <c r="AT11" s="58" t="s">
        <v>122</v>
      </c>
      <c r="AU11" s="58" t="s">
        <v>145</v>
      </c>
      <c r="AV11" s="58" t="s">
        <v>124</v>
      </c>
      <c r="AW11" s="58" t="s">
        <v>171</v>
      </c>
      <c r="AX11" s="58" t="s">
        <v>146</v>
      </c>
      <c r="AY11" s="58" t="s">
        <v>162</v>
      </c>
      <c r="AZ11" s="120" t="s">
        <v>576</v>
      </c>
      <c r="BA11" s="58" t="s">
        <v>148</v>
      </c>
      <c r="BB11" s="58" t="s">
        <v>106</v>
      </c>
    </row>
    <row r="12" spans="1:54" ht="16" x14ac:dyDescent="0.2">
      <c r="A12" s="63">
        <v>43703.894456018519</v>
      </c>
      <c r="B12" s="63">
        <v>43703.901064814818</v>
      </c>
      <c r="C12" s="58" t="s">
        <v>57</v>
      </c>
      <c r="D12" s="120" t="s">
        <v>576</v>
      </c>
      <c r="E12" s="2">
        <v>100</v>
      </c>
      <c r="F12" s="2">
        <v>570</v>
      </c>
      <c r="G12" s="58" t="s">
        <v>130</v>
      </c>
      <c r="H12" s="63">
        <v>43703.901075925925</v>
      </c>
      <c r="I12" s="58" t="s">
        <v>172</v>
      </c>
      <c r="J12" s="58" t="s">
        <v>106</v>
      </c>
      <c r="K12" s="58" t="s">
        <v>106</v>
      </c>
      <c r="L12" s="58" t="s">
        <v>106</v>
      </c>
      <c r="M12" s="58" t="s">
        <v>106</v>
      </c>
      <c r="N12" s="120" t="s">
        <v>576</v>
      </c>
      <c r="O12" s="120" t="s">
        <v>576</v>
      </c>
      <c r="P12" s="58" t="s">
        <v>107</v>
      </c>
      <c r="Q12" s="58" t="s">
        <v>108</v>
      </c>
      <c r="R12" s="58" t="s">
        <v>129</v>
      </c>
      <c r="S12" s="58" t="s">
        <v>109</v>
      </c>
      <c r="T12" s="58" t="s">
        <v>133</v>
      </c>
      <c r="U12" s="58" t="s">
        <v>134</v>
      </c>
      <c r="V12" s="58" t="s">
        <v>134</v>
      </c>
      <c r="W12" s="58" t="s">
        <v>134</v>
      </c>
      <c r="X12" s="58" t="s">
        <v>134</v>
      </c>
      <c r="Y12" s="58" t="s">
        <v>134</v>
      </c>
      <c r="Z12" s="58" t="s">
        <v>134</v>
      </c>
      <c r="AA12" s="58" t="s">
        <v>134</v>
      </c>
      <c r="AB12" s="58" t="s">
        <v>109</v>
      </c>
      <c r="AC12" s="58" t="s">
        <v>134</v>
      </c>
      <c r="AD12" s="58" t="s">
        <v>134</v>
      </c>
      <c r="AE12" s="58" t="s">
        <v>134</v>
      </c>
      <c r="AF12" s="58" t="s">
        <v>134</v>
      </c>
      <c r="AG12" s="58" t="s">
        <v>134</v>
      </c>
      <c r="AH12" s="58" t="s">
        <v>173</v>
      </c>
      <c r="AI12" s="58" t="s">
        <v>151</v>
      </c>
      <c r="AJ12" s="58" t="s">
        <v>136</v>
      </c>
      <c r="AK12" s="58" t="s">
        <v>137</v>
      </c>
      <c r="AL12" s="58" t="s">
        <v>114</v>
      </c>
      <c r="AM12" s="58" t="s">
        <v>138</v>
      </c>
      <c r="AN12" s="58" t="s">
        <v>116</v>
      </c>
      <c r="AO12" s="58" t="s">
        <v>117</v>
      </c>
      <c r="AP12" s="58" t="s">
        <v>140</v>
      </c>
      <c r="AQ12" s="58" t="s">
        <v>119</v>
      </c>
      <c r="AR12" s="58" t="s">
        <v>120</v>
      </c>
      <c r="AS12" s="58" t="s">
        <v>143</v>
      </c>
      <c r="AT12" s="58" t="s">
        <v>153</v>
      </c>
      <c r="AU12" s="58" t="s">
        <v>123</v>
      </c>
      <c r="AV12" s="58" t="s">
        <v>174</v>
      </c>
      <c r="AW12" s="58" t="s">
        <v>125</v>
      </c>
      <c r="AX12" s="58" t="s">
        <v>126</v>
      </c>
      <c r="AY12" s="58" t="s">
        <v>147</v>
      </c>
      <c r="AZ12" s="120" t="s">
        <v>576</v>
      </c>
      <c r="BA12" s="58" t="s">
        <v>148</v>
      </c>
      <c r="BB12" s="58" t="s">
        <v>149</v>
      </c>
    </row>
    <row r="13" spans="1:54" ht="16" x14ac:dyDescent="0.2">
      <c r="A13" s="63">
        <v>43703.925347222219</v>
      </c>
      <c r="B13" s="63">
        <v>43703.935949074075</v>
      </c>
      <c r="C13" s="58" t="s">
        <v>57</v>
      </c>
      <c r="D13" s="120" t="s">
        <v>576</v>
      </c>
      <c r="E13" s="2">
        <v>100</v>
      </c>
      <c r="F13" s="2">
        <v>916</v>
      </c>
      <c r="G13" s="58" t="s">
        <v>130</v>
      </c>
      <c r="H13" s="63">
        <v>43703.935963541669</v>
      </c>
      <c r="I13" s="58" t="s">
        <v>175</v>
      </c>
      <c r="J13" s="58" t="s">
        <v>106</v>
      </c>
      <c r="K13" s="58" t="s">
        <v>106</v>
      </c>
      <c r="L13" s="58" t="s">
        <v>106</v>
      </c>
      <c r="M13" s="58" t="s">
        <v>106</v>
      </c>
      <c r="N13" s="120" t="s">
        <v>576</v>
      </c>
      <c r="O13" s="120" t="s">
        <v>576</v>
      </c>
      <c r="P13" s="58" t="s">
        <v>107</v>
      </c>
      <c r="Q13" s="58" t="s">
        <v>108</v>
      </c>
      <c r="R13" s="58" t="s">
        <v>129</v>
      </c>
      <c r="S13" s="58" t="s">
        <v>109</v>
      </c>
      <c r="T13" s="58" t="s">
        <v>132</v>
      </c>
      <c r="U13" s="58" t="s">
        <v>133</v>
      </c>
      <c r="V13" s="58" t="s">
        <v>134</v>
      </c>
      <c r="W13" s="58" t="s">
        <v>134</v>
      </c>
      <c r="X13" s="58" t="s">
        <v>109</v>
      </c>
      <c r="Y13" s="58" t="s">
        <v>134</v>
      </c>
      <c r="Z13" s="58" t="s">
        <v>109</v>
      </c>
      <c r="AA13" s="58" t="s">
        <v>132</v>
      </c>
      <c r="AB13" s="58" t="s">
        <v>133</v>
      </c>
      <c r="AC13" s="58" t="s">
        <v>132</v>
      </c>
      <c r="AD13" s="58" t="s">
        <v>134</v>
      </c>
      <c r="AE13" s="58" t="s">
        <v>134</v>
      </c>
      <c r="AF13" s="58" t="s">
        <v>109</v>
      </c>
      <c r="AG13" s="58" t="s">
        <v>134</v>
      </c>
      <c r="AH13" s="58" t="s">
        <v>110</v>
      </c>
      <c r="AI13" s="58" t="s">
        <v>151</v>
      </c>
      <c r="AJ13" s="58" t="s">
        <v>136</v>
      </c>
      <c r="AK13" s="58" t="s">
        <v>137</v>
      </c>
      <c r="AL13" s="58" t="s">
        <v>114</v>
      </c>
      <c r="AM13" s="58" t="s">
        <v>138</v>
      </c>
      <c r="AN13" s="58" t="s">
        <v>176</v>
      </c>
      <c r="AO13" s="58" t="s">
        <v>117</v>
      </c>
      <c r="AP13" s="58" t="s">
        <v>140</v>
      </c>
      <c r="AQ13" s="58" t="s">
        <v>141</v>
      </c>
      <c r="AR13" s="58" t="s">
        <v>120</v>
      </c>
      <c r="AS13" s="58" t="s">
        <v>143</v>
      </c>
      <c r="AT13" s="58" t="s">
        <v>153</v>
      </c>
      <c r="AU13" s="58" t="s">
        <v>145</v>
      </c>
      <c r="AV13" s="58" t="s">
        <v>123</v>
      </c>
      <c r="AW13" s="58" t="s">
        <v>125</v>
      </c>
      <c r="AX13" s="58" t="s">
        <v>126</v>
      </c>
      <c r="AY13" s="58" t="s">
        <v>147</v>
      </c>
      <c r="AZ13" s="120" t="s">
        <v>576</v>
      </c>
      <c r="BA13" s="58" t="s">
        <v>148</v>
      </c>
      <c r="BB13" s="58" t="s">
        <v>149</v>
      </c>
    </row>
    <row r="14" spans="1:54" ht="16" x14ac:dyDescent="0.2">
      <c r="A14" s="63">
        <v>43704.405659722222</v>
      </c>
      <c r="B14" s="63">
        <v>43704.40934027778</v>
      </c>
      <c r="C14" s="58" t="s">
        <v>57</v>
      </c>
      <c r="D14" s="120" t="s">
        <v>576</v>
      </c>
      <c r="E14" s="2">
        <v>100</v>
      </c>
      <c r="F14" s="2">
        <v>318</v>
      </c>
      <c r="G14" s="58" t="s">
        <v>130</v>
      </c>
      <c r="H14" s="63">
        <v>43704.409349884256</v>
      </c>
      <c r="I14" s="58" t="s">
        <v>177</v>
      </c>
      <c r="J14" s="58" t="s">
        <v>106</v>
      </c>
      <c r="K14" s="58" t="s">
        <v>106</v>
      </c>
      <c r="L14" s="58" t="s">
        <v>106</v>
      </c>
      <c r="M14" s="58" t="s">
        <v>106</v>
      </c>
      <c r="N14" s="120" t="s">
        <v>576</v>
      </c>
      <c r="O14" s="120" t="s">
        <v>576</v>
      </c>
      <c r="P14" s="58" t="s">
        <v>107</v>
      </c>
      <c r="Q14" s="58" t="s">
        <v>108</v>
      </c>
      <c r="R14" s="58" t="s">
        <v>129</v>
      </c>
      <c r="S14" s="58" t="s">
        <v>134</v>
      </c>
      <c r="T14" s="58" t="s">
        <v>132</v>
      </c>
      <c r="U14" s="58" t="s">
        <v>133</v>
      </c>
      <c r="V14" s="58" t="s">
        <v>134</v>
      </c>
      <c r="W14" s="58" t="s">
        <v>134</v>
      </c>
      <c r="X14" s="58" t="s">
        <v>134</v>
      </c>
      <c r="Y14" s="58" t="s">
        <v>134</v>
      </c>
      <c r="Z14" s="58" t="s">
        <v>109</v>
      </c>
      <c r="AA14" s="58" t="s">
        <v>133</v>
      </c>
      <c r="AB14" s="58" t="s">
        <v>109</v>
      </c>
      <c r="AC14" s="58" t="s">
        <v>134</v>
      </c>
      <c r="AD14" s="58" t="s">
        <v>109</v>
      </c>
      <c r="AE14" s="58" t="s">
        <v>109</v>
      </c>
      <c r="AF14" s="58" t="s">
        <v>134</v>
      </c>
      <c r="AG14" s="58" t="s">
        <v>134</v>
      </c>
      <c r="AH14" s="58" t="s">
        <v>173</v>
      </c>
      <c r="AI14" s="58" t="s">
        <v>151</v>
      </c>
      <c r="AJ14" s="58" t="s">
        <v>136</v>
      </c>
      <c r="AK14" s="58" t="s">
        <v>137</v>
      </c>
      <c r="AL14" s="58" t="s">
        <v>114</v>
      </c>
      <c r="AM14" s="58" t="s">
        <v>178</v>
      </c>
      <c r="AN14" s="58" t="s">
        <v>176</v>
      </c>
      <c r="AO14" s="58" t="s">
        <v>117</v>
      </c>
      <c r="AP14" s="58" t="s">
        <v>118</v>
      </c>
      <c r="AQ14" s="58" t="s">
        <v>141</v>
      </c>
      <c r="AR14" s="58" t="s">
        <v>142</v>
      </c>
      <c r="AS14" s="58" t="s">
        <v>143</v>
      </c>
      <c r="AT14" s="58" t="s">
        <v>153</v>
      </c>
      <c r="AU14" s="58" t="s">
        <v>145</v>
      </c>
      <c r="AV14" s="58" t="s">
        <v>179</v>
      </c>
      <c r="AW14" s="58" t="s">
        <v>125</v>
      </c>
      <c r="AX14" s="58" t="s">
        <v>126</v>
      </c>
      <c r="AY14" s="58" t="s">
        <v>147</v>
      </c>
      <c r="AZ14" s="120" t="s">
        <v>576</v>
      </c>
      <c r="BA14" s="58" t="s">
        <v>148</v>
      </c>
      <c r="BB14" s="58" t="s">
        <v>149</v>
      </c>
    </row>
    <row r="15" spans="1:54" ht="16" x14ac:dyDescent="0.2">
      <c r="A15" s="63">
        <v>43704.625775462962</v>
      </c>
      <c r="B15" s="63">
        <v>43704.63208333333</v>
      </c>
      <c r="C15" s="58" t="s">
        <v>57</v>
      </c>
      <c r="D15" s="120" t="s">
        <v>576</v>
      </c>
      <c r="E15" s="2">
        <v>100</v>
      </c>
      <c r="F15" s="2">
        <v>545</v>
      </c>
      <c r="G15" s="58" t="s">
        <v>130</v>
      </c>
      <c r="H15" s="63">
        <v>43704.632099768518</v>
      </c>
      <c r="I15" s="58" t="s">
        <v>180</v>
      </c>
      <c r="J15" s="58" t="s">
        <v>106</v>
      </c>
      <c r="K15" s="58" t="s">
        <v>106</v>
      </c>
      <c r="L15" s="58" t="s">
        <v>106</v>
      </c>
      <c r="M15" s="58" t="s">
        <v>106</v>
      </c>
      <c r="N15" s="120" t="s">
        <v>576</v>
      </c>
      <c r="O15" s="120" t="s">
        <v>576</v>
      </c>
      <c r="P15" s="58" t="s">
        <v>107</v>
      </c>
      <c r="Q15" s="58" t="s">
        <v>108</v>
      </c>
      <c r="R15" s="58" t="s">
        <v>129</v>
      </c>
      <c r="S15" s="58" t="s">
        <v>109</v>
      </c>
      <c r="T15" s="58" t="s">
        <v>133</v>
      </c>
      <c r="U15" s="58" t="s">
        <v>132</v>
      </c>
      <c r="V15" s="58" t="s">
        <v>134</v>
      </c>
      <c r="W15" s="58" t="s">
        <v>134</v>
      </c>
      <c r="X15" s="58" t="s">
        <v>109</v>
      </c>
      <c r="Y15" s="58" t="s">
        <v>109</v>
      </c>
      <c r="Z15" s="58" t="s">
        <v>109</v>
      </c>
      <c r="AA15" s="58" t="s">
        <v>134</v>
      </c>
      <c r="AB15" s="58" t="s">
        <v>109</v>
      </c>
      <c r="AC15" s="58" t="s">
        <v>109</v>
      </c>
      <c r="AD15" s="58" t="s">
        <v>109</v>
      </c>
      <c r="AE15" s="58" t="s">
        <v>109</v>
      </c>
      <c r="AF15" s="58" t="s">
        <v>109</v>
      </c>
      <c r="AG15" s="58" t="s">
        <v>109</v>
      </c>
      <c r="AH15" s="58" t="s">
        <v>135</v>
      </c>
      <c r="AI15" s="58" t="s">
        <v>151</v>
      </c>
      <c r="AJ15" s="58" t="s">
        <v>136</v>
      </c>
      <c r="AK15" s="58" t="s">
        <v>137</v>
      </c>
      <c r="AL15" s="58" t="s">
        <v>114</v>
      </c>
      <c r="AM15" s="58" t="s">
        <v>115</v>
      </c>
      <c r="AN15" s="58" t="s">
        <v>156</v>
      </c>
      <c r="AO15" s="58" t="s">
        <v>139</v>
      </c>
      <c r="AP15" s="58" t="s">
        <v>118</v>
      </c>
      <c r="AQ15" s="58" t="s">
        <v>141</v>
      </c>
      <c r="AR15" s="58" t="s">
        <v>120</v>
      </c>
      <c r="AS15" s="58" t="s">
        <v>143</v>
      </c>
      <c r="AT15" s="58" t="s">
        <v>144</v>
      </c>
      <c r="AU15" s="58" t="s">
        <v>145</v>
      </c>
      <c r="AV15" s="58" t="s">
        <v>123</v>
      </c>
      <c r="AW15" s="58" t="s">
        <v>125</v>
      </c>
      <c r="AX15" s="58" t="s">
        <v>157</v>
      </c>
      <c r="AY15" s="58" t="s">
        <v>127</v>
      </c>
      <c r="AZ15" s="120" t="s">
        <v>576</v>
      </c>
      <c r="BA15" s="58" t="s">
        <v>148</v>
      </c>
      <c r="BB15" s="58" t="s">
        <v>149</v>
      </c>
    </row>
    <row r="16" spans="1:54" ht="16" x14ac:dyDescent="0.2">
      <c r="A16" s="63">
        <v>43704.591921296298</v>
      </c>
      <c r="B16" s="63">
        <v>43704.830069444448</v>
      </c>
      <c r="C16" s="58" t="s">
        <v>57</v>
      </c>
      <c r="D16" s="120" t="s">
        <v>576</v>
      </c>
      <c r="E16" s="2">
        <v>100</v>
      </c>
      <c r="F16" s="2">
        <v>20576</v>
      </c>
      <c r="G16" s="58" t="s">
        <v>130</v>
      </c>
      <c r="H16" s="63">
        <v>43704.830082488428</v>
      </c>
      <c r="I16" s="58" t="s">
        <v>181</v>
      </c>
      <c r="J16" s="58" t="s">
        <v>106</v>
      </c>
      <c r="K16" s="58" t="s">
        <v>106</v>
      </c>
      <c r="L16" s="58" t="s">
        <v>106</v>
      </c>
      <c r="M16" s="58" t="s">
        <v>106</v>
      </c>
      <c r="N16" s="120" t="s">
        <v>576</v>
      </c>
      <c r="O16" s="120" t="s">
        <v>576</v>
      </c>
      <c r="P16" s="58" t="s">
        <v>107</v>
      </c>
      <c r="Q16" s="58" t="s">
        <v>108</v>
      </c>
      <c r="R16" s="58" t="s">
        <v>129</v>
      </c>
      <c r="S16" s="58" t="s">
        <v>134</v>
      </c>
      <c r="T16" s="58" t="s">
        <v>132</v>
      </c>
      <c r="U16" s="58" t="s">
        <v>132</v>
      </c>
      <c r="V16" s="58" t="s">
        <v>134</v>
      </c>
      <c r="W16" s="58" t="s">
        <v>133</v>
      </c>
      <c r="X16" s="58" t="s">
        <v>133</v>
      </c>
      <c r="Y16" s="58" t="s">
        <v>134</v>
      </c>
      <c r="Z16" s="58" t="s">
        <v>134</v>
      </c>
      <c r="AA16" s="58" t="s">
        <v>132</v>
      </c>
      <c r="AB16" s="58" t="s">
        <v>134</v>
      </c>
      <c r="AC16" s="58" t="s">
        <v>132</v>
      </c>
      <c r="AD16" s="58" t="s">
        <v>134</v>
      </c>
      <c r="AE16" s="58" t="s">
        <v>134</v>
      </c>
      <c r="AF16" s="58" t="s">
        <v>133</v>
      </c>
      <c r="AG16" s="58" t="s">
        <v>134</v>
      </c>
      <c r="AH16" s="58" t="s">
        <v>135</v>
      </c>
      <c r="AI16" s="58" t="s">
        <v>151</v>
      </c>
      <c r="AJ16" s="58" t="s">
        <v>136</v>
      </c>
      <c r="AK16" s="58" t="s">
        <v>137</v>
      </c>
      <c r="AL16" s="58" t="s">
        <v>114</v>
      </c>
      <c r="AM16" s="58" t="s">
        <v>178</v>
      </c>
      <c r="AN16" s="58" t="s">
        <v>116</v>
      </c>
      <c r="AO16" s="58" t="s">
        <v>139</v>
      </c>
      <c r="AP16" s="58" t="s">
        <v>140</v>
      </c>
      <c r="AQ16" s="58" t="s">
        <v>141</v>
      </c>
      <c r="AR16" s="58" t="s">
        <v>142</v>
      </c>
      <c r="AS16" s="58" t="s">
        <v>182</v>
      </c>
      <c r="AT16" s="58" t="s">
        <v>122</v>
      </c>
      <c r="AU16" s="58" t="s">
        <v>145</v>
      </c>
      <c r="AV16" s="58" t="s">
        <v>123</v>
      </c>
      <c r="AW16" s="58" t="s">
        <v>125</v>
      </c>
      <c r="AX16" s="58" t="s">
        <v>157</v>
      </c>
      <c r="AY16" s="58" t="s">
        <v>127</v>
      </c>
      <c r="AZ16" s="120" t="s">
        <v>576</v>
      </c>
      <c r="BA16" s="58" t="s">
        <v>148</v>
      </c>
      <c r="BB16" s="58" t="s">
        <v>149</v>
      </c>
    </row>
    <row r="17" spans="1:54" ht="16" x14ac:dyDescent="0.2">
      <c r="A17" s="63">
        <v>43698.586678240739</v>
      </c>
      <c r="B17" s="63">
        <v>43698.587395833332</v>
      </c>
      <c r="C17" s="58" t="s">
        <v>57</v>
      </c>
      <c r="D17" s="120" t="s">
        <v>576</v>
      </c>
      <c r="E17" s="2">
        <v>2</v>
      </c>
      <c r="F17" s="2">
        <v>62</v>
      </c>
      <c r="G17" s="58" t="s">
        <v>104</v>
      </c>
      <c r="H17" s="63">
        <v>43705.587762488423</v>
      </c>
      <c r="I17" s="58" t="s">
        <v>183</v>
      </c>
      <c r="J17" s="58" t="s">
        <v>106</v>
      </c>
      <c r="K17" s="58" t="s">
        <v>106</v>
      </c>
      <c r="L17" s="58" t="s">
        <v>106</v>
      </c>
      <c r="M17" s="58" t="s">
        <v>106</v>
      </c>
      <c r="N17" s="120" t="s">
        <v>576</v>
      </c>
      <c r="O17" s="120" t="s">
        <v>576</v>
      </c>
      <c r="P17" s="58" t="s">
        <v>107</v>
      </c>
      <c r="Q17" s="58" t="s">
        <v>108</v>
      </c>
      <c r="R17" s="58" t="s">
        <v>129</v>
      </c>
      <c r="S17" s="58" t="s">
        <v>106</v>
      </c>
      <c r="T17" s="58" t="s">
        <v>106</v>
      </c>
      <c r="U17" s="58" t="s">
        <v>106</v>
      </c>
      <c r="V17" s="58" t="s">
        <v>106</v>
      </c>
      <c r="W17" s="58" t="s">
        <v>106</v>
      </c>
      <c r="X17" s="58" t="s">
        <v>106</v>
      </c>
      <c r="Y17" s="58" t="s">
        <v>106</v>
      </c>
      <c r="Z17" s="58" t="s">
        <v>106</v>
      </c>
      <c r="AA17" s="58" t="s">
        <v>106</v>
      </c>
      <c r="AB17" s="58" t="s">
        <v>106</v>
      </c>
      <c r="AC17" s="58" t="s">
        <v>106</v>
      </c>
      <c r="AD17" s="58" t="s">
        <v>106</v>
      </c>
      <c r="AE17" s="58" t="s">
        <v>106</v>
      </c>
      <c r="AF17" s="58" t="s">
        <v>106</v>
      </c>
      <c r="AG17" s="58" t="s">
        <v>106</v>
      </c>
      <c r="AH17" s="58" t="s">
        <v>106</v>
      </c>
      <c r="AI17" s="58" t="s">
        <v>106</v>
      </c>
      <c r="AJ17" s="58" t="s">
        <v>106</v>
      </c>
      <c r="AK17" s="58" t="s">
        <v>106</v>
      </c>
      <c r="AL17" s="58" t="s">
        <v>106</v>
      </c>
      <c r="AM17" s="58" t="s">
        <v>106</v>
      </c>
      <c r="AN17" s="58" t="s">
        <v>106</v>
      </c>
      <c r="AO17" s="58" t="s">
        <v>106</v>
      </c>
      <c r="AP17" s="58" t="s">
        <v>106</v>
      </c>
      <c r="AQ17" s="58" t="s">
        <v>106</v>
      </c>
      <c r="AR17" s="58" t="s">
        <v>106</v>
      </c>
      <c r="AS17" s="58" t="s">
        <v>106</v>
      </c>
      <c r="AT17" s="58" t="s">
        <v>106</v>
      </c>
      <c r="AU17" s="58" t="s">
        <v>106</v>
      </c>
      <c r="AV17" s="58" t="s">
        <v>106</v>
      </c>
      <c r="AW17" s="58" t="s">
        <v>106</v>
      </c>
      <c r="AX17" s="58" t="s">
        <v>106</v>
      </c>
      <c r="AY17" s="58" t="s">
        <v>106</v>
      </c>
      <c r="AZ17" s="120" t="s">
        <v>576</v>
      </c>
      <c r="BA17" s="58" t="s">
        <v>106</v>
      </c>
      <c r="BB17" s="58" t="s">
        <v>106</v>
      </c>
    </row>
    <row r="18" spans="1:54" ht="16" x14ac:dyDescent="0.2">
      <c r="A18" s="63">
        <v>43705.782268518517</v>
      </c>
      <c r="B18" s="63">
        <v>43705.79109953704</v>
      </c>
      <c r="C18" s="58" t="s">
        <v>57</v>
      </c>
      <c r="D18" s="120" t="s">
        <v>576</v>
      </c>
      <c r="E18" s="2">
        <v>100</v>
      </c>
      <c r="F18" s="2">
        <v>762</v>
      </c>
      <c r="G18" s="58" t="s">
        <v>130</v>
      </c>
      <c r="H18" s="63">
        <v>43705.791113472224</v>
      </c>
      <c r="I18" s="58" t="s">
        <v>184</v>
      </c>
      <c r="J18" s="58" t="s">
        <v>106</v>
      </c>
      <c r="K18" s="58" t="s">
        <v>106</v>
      </c>
      <c r="L18" s="58" t="s">
        <v>106</v>
      </c>
      <c r="M18" s="58" t="s">
        <v>106</v>
      </c>
      <c r="N18" s="120" t="s">
        <v>576</v>
      </c>
      <c r="O18" s="120" t="s">
        <v>576</v>
      </c>
      <c r="P18" s="58" t="s">
        <v>107</v>
      </c>
      <c r="Q18" s="58" t="s">
        <v>108</v>
      </c>
      <c r="R18" s="58" t="s">
        <v>129</v>
      </c>
      <c r="S18" s="58" t="s">
        <v>134</v>
      </c>
      <c r="T18" s="58" t="s">
        <v>132</v>
      </c>
      <c r="U18" s="58" t="s">
        <v>133</v>
      </c>
      <c r="V18" s="58" t="s">
        <v>134</v>
      </c>
      <c r="W18" s="58" t="s">
        <v>134</v>
      </c>
      <c r="X18" s="58" t="s">
        <v>134</v>
      </c>
      <c r="Y18" s="58" t="s">
        <v>109</v>
      </c>
      <c r="Z18" s="58" t="s">
        <v>109</v>
      </c>
      <c r="AA18" s="58" t="s">
        <v>133</v>
      </c>
      <c r="AB18" s="58" t="s">
        <v>134</v>
      </c>
      <c r="AC18" s="58" t="s">
        <v>133</v>
      </c>
      <c r="AD18" s="58" t="s">
        <v>134</v>
      </c>
      <c r="AE18" s="58" t="s">
        <v>109</v>
      </c>
      <c r="AF18" s="58" t="s">
        <v>134</v>
      </c>
      <c r="AG18" s="58" t="s">
        <v>109</v>
      </c>
      <c r="AH18" s="58" t="s">
        <v>110</v>
      </c>
      <c r="AI18" s="58" t="s">
        <v>151</v>
      </c>
      <c r="AJ18" s="58" t="s">
        <v>136</v>
      </c>
      <c r="AK18" s="58" t="s">
        <v>137</v>
      </c>
      <c r="AL18" s="58" t="s">
        <v>114</v>
      </c>
      <c r="AM18" s="58" t="s">
        <v>138</v>
      </c>
      <c r="AN18" s="58" t="s">
        <v>116</v>
      </c>
      <c r="AO18" s="58" t="s">
        <v>117</v>
      </c>
      <c r="AP18" s="58" t="s">
        <v>118</v>
      </c>
      <c r="AQ18" s="58" t="s">
        <v>141</v>
      </c>
      <c r="AR18" s="58" t="s">
        <v>142</v>
      </c>
      <c r="AS18" s="58" t="s">
        <v>143</v>
      </c>
      <c r="AT18" s="58" t="s">
        <v>153</v>
      </c>
      <c r="AU18" s="58" t="s">
        <v>145</v>
      </c>
      <c r="AV18" s="58" t="s">
        <v>123</v>
      </c>
      <c r="AW18" s="58" t="s">
        <v>125</v>
      </c>
      <c r="AX18" s="58" t="s">
        <v>126</v>
      </c>
      <c r="AY18" s="58" t="s">
        <v>127</v>
      </c>
      <c r="AZ18" s="120" t="s">
        <v>576</v>
      </c>
      <c r="BA18" s="58" t="s">
        <v>148</v>
      </c>
      <c r="BB18" s="58" t="s">
        <v>149</v>
      </c>
    </row>
    <row r="19" spans="1:54" ht="16" x14ac:dyDescent="0.2">
      <c r="A19" s="63">
        <v>43706.894074074073</v>
      </c>
      <c r="B19" s="63">
        <v>43706.901932870373</v>
      </c>
      <c r="C19" s="58" t="s">
        <v>57</v>
      </c>
      <c r="D19" s="120" t="s">
        <v>576</v>
      </c>
      <c r="E19" s="2">
        <v>100</v>
      </c>
      <c r="F19" s="2">
        <v>679</v>
      </c>
      <c r="G19" s="58" t="s">
        <v>130</v>
      </c>
      <c r="H19" s="63">
        <v>43706.901953194443</v>
      </c>
      <c r="I19" s="58" t="s">
        <v>185</v>
      </c>
      <c r="J19" s="58" t="s">
        <v>106</v>
      </c>
      <c r="K19" s="58" t="s">
        <v>106</v>
      </c>
      <c r="L19" s="58" t="s">
        <v>106</v>
      </c>
      <c r="M19" s="58" t="s">
        <v>106</v>
      </c>
      <c r="N19" s="120" t="s">
        <v>576</v>
      </c>
      <c r="O19" s="120" t="s">
        <v>576</v>
      </c>
      <c r="P19" s="58" t="s">
        <v>107</v>
      </c>
      <c r="Q19" s="58" t="s">
        <v>108</v>
      </c>
      <c r="R19" s="58" t="s">
        <v>129</v>
      </c>
      <c r="S19" s="58" t="s">
        <v>134</v>
      </c>
      <c r="T19" s="58" t="s">
        <v>132</v>
      </c>
      <c r="U19" s="58" t="s">
        <v>132</v>
      </c>
      <c r="V19" s="58" t="s">
        <v>132</v>
      </c>
      <c r="W19" s="58" t="s">
        <v>133</v>
      </c>
      <c r="X19" s="58" t="s">
        <v>133</v>
      </c>
      <c r="Y19" s="58" t="s">
        <v>133</v>
      </c>
      <c r="Z19" s="58" t="s">
        <v>133</v>
      </c>
      <c r="AA19" s="58" t="s">
        <v>133</v>
      </c>
      <c r="AB19" s="58" t="s">
        <v>133</v>
      </c>
      <c r="AC19" s="58" t="s">
        <v>132</v>
      </c>
      <c r="AD19" s="58" t="s">
        <v>133</v>
      </c>
      <c r="AE19" s="58" t="s">
        <v>133</v>
      </c>
      <c r="AF19" s="58" t="s">
        <v>134</v>
      </c>
      <c r="AG19" s="58" t="s">
        <v>134</v>
      </c>
      <c r="AH19" s="58" t="s">
        <v>135</v>
      </c>
      <c r="AI19" s="58" t="s">
        <v>111</v>
      </c>
      <c r="AJ19" s="58" t="s">
        <v>136</v>
      </c>
      <c r="AK19" s="58" t="s">
        <v>137</v>
      </c>
      <c r="AL19" s="58" t="s">
        <v>114</v>
      </c>
      <c r="AM19" s="58" t="s">
        <v>138</v>
      </c>
      <c r="AN19" s="58" t="s">
        <v>116</v>
      </c>
      <c r="AO19" s="58" t="s">
        <v>117</v>
      </c>
      <c r="AP19" s="58" t="s">
        <v>186</v>
      </c>
      <c r="AQ19" s="58" t="s">
        <v>141</v>
      </c>
      <c r="AR19" s="58" t="s">
        <v>120</v>
      </c>
      <c r="AS19" s="58" t="s">
        <v>143</v>
      </c>
      <c r="AT19" s="58" t="s">
        <v>122</v>
      </c>
      <c r="AU19" s="58" t="s">
        <v>145</v>
      </c>
      <c r="AV19" s="58" t="s">
        <v>123</v>
      </c>
      <c r="AW19" s="58" t="s">
        <v>187</v>
      </c>
      <c r="AX19" s="58" t="s">
        <v>157</v>
      </c>
      <c r="AY19" s="58" t="s">
        <v>147</v>
      </c>
      <c r="AZ19" s="120" t="s">
        <v>576</v>
      </c>
      <c r="BA19" s="58" t="s">
        <v>148</v>
      </c>
      <c r="BB19" s="58" t="s">
        <v>149</v>
      </c>
    </row>
    <row r="20" spans="1:54" ht="16" x14ac:dyDescent="0.2">
      <c r="A20" s="63">
        <v>43700.301550925928</v>
      </c>
      <c r="B20" s="63">
        <v>43700.301944444444</v>
      </c>
      <c r="C20" s="58" t="s">
        <v>57</v>
      </c>
      <c r="D20" s="120" t="s">
        <v>576</v>
      </c>
      <c r="E20" s="2">
        <v>2</v>
      </c>
      <c r="F20" s="2">
        <v>33</v>
      </c>
      <c r="G20" s="58" t="s">
        <v>104</v>
      </c>
      <c r="H20" s="63">
        <v>43707.302062800925</v>
      </c>
      <c r="I20" s="58" t="s">
        <v>188</v>
      </c>
      <c r="J20" s="58" t="s">
        <v>106</v>
      </c>
      <c r="K20" s="58" t="s">
        <v>106</v>
      </c>
      <c r="L20" s="58" t="s">
        <v>106</v>
      </c>
      <c r="M20" s="58" t="s">
        <v>106</v>
      </c>
      <c r="N20" s="120" t="s">
        <v>576</v>
      </c>
      <c r="O20" s="120" t="s">
        <v>576</v>
      </c>
      <c r="P20" s="58" t="s">
        <v>107</v>
      </c>
      <c r="Q20" s="58" t="s">
        <v>108</v>
      </c>
      <c r="R20" s="58" t="s">
        <v>129</v>
      </c>
      <c r="S20" s="58" t="s">
        <v>106</v>
      </c>
      <c r="T20" s="58" t="s">
        <v>106</v>
      </c>
      <c r="U20" s="58" t="s">
        <v>106</v>
      </c>
      <c r="V20" s="58" t="s">
        <v>106</v>
      </c>
      <c r="W20" s="58" t="s">
        <v>106</v>
      </c>
      <c r="X20" s="58" t="s">
        <v>106</v>
      </c>
      <c r="Y20" s="58" t="s">
        <v>106</v>
      </c>
      <c r="Z20" s="58" t="s">
        <v>106</v>
      </c>
      <c r="AA20" s="58" t="s">
        <v>106</v>
      </c>
      <c r="AB20" s="58" t="s">
        <v>106</v>
      </c>
      <c r="AC20" s="58" t="s">
        <v>106</v>
      </c>
      <c r="AD20" s="58" t="s">
        <v>106</v>
      </c>
      <c r="AE20" s="58" t="s">
        <v>106</v>
      </c>
      <c r="AF20" s="58" t="s">
        <v>106</v>
      </c>
      <c r="AG20" s="58" t="s">
        <v>106</v>
      </c>
      <c r="AH20" s="58" t="s">
        <v>106</v>
      </c>
      <c r="AI20" s="58" t="s">
        <v>106</v>
      </c>
      <c r="AJ20" s="58" t="s">
        <v>106</v>
      </c>
      <c r="AK20" s="58" t="s">
        <v>106</v>
      </c>
      <c r="AL20" s="58" t="s">
        <v>106</v>
      </c>
      <c r="AM20" s="58" t="s">
        <v>106</v>
      </c>
      <c r="AN20" s="58" t="s">
        <v>106</v>
      </c>
      <c r="AO20" s="58" t="s">
        <v>106</v>
      </c>
      <c r="AP20" s="58" t="s">
        <v>106</v>
      </c>
      <c r="AQ20" s="58" t="s">
        <v>106</v>
      </c>
      <c r="AR20" s="58" t="s">
        <v>106</v>
      </c>
      <c r="AS20" s="58" t="s">
        <v>106</v>
      </c>
      <c r="AT20" s="58" t="s">
        <v>106</v>
      </c>
      <c r="AU20" s="58" t="s">
        <v>106</v>
      </c>
      <c r="AV20" s="58" t="s">
        <v>106</v>
      </c>
      <c r="AW20" s="58" t="s">
        <v>106</v>
      </c>
      <c r="AX20" s="58" t="s">
        <v>106</v>
      </c>
      <c r="AY20" s="58" t="s">
        <v>106</v>
      </c>
      <c r="AZ20" s="120" t="s">
        <v>576</v>
      </c>
      <c r="BA20" s="58" t="s">
        <v>106</v>
      </c>
      <c r="BB20" s="58" t="s">
        <v>106</v>
      </c>
    </row>
    <row r="21" spans="1:54" ht="16" x14ac:dyDescent="0.2">
      <c r="A21" s="63">
        <v>43698.593935185185</v>
      </c>
      <c r="B21" s="63">
        <v>43700.742534722223</v>
      </c>
      <c r="C21" s="58" t="s">
        <v>57</v>
      </c>
      <c r="D21" s="120" t="s">
        <v>576</v>
      </c>
      <c r="E21" s="2">
        <v>2</v>
      </c>
      <c r="F21" s="2">
        <v>185639</v>
      </c>
      <c r="G21" s="58" t="s">
        <v>104</v>
      </c>
      <c r="H21" s="63">
        <v>43707.74291572917</v>
      </c>
      <c r="I21" s="58" t="s">
        <v>189</v>
      </c>
      <c r="J21" s="58" t="s">
        <v>106</v>
      </c>
      <c r="K21" s="58" t="s">
        <v>106</v>
      </c>
      <c r="L21" s="58" t="s">
        <v>106</v>
      </c>
      <c r="M21" s="58" t="s">
        <v>106</v>
      </c>
      <c r="N21" s="120" t="s">
        <v>576</v>
      </c>
      <c r="O21" s="120" t="s">
        <v>576</v>
      </c>
      <c r="P21" s="58" t="s">
        <v>107</v>
      </c>
      <c r="Q21" s="58" t="s">
        <v>108</v>
      </c>
      <c r="R21" s="58" t="s">
        <v>129</v>
      </c>
      <c r="S21" s="58" t="s">
        <v>106</v>
      </c>
      <c r="T21" s="58" t="s">
        <v>106</v>
      </c>
      <c r="U21" s="58" t="s">
        <v>106</v>
      </c>
      <c r="V21" s="58" t="s">
        <v>106</v>
      </c>
      <c r="W21" s="58" t="s">
        <v>106</v>
      </c>
      <c r="X21" s="58" t="s">
        <v>106</v>
      </c>
      <c r="Y21" s="58" t="s">
        <v>106</v>
      </c>
      <c r="Z21" s="58" t="s">
        <v>106</v>
      </c>
      <c r="AA21" s="58" t="s">
        <v>106</v>
      </c>
      <c r="AB21" s="58" t="s">
        <v>106</v>
      </c>
      <c r="AC21" s="58" t="s">
        <v>106</v>
      </c>
      <c r="AD21" s="58" t="s">
        <v>106</v>
      </c>
      <c r="AE21" s="58" t="s">
        <v>106</v>
      </c>
      <c r="AF21" s="58" t="s">
        <v>106</v>
      </c>
      <c r="AG21" s="58" t="s">
        <v>106</v>
      </c>
      <c r="AH21" s="58" t="s">
        <v>106</v>
      </c>
      <c r="AI21" s="58" t="s">
        <v>106</v>
      </c>
      <c r="AJ21" s="58" t="s">
        <v>106</v>
      </c>
      <c r="AK21" s="58" t="s">
        <v>106</v>
      </c>
      <c r="AL21" s="58" t="s">
        <v>106</v>
      </c>
      <c r="AM21" s="58" t="s">
        <v>106</v>
      </c>
      <c r="AN21" s="58" t="s">
        <v>106</v>
      </c>
      <c r="AO21" s="58" t="s">
        <v>106</v>
      </c>
      <c r="AP21" s="58" t="s">
        <v>106</v>
      </c>
      <c r="AQ21" s="58" t="s">
        <v>106</v>
      </c>
      <c r="AR21" s="58" t="s">
        <v>106</v>
      </c>
      <c r="AS21" s="58" t="s">
        <v>106</v>
      </c>
      <c r="AT21" s="58" t="s">
        <v>106</v>
      </c>
      <c r="AU21" s="58" t="s">
        <v>106</v>
      </c>
      <c r="AV21" s="58" t="s">
        <v>106</v>
      </c>
      <c r="AW21" s="58" t="s">
        <v>106</v>
      </c>
      <c r="AX21" s="58" t="s">
        <v>106</v>
      </c>
      <c r="AY21" s="58" t="s">
        <v>106</v>
      </c>
      <c r="AZ21" s="120" t="s">
        <v>576</v>
      </c>
      <c r="BA21" s="58" t="s">
        <v>106</v>
      </c>
      <c r="BB21" s="58" t="s">
        <v>106</v>
      </c>
    </row>
    <row r="22" spans="1:54" ht="16" x14ac:dyDescent="0.2">
      <c r="A22" s="63">
        <v>43707.760925925926</v>
      </c>
      <c r="B22" s="63">
        <v>43707.778240740743</v>
      </c>
      <c r="C22" s="58" t="s">
        <v>57</v>
      </c>
      <c r="D22" s="120" t="s">
        <v>576</v>
      </c>
      <c r="E22" s="2">
        <v>100</v>
      </c>
      <c r="F22" s="2">
        <v>1495</v>
      </c>
      <c r="G22" s="58" t="s">
        <v>130</v>
      </c>
      <c r="H22" s="63">
        <v>43707.778254502315</v>
      </c>
      <c r="I22" s="58" t="s">
        <v>190</v>
      </c>
      <c r="J22" s="58" t="s">
        <v>106</v>
      </c>
      <c r="K22" s="58" t="s">
        <v>106</v>
      </c>
      <c r="L22" s="58" t="s">
        <v>106</v>
      </c>
      <c r="M22" s="58" t="s">
        <v>106</v>
      </c>
      <c r="N22" s="120" t="s">
        <v>576</v>
      </c>
      <c r="O22" s="120" t="s">
        <v>576</v>
      </c>
      <c r="P22" s="58" t="s">
        <v>107</v>
      </c>
      <c r="Q22" s="58" t="s">
        <v>108</v>
      </c>
      <c r="R22" s="58" t="s">
        <v>129</v>
      </c>
      <c r="S22" s="58" t="s">
        <v>134</v>
      </c>
      <c r="T22" s="58" t="s">
        <v>132</v>
      </c>
      <c r="U22" s="58" t="s">
        <v>133</v>
      </c>
      <c r="V22" s="58" t="s">
        <v>132</v>
      </c>
      <c r="W22" s="58" t="s">
        <v>134</v>
      </c>
      <c r="X22" s="58" t="s">
        <v>134</v>
      </c>
      <c r="Y22" s="58" t="s">
        <v>134</v>
      </c>
      <c r="Z22" s="58" t="s">
        <v>134</v>
      </c>
      <c r="AA22" s="58" t="s">
        <v>132</v>
      </c>
      <c r="AB22" s="58" t="s">
        <v>109</v>
      </c>
      <c r="AC22" s="58" t="s">
        <v>133</v>
      </c>
      <c r="AD22" s="58" t="s">
        <v>134</v>
      </c>
      <c r="AE22" s="58" t="s">
        <v>109</v>
      </c>
      <c r="AF22" s="58" t="s">
        <v>134</v>
      </c>
      <c r="AG22" s="58" t="s">
        <v>134</v>
      </c>
      <c r="AH22" s="58" t="s">
        <v>110</v>
      </c>
      <c r="AI22" s="58" t="s">
        <v>111</v>
      </c>
      <c r="AJ22" s="58" t="s">
        <v>136</v>
      </c>
      <c r="AK22" s="58" t="s">
        <v>137</v>
      </c>
      <c r="AL22" s="58" t="s">
        <v>114</v>
      </c>
      <c r="AM22" s="58" t="s">
        <v>138</v>
      </c>
      <c r="AN22" s="58" t="s">
        <v>176</v>
      </c>
      <c r="AO22" s="58" t="s">
        <v>117</v>
      </c>
      <c r="AP22" s="58" t="s">
        <v>140</v>
      </c>
      <c r="AQ22" s="58" t="s">
        <v>141</v>
      </c>
      <c r="AR22" s="58" t="s">
        <v>142</v>
      </c>
      <c r="AS22" s="58" t="s">
        <v>143</v>
      </c>
      <c r="AT22" s="58" t="s">
        <v>153</v>
      </c>
      <c r="AU22" s="58" t="s">
        <v>145</v>
      </c>
      <c r="AV22" s="58" t="s">
        <v>123</v>
      </c>
      <c r="AW22" s="58" t="s">
        <v>125</v>
      </c>
      <c r="AX22" s="58" t="s">
        <v>146</v>
      </c>
      <c r="AY22" s="58" t="s">
        <v>127</v>
      </c>
      <c r="AZ22" s="120" t="s">
        <v>576</v>
      </c>
      <c r="BA22" s="58" t="s">
        <v>148</v>
      </c>
      <c r="BB22" s="58" t="s">
        <v>149</v>
      </c>
    </row>
    <row r="23" spans="1:54" ht="16" x14ac:dyDescent="0.2">
      <c r="A23" s="63">
        <v>43709.762094907404</v>
      </c>
      <c r="B23" s="63">
        <v>43709.771226851852</v>
      </c>
      <c r="C23" s="58" t="s">
        <v>57</v>
      </c>
      <c r="D23" s="120" t="s">
        <v>576</v>
      </c>
      <c r="E23" s="2">
        <v>100</v>
      </c>
      <c r="F23" s="2">
        <v>789</v>
      </c>
      <c r="G23" s="58" t="s">
        <v>130</v>
      </c>
      <c r="H23" s="63">
        <v>43709.771243842595</v>
      </c>
      <c r="I23" s="58" t="s">
        <v>191</v>
      </c>
      <c r="J23" s="58" t="s">
        <v>106</v>
      </c>
      <c r="K23" s="58" t="s">
        <v>106</v>
      </c>
      <c r="L23" s="58" t="s">
        <v>106</v>
      </c>
      <c r="M23" s="58" t="s">
        <v>106</v>
      </c>
      <c r="N23" s="120" t="s">
        <v>576</v>
      </c>
      <c r="O23" s="120" t="s">
        <v>576</v>
      </c>
      <c r="P23" s="58" t="s">
        <v>107</v>
      </c>
      <c r="Q23" s="58" t="s">
        <v>108</v>
      </c>
      <c r="R23" s="58" t="s">
        <v>129</v>
      </c>
      <c r="S23" s="58" t="s">
        <v>134</v>
      </c>
      <c r="T23" s="58" t="s">
        <v>134</v>
      </c>
      <c r="U23" s="58" t="s">
        <v>133</v>
      </c>
      <c r="V23" s="58" t="s">
        <v>134</v>
      </c>
      <c r="W23" s="58" t="s">
        <v>134</v>
      </c>
      <c r="X23" s="58" t="s">
        <v>109</v>
      </c>
      <c r="Y23" s="58" t="s">
        <v>109</v>
      </c>
      <c r="Z23" s="58" t="s">
        <v>109</v>
      </c>
      <c r="AA23" s="58" t="s">
        <v>133</v>
      </c>
      <c r="AB23" s="58" t="s">
        <v>134</v>
      </c>
      <c r="AC23" s="58" t="s">
        <v>133</v>
      </c>
      <c r="AD23" s="58" t="s">
        <v>134</v>
      </c>
      <c r="AE23" s="58" t="s">
        <v>134</v>
      </c>
      <c r="AF23" s="58" t="s">
        <v>109</v>
      </c>
      <c r="AG23" s="58" t="s">
        <v>109</v>
      </c>
      <c r="AH23" s="58" t="s">
        <v>110</v>
      </c>
      <c r="AI23" s="58" t="s">
        <v>111</v>
      </c>
      <c r="AJ23" s="58" t="s">
        <v>136</v>
      </c>
      <c r="AK23" s="58" t="s">
        <v>152</v>
      </c>
      <c r="AL23" s="58" t="s">
        <v>114</v>
      </c>
      <c r="AM23" s="58" t="s">
        <v>138</v>
      </c>
      <c r="AN23" s="58" t="s">
        <v>116</v>
      </c>
      <c r="AO23" s="58" t="s">
        <v>117</v>
      </c>
      <c r="AP23" s="58" t="s">
        <v>118</v>
      </c>
      <c r="AQ23" s="58" t="s">
        <v>141</v>
      </c>
      <c r="AR23" s="58" t="s">
        <v>142</v>
      </c>
      <c r="AS23" s="58" t="s">
        <v>170</v>
      </c>
      <c r="AT23" s="58" t="s">
        <v>153</v>
      </c>
      <c r="AU23" s="58" t="s">
        <v>145</v>
      </c>
      <c r="AV23" s="58" t="s">
        <v>123</v>
      </c>
      <c r="AW23" s="58" t="s">
        <v>125</v>
      </c>
      <c r="AX23" s="58" t="s">
        <v>126</v>
      </c>
      <c r="AY23" s="58" t="s">
        <v>192</v>
      </c>
      <c r="AZ23" s="120" t="s">
        <v>576</v>
      </c>
      <c r="BA23" s="58" t="s">
        <v>148</v>
      </c>
      <c r="BB23" s="58" t="s">
        <v>149</v>
      </c>
    </row>
    <row r="24" spans="1:54" ht="16" x14ac:dyDescent="0.2">
      <c r="A24" s="63">
        <v>43703.470601851855</v>
      </c>
      <c r="B24" s="63">
        <v>43703.470833333333</v>
      </c>
      <c r="C24" s="58" t="s">
        <v>57</v>
      </c>
      <c r="D24" s="120" t="s">
        <v>576</v>
      </c>
      <c r="E24" s="2">
        <v>2</v>
      </c>
      <c r="F24" s="2">
        <v>19</v>
      </c>
      <c r="G24" s="58" t="s">
        <v>104</v>
      </c>
      <c r="H24" s="63">
        <v>43710.471258969905</v>
      </c>
      <c r="I24" s="58" t="s">
        <v>193</v>
      </c>
      <c r="J24" s="58" t="s">
        <v>106</v>
      </c>
      <c r="K24" s="58" t="s">
        <v>106</v>
      </c>
      <c r="L24" s="58" t="s">
        <v>106</v>
      </c>
      <c r="M24" s="58" t="s">
        <v>106</v>
      </c>
      <c r="N24" s="120" t="s">
        <v>576</v>
      </c>
      <c r="O24" s="120" t="s">
        <v>576</v>
      </c>
      <c r="P24" s="58" t="s">
        <v>107</v>
      </c>
      <c r="Q24" s="58" t="s">
        <v>108</v>
      </c>
      <c r="R24" s="58" t="s">
        <v>129</v>
      </c>
      <c r="S24" s="58" t="s">
        <v>106</v>
      </c>
      <c r="T24" s="58" t="s">
        <v>106</v>
      </c>
      <c r="U24" s="58" t="s">
        <v>106</v>
      </c>
      <c r="V24" s="58" t="s">
        <v>106</v>
      </c>
      <c r="W24" s="58" t="s">
        <v>106</v>
      </c>
      <c r="X24" s="58" t="s">
        <v>106</v>
      </c>
      <c r="Y24" s="58" t="s">
        <v>106</v>
      </c>
      <c r="Z24" s="58" t="s">
        <v>106</v>
      </c>
      <c r="AA24" s="58" t="s">
        <v>106</v>
      </c>
      <c r="AB24" s="58" t="s">
        <v>106</v>
      </c>
      <c r="AC24" s="58" t="s">
        <v>106</v>
      </c>
      <c r="AD24" s="58" t="s">
        <v>106</v>
      </c>
      <c r="AE24" s="58" t="s">
        <v>106</v>
      </c>
      <c r="AF24" s="58" t="s">
        <v>106</v>
      </c>
      <c r="AG24" s="58" t="s">
        <v>106</v>
      </c>
      <c r="AH24" s="58" t="s">
        <v>106</v>
      </c>
      <c r="AI24" s="58" t="s">
        <v>106</v>
      </c>
      <c r="AJ24" s="58" t="s">
        <v>106</v>
      </c>
      <c r="AK24" s="58" t="s">
        <v>106</v>
      </c>
      <c r="AL24" s="58" t="s">
        <v>106</v>
      </c>
      <c r="AM24" s="58" t="s">
        <v>106</v>
      </c>
      <c r="AN24" s="58" t="s">
        <v>106</v>
      </c>
      <c r="AO24" s="58" t="s">
        <v>106</v>
      </c>
      <c r="AP24" s="58" t="s">
        <v>106</v>
      </c>
      <c r="AQ24" s="58" t="s">
        <v>106</v>
      </c>
      <c r="AR24" s="58" t="s">
        <v>106</v>
      </c>
      <c r="AS24" s="58" t="s">
        <v>106</v>
      </c>
      <c r="AT24" s="58" t="s">
        <v>106</v>
      </c>
      <c r="AU24" s="58" t="s">
        <v>106</v>
      </c>
      <c r="AV24" s="58" t="s">
        <v>106</v>
      </c>
      <c r="AW24" s="58" t="s">
        <v>106</v>
      </c>
      <c r="AX24" s="58" t="s">
        <v>106</v>
      </c>
      <c r="AY24" s="58" t="s">
        <v>106</v>
      </c>
      <c r="AZ24" s="120" t="s">
        <v>576</v>
      </c>
      <c r="BA24" s="58" t="s">
        <v>106</v>
      </c>
      <c r="BB24" s="58" t="s">
        <v>106</v>
      </c>
    </row>
    <row r="25" spans="1:54" ht="16" x14ac:dyDescent="0.2">
      <c r="A25" s="63">
        <v>43703.654930555553</v>
      </c>
      <c r="B25" s="63">
        <v>43703.660312499997</v>
      </c>
      <c r="C25" s="58" t="s">
        <v>57</v>
      </c>
      <c r="D25" s="120" t="s">
        <v>576</v>
      </c>
      <c r="E25" s="2">
        <v>33</v>
      </c>
      <c r="F25" s="2">
        <v>464</v>
      </c>
      <c r="G25" s="58" t="s">
        <v>104</v>
      </c>
      <c r="H25" s="63">
        <v>43710.660328622682</v>
      </c>
      <c r="I25" s="58" t="s">
        <v>194</v>
      </c>
      <c r="J25" s="58" t="s">
        <v>106</v>
      </c>
      <c r="K25" s="58" t="s">
        <v>106</v>
      </c>
      <c r="L25" s="58" t="s">
        <v>106</v>
      </c>
      <c r="M25" s="58" t="s">
        <v>106</v>
      </c>
      <c r="N25" s="120" t="s">
        <v>576</v>
      </c>
      <c r="O25" s="120" t="s">
        <v>576</v>
      </c>
      <c r="P25" s="58" t="s">
        <v>107</v>
      </c>
      <c r="Q25" s="58" t="s">
        <v>108</v>
      </c>
      <c r="R25" s="58" t="s">
        <v>129</v>
      </c>
      <c r="S25" s="58" t="s">
        <v>132</v>
      </c>
      <c r="T25" s="58" t="s">
        <v>132</v>
      </c>
      <c r="U25" s="58" t="s">
        <v>132</v>
      </c>
      <c r="V25" s="58" t="s">
        <v>133</v>
      </c>
      <c r="W25" s="58" t="s">
        <v>134</v>
      </c>
      <c r="X25" s="58" t="s">
        <v>133</v>
      </c>
      <c r="Y25" s="58" t="s">
        <v>133</v>
      </c>
      <c r="Z25" s="58" t="s">
        <v>134</v>
      </c>
      <c r="AA25" s="58" t="s">
        <v>132</v>
      </c>
      <c r="AB25" s="58" t="s">
        <v>132</v>
      </c>
      <c r="AC25" s="58" t="s">
        <v>133</v>
      </c>
      <c r="AD25" s="58" t="s">
        <v>133</v>
      </c>
      <c r="AE25" s="58" t="s">
        <v>133</v>
      </c>
      <c r="AF25" s="58" t="s">
        <v>134</v>
      </c>
      <c r="AG25" s="58" t="s">
        <v>133</v>
      </c>
      <c r="AH25" s="58" t="s">
        <v>110</v>
      </c>
      <c r="AI25" s="58" t="s">
        <v>151</v>
      </c>
      <c r="AJ25" s="58" t="s">
        <v>136</v>
      </c>
      <c r="AK25" s="58" t="s">
        <v>137</v>
      </c>
      <c r="AL25" s="58" t="s">
        <v>195</v>
      </c>
      <c r="AM25" s="58" t="s">
        <v>138</v>
      </c>
      <c r="AN25" s="58" t="s">
        <v>116</v>
      </c>
      <c r="AO25" s="58" t="s">
        <v>117</v>
      </c>
      <c r="AP25" s="58" t="s">
        <v>118</v>
      </c>
      <c r="AQ25" s="58" t="s">
        <v>141</v>
      </c>
      <c r="AR25" s="58" t="s">
        <v>142</v>
      </c>
      <c r="AS25" s="58" t="s">
        <v>143</v>
      </c>
      <c r="AT25" s="58" t="s">
        <v>122</v>
      </c>
      <c r="AU25" s="58" t="s">
        <v>145</v>
      </c>
      <c r="AV25" s="58" t="s">
        <v>123</v>
      </c>
      <c r="AW25" s="58" t="s">
        <v>125</v>
      </c>
      <c r="AX25" s="58" t="s">
        <v>157</v>
      </c>
      <c r="AY25" s="58" t="s">
        <v>147</v>
      </c>
      <c r="AZ25" s="120" t="s">
        <v>576</v>
      </c>
      <c r="BA25" s="58" t="s">
        <v>148</v>
      </c>
      <c r="BB25" s="58" t="s">
        <v>149</v>
      </c>
    </row>
    <row r="26" spans="1:54" ht="16" x14ac:dyDescent="0.2">
      <c r="A26" s="63">
        <v>43703.671863425923</v>
      </c>
      <c r="B26" s="63">
        <v>43703.672129629631</v>
      </c>
      <c r="C26" s="58" t="s">
        <v>57</v>
      </c>
      <c r="D26" s="120" t="s">
        <v>576</v>
      </c>
      <c r="E26" s="2">
        <v>2</v>
      </c>
      <c r="F26" s="2">
        <v>22</v>
      </c>
      <c r="G26" s="58" t="s">
        <v>104</v>
      </c>
      <c r="H26" s="63">
        <v>43710.672315277778</v>
      </c>
      <c r="I26" s="58" t="s">
        <v>196</v>
      </c>
      <c r="J26" s="58" t="s">
        <v>106</v>
      </c>
      <c r="K26" s="58" t="s">
        <v>106</v>
      </c>
      <c r="L26" s="58" t="s">
        <v>106</v>
      </c>
      <c r="M26" s="58" t="s">
        <v>106</v>
      </c>
      <c r="N26" s="120" t="s">
        <v>576</v>
      </c>
      <c r="O26" s="120" t="s">
        <v>576</v>
      </c>
      <c r="P26" s="58" t="s">
        <v>107</v>
      </c>
      <c r="Q26" s="58" t="s">
        <v>108</v>
      </c>
      <c r="R26" s="58" t="s">
        <v>129</v>
      </c>
      <c r="S26" s="58" t="s">
        <v>106</v>
      </c>
      <c r="T26" s="58" t="s">
        <v>106</v>
      </c>
      <c r="U26" s="58" t="s">
        <v>106</v>
      </c>
      <c r="V26" s="58" t="s">
        <v>106</v>
      </c>
      <c r="W26" s="58" t="s">
        <v>106</v>
      </c>
      <c r="X26" s="58" t="s">
        <v>106</v>
      </c>
      <c r="Y26" s="58" t="s">
        <v>106</v>
      </c>
      <c r="Z26" s="58" t="s">
        <v>106</v>
      </c>
      <c r="AA26" s="58" t="s">
        <v>106</v>
      </c>
      <c r="AB26" s="58" t="s">
        <v>106</v>
      </c>
      <c r="AC26" s="58" t="s">
        <v>106</v>
      </c>
      <c r="AD26" s="58" t="s">
        <v>106</v>
      </c>
      <c r="AE26" s="58" t="s">
        <v>106</v>
      </c>
      <c r="AF26" s="58" t="s">
        <v>106</v>
      </c>
      <c r="AG26" s="58" t="s">
        <v>106</v>
      </c>
      <c r="AH26" s="58" t="s">
        <v>106</v>
      </c>
      <c r="AI26" s="58" t="s">
        <v>106</v>
      </c>
      <c r="AJ26" s="58" t="s">
        <v>106</v>
      </c>
      <c r="AK26" s="58" t="s">
        <v>106</v>
      </c>
      <c r="AL26" s="58" t="s">
        <v>106</v>
      </c>
      <c r="AM26" s="58" t="s">
        <v>106</v>
      </c>
      <c r="AN26" s="58" t="s">
        <v>106</v>
      </c>
      <c r="AO26" s="58" t="s">
        <v>106</v>
      </c>
      <c r="AP26" s="58" t="s">
        <v>106</v>
      </c>
      <c r="AQ26" s="58" t="s">
        <v>106</v>
      </c>
      <c r="AR26" s="58" t="s">
        <v>106</v>
      </c>
      <c r="AS26" s="58" t="s">
        <v>106</v>
      </c>
      <c r="AT26" s="58" t="s">
        <v>106</v>
      </c>
      <c r="AU26" s="58" t="s">
        <v>106</v>
      </c>
      <c r="AV26" s="58" t="s">
        <v>106</v>
      </c>
      <c r="AW26" s="58" t="s">
        <v>106</v>
      </c>
      <c r="AX26" s="58" t="s">
        <v>106</v>
      </c>
      <c r="AY26" s="58" t="s">
        <v>106</v>
      </c>
      <c r="AZ26" s="120" t="s">
        <v>576</v>
      </c>
      <c r="BA26" s="58" t="s">
        <v>106</v>
      </c>
      <c r="BB26" s="58" t="s">
        <v>106</v>
      </c>
    </row>
    <row r="27" spans="1:54" ht="16" x14ac:dyDescent="0.2">
      <c r="A27" s="63">
        <v>43703.674201388887</v>
      </c>
      <c r="B27" s="63">
        <v>43703.677986111114</v>
      </c>
      <c r="C27" s="58" t="s">
        <v>57</v>
      </c>
      <c r="D27" s="120" t="s">
        <v>576</v>
      </c>
      <c r="E27" s="2">
        <v>16</v>
      </c>
      <c r="F27" s="2">
        <v>326</v>
      </c>
      <c r="G27" s="58" t="s">
        <v>104</v>
      </c>
      <c r="H27" s="63">
        <v>43710.678022175925</v>
      </c>
      <c r="I27" s="58" t="s">
        <v>197</v>
      </c>
      <c r="J27" s="58" t="s">
        <v>106</v>
      </c>
      <c r="K27" s="58" t="s">
        <v>106</v>
      </c>
      <c r="L27" s="58" t="s">
        <v>106</v>
      </c>
      <c r="M27" s="58" t="s">
        <v>106</v>
      </c>
      <c r="N27" s="120" t="s">
        <v>576</v>
      </c>
      <c r="O27" s="120" t="s">
        <v>576</v>
      </c>
      <c r="P27" s="58" t="s">
        <v>107</v>
      </c>
      <c r="Q27" s="58" t="s">
        <v>108</v>
      </c>
      <c r="R27" s="58" t="s">
        <v>129</v>
      </c>
      <c r="S27" s="58" t="s">
        <v>134</v>
      </c>
      <c r="T27" s="58" t="s">
        <v>133</v>
      </c>
      <c r="U27" s="58" t="s">
        <v>132</v>
      </c>
      <c r="V27" s="58" t="s">
        <v>134</v>
      </c>
      <c r="W27" s="58" t="s">
        <v>134</v>
      </c>
      <c r="X27" s="58" t="s">
        <v>134</v>
      </c>
      <c r="Y27" s="58" t="s">
        <v>134</v>
      </c>
      <c r="Z27" s="58" t="s">
        <v>109</v>
      </c>
      <c r="AA27" s="58" t="s">
        <v>133</v>
      </c>
      <c r="AB27" s="58" t="s">
        <v>134</v>
      </c>
      <c r="AC27" s="58" t="s">
        <v>133</v>
      </c>
      <c r="AD27" s="58" t="s">
        <v>134</v>
      </c>
      <c r="AE27" s="58" t="s">
        <v>134</v>
      </c>
      <c r="AF27" s="58" t="s">
        <v>133</v>
      </c>
      <c r="AG27" s="58" t="s">
        <v>134</v>
      </c>
      <c r="AH27" s="58" t="s">
        <v>106</v>
      </c>
      <c r="AI27" s="58" t="s">
        <v>106</v>
      </c>
      <c r="AJ27" s="58" t="s">
        <v>106</v>
      </c>
      <c r="AK27" s="58" t="s">
        <v>106</v>
      </c>
      <c r="AL27" s="58" t="s">
        <v>106</v>
      </c>
      <c r="AM27" s="58" t="s">
        <v>106</v>
      </c>
      <c r="AN27" s="58" t="s">
        <v>106</v>
      </c>
      <c r="AO27" s="58" t="s">
        <v>106</v>
      </c>
      <c r="AP27" s="58" t="s">
        <v>106</v>
      </c>
      <c r="AQ27" s="58" t="s">
        <v>106</v>
      </c>
      <c r="AR27" s="58" t="s">
        <v>106</v>
      </c>
      <c r="AS27" s="58" t="s">
        <v>106</v>
      </c>
      <c r="AT27" s="58" t="s">
        <v>106</v>
      </c>
      <c r="AU27" s="58" t="s">
        <v>106</v>
      </c>
      <c r="AV27" s="58" t="s">
        <v>106</v>
      </c>
      <c r="AW27" s="58" t="s">
        <v>106</v>
      </c>
      <c r="AX27" s="58" t="s">
        <v>106</v>
      </c>
      <c r="AY27" s="58" t="s">
        <v>106</v>
      </c>
      <c r="AZ27" s="120" t="s">
        <v>576</v>
      </c>
      <c r="BA27" s="58" t="s">
        <v>106</v>
      </c>
      <c r="BB27" s="58" t="s">
        <v>106</v>
      </c>
    </row>
    <row r="28" spans="1:54" ht="16" x14ac:dyDescent="0.2">
      <c r="A28" s="63">
        <v>43703.707870370374</v>
      </c>
      <c r="B28" s="63">
        <v>43703.709351851852</v>
      </c>
      <c r="C28" s="58" t="s">
        <v>57</v>
      </c>
      <c r="D28" s="120" t="s">
        <v>576</v>
      </c>
      <c r="E28" s="2">
        <v>16</v>
      </c>
      <c r="F28" s="2">
        <v>128</v>
      </c>
      <c r="G28" s="58" t="s">
        <v>104</v>
      </c>
      <c r="H28" s="63">
        <v>43710.709427546295</v>
      </c>
      <c r="I28" s="58" t="s">
        <v>198</v>
      </c>
      <c r="J28" s="58" t="s">
        <v>106</v>
      </c>
      <c r="K28" s="58" t="s">
        <v>106</v>
      </c>
      <c r="L28" s="58" t="s">
        <v>106</v>
      </c>
      <c r="M28" s="58" t="s">
        <v>106</v>
      </c>
      <c r="N28" s="120" t="s">
        <v>576</v>
      </c>
      <c r="O28" s="120" t="s">
        <v>576</v>
      </c>
      <c r="P28" s="58" t="s">
        <v>107</v>
      </c>
      <c r="Q28" s="58" t="s">
        <v>108</v>
      </c>
      <c r="R28" s="58" t="s">
        <v>129</v>
      </c>
      <c r="S28" s="58" t="s">
        <v>134</v>
      </c>
      <c r="T28" s="58" t="s">
        <v>132</v>
      </c>
      <c r="U28" s="58" t="s">
        <v>134</v>
      </c>
      <c r="V28" s="58" t="s">
        <v>134</v>
      </c>
      <c r="W28" s="58" t="s">
        <v>134</v>
      </c>
      <c r="X28" s="58" t="s">
        <v>134</v>
      </c>
      <c r="Y28" s="58" t="s">
        <v>133</v>
      </c>
      <c r="Z28" s="58" t="s">
        <v>109</v>
      </c>
      <c r="AA28" s="58" t="s">
        <v>134</v>
      </c>
      <c r="AB28" s="58" t="s">
        <v>109</v>
      </c>
      <c r="AC28" s="58" t="s">
        <v>134</v>
      </c>
      <c r="AD28" s="58" t="s">
        <v>134</v>
      </c>
      <c r="AE28" s="58" t="s">
        <v>134</v>
      </c>
      <c r="AF28" s="58" t="s">
        <v>134</v>
      </c>
      <c r="AG28" s="58" t="s">
        <v>109</v>
      </c>
      <c r="AH28" s="58" t="s">
        <v>106</v>
      </c>
      <c r="AI28" s="58" t="s">
        <v>106</v>
      </c>
      <c r="AJ28" s="58" t="s">
        <v>106</v>
      </c>
      <c r="AK28" s="58" t="s">
        <v>106</v>
      </c>
      <c r="AL28" s="58" t="s">
        <v>106</v>
      </c>
      <c r="AM28" s="58" t="s">
        <v>106</v>
      </c>
      <c r="AN28" s="58" t="s">
        <v>106</v>
      </c>
      <c r="AO28" s="58" t="s">
        <v>106</v>
      </c>
      <c r="AP28" s="58" t="s">
        <v>106</v>
      </c>
      <c r="AQ28" s="58" t="s">
        <v>106</v>
      </c>
      <c r="AR28" s="58" t="s">
        <v>106</v>
      </c>
      <c r="AS28" s="58" t="s">
        <v>106</v>
      </c>
      <c r="AT28" s="58" t="s">
        <v>106</v>
      </c>
      <c r="AU28" s="58" t="s">
        <v>106</v>
      </c>
      <c r="AV28" s="58" t="s">
        <v>106</v>
      </c>
      <c r="AW28" s="58" t="s">
        <v>106</v>
      </c>
      <c r="AX28" s="58" t="s">
        <v>106</v>
      </c>
      <c r="AY28" s="58" t="s">
        <v>106</v>
      </c>
      <c r="AZ28" s="120" t="s">
        <v>576</v>
      </c>
      <c r="BA28" s="58" t="s">
        <v>106</v>
      </c>
      <c r="BB28" s="58" t="s">
        <v>106</v>
      </c>
    </row>
    <row r="29" spans="1:54" ht="16" x14ac:dyDescent="0.2">
      <c r="A29" s="63">
        <v>43703.726064814815</v>
      </c>
      <c r="B29" s="63">
        <v>43703.727210648147</v>
      </c>
      <c r="C29" s="58" t="s">
        <v>57</v>
      </c>
      <c r="D29" s="120" t="s">
        <v>576</v>
      </c>
      <c r="E29" s="2">
        <v>16</v>
      </c>
      <c r="F29" s="2">
        <v>98</v>
      </c>
      <c r="G29" s="58" t="s">
        <v>104</v>
      </c>
      <c r="H29" s="63">
        <v>43710.727221215275</v>
      </c>
      <c r="I29" s="58" t="s">
        <v>199</v>
      </c>
      <c r="J29" s="58" t="s">
        <v>106</v>
      </c>
      <c r="K29" s="58" t="s">
        <v>106</v>
      </c>
      <c r="L29" s="58" t="s">
        <v>106</v>
      </c>
      <c r="M29" s="58" t="s">
        <v>106</v>
      </c>
      <c r="N29" s="120" t="s">
        <v>576</v>
      </c>
      <c r="O29" s="120" t="s">
        <v>576</v>
      </c>
      <c r="P29" s="58" t="s">
        <v>107</v>
      </c>
      <c r="Q29" s="58" t="s">
        <v>108</v>
      </c>
      <c r="R29" s="58" t="s">
        <v>129</v>
      </c>
      <c r="S29" s="58" t="s">
        <v>133</v>
      </c>
      <c r="T29" s="58" t="s">
        <v>132</v>
      </c>
      <c r="U29" s="58" t="s">
        <v>133</v>
      </c>
      <c r="V29" s="58" t="s">
        <v>133</v>
      </c>
      <c r="W29" s="58" t="s">
        <v>134</v>
      </c>
      <c r="X29" s="58" t="s">
        <v>134</v>
      </c>
      <c r="Y29" s="58" t="s">
        <v>134</v>
      </c>
      <c r="Z29" s="58" t="s">
        <v>134</v>
      </c>
      <c r="AA29" s="58" t="s">
        <v>133</v>
      </c>
      <c r="AB29" s="58" t="s">
        <v>134</v>
      </c>
      <c r="AC29" s="58" t="s">
        <v>133</v>
      </c>
      <c r="AD29" s="58" t="s">
        <v>134</v>
      </c>
      <c r="AE29" s="58" t="s">
        <v>134</v>
      </c>
      <c r="AF29" s="58" t="s">
        <v>133</v>
      </c>
      <c r="AG29" s="58" t="s">
        <v>134</v>
      </c>
      <c r="AH29" s="58" t="s">
        <v>106</v>
      </c>
      <c r="AI29" s="58" t="s">
        <v>106</v>
      </c>
      <c r="AJ29" s="58" t="s">
        <v>106</v>
      </c>
      <c r="AK29" s="58" t="s">
        <v>106</v>
      </c>
      <c r="AL29" s="58" t="s">
        <v>106</v>
      </c>
      <c r="AM29" s="58" t="s">
        <v>106</v>
      </c>
      <c r="AN29" s="58" t="s">
        <v>106</v>
      </c>
      <c r="AO29" s="58" t="s">
        <v>106</v>
      </c>
      <c r="AP29" s="58" t="s">
        <v>106</v>
      </c>
      <c r="AQ29" s="58" t="s">
        <v>106</v>
      </c>
      <c r="AR29" s="58" t="s">
        <v>106</v>
      </c>
      <c r="AS29" s="58" t="s">
        <v>106</v>
      </c>
      <c r="AT29" s="58" t="s">
        <v>106</v>
      </c>
      <c r="AU29" s="58" t="s">
        <v>106</v>
      </c>
      <c r="AV29" s="58" t="s">
        <v>106</v>
      </c>
      <c r="AW29" s="58" t="s">
        <v>106</v>
      </c>
      <c r="AX29" s="58" t="s">
        <v>106</v>
      </c>
      <c r="AY29" s="58" t="s">
        <v>106</v>
      </c>
      <c r="AZ29" s="120" t="s">
        <v>576</v>
      </c>
      <c r="BA29" s="58" t="s">
        <v>106</v>
      </c>
      <c r="BB29" s="58" t="s">
        <v>106</v>
      </c>
    </row>
    <row r="30" spans="1:54" ht="16" x14ac:dyDescent="0.2">
      <c r="A30" s="63">
        <v>43703.727488425924</v>
      </c>
      <c r="B30" s="63">
        <v>43703.735763888886</v>
      </c>
      <c r="C30" s="58" t="s">
        <v>57</v>
      </c>
      <c r="D30" s="120" t="s">
        <v>576</v>
      </c>
      <c r="E30" s="2">
        <v>33</v>
      </c>
      <c r="F30" s="2">
        <v>714</v>
      </c>
      <c r="G30" s="58" t="s">
        <v>104</v>
      </c>
      <c r="H30" s="63">
        <v>43710.73579377315</v>
      </c>
      <c r="I30" s="58" t="s">
        <v>200</v>
      </c>
      <c r="J30" s="58" t="s">
        <v>106</v>
      </c>
      <c r="K30" s="58" t="s">
        <v>106</v>
      </c>
      <c r="L30" s="58" t="s">
        <v>106</v>
      </c>
      <c r="M30" s="58" t="s">
        <v>106</v>
      </c>
      <c r="N30" s="120" t="s">
        <v>576</v>
      </c>
      <c r="O30" s="120" t="s">
        <v>576</v>
      </c>
      <c r="P30" s="58" t="s">
        <v>107</v>
      </c>
      <c r="Q30" s="58" t="s">
        <v>108</v>
      </c>
      <c r="R30" s="58" t="s">
        <v>129</v>
      </c>
      <c r="S30" s="58" t="s">
        <v>134</v>
      </c>
      <c r="T30" s="58" t="s">
        <v>132</v>
      </c>
      <c r="U30" s="58" t="s">
        <v>132</v>
      </c>
      <c r="V30" s="58" t="s">
        <v>133</v>
      </c>
      <c r="W30" s="58" t="s">
        <v>133</v>
      </c>
      <c r="X30" s="58" t="s">
        <v>133</v>
      </c>
      <c r="Y30" s="58" t="s">
        <v>133</v>
      </c>
      <c r="Z30" s="58" t="s">
        <v>133</v>
      </c>
      <c r="AA30" s="58" t="s">
        <v>132</v>
      </c>
      <c r="AB30" s="58" t="s">
        <v>133</v>
      </c>
      <c r="AC30" s="58" t="s">
        <v>132</v>
      </c>
      <c r="AD30" s="58" t="s">
        <v>133</v>
      </c>
      <c r="AE30" s="58" t="s">
        <v>133</v>
      </c>
      <c r="AF30" s="58" t="s">
        <v>134</v>
      </c>
      <c r="AG30" s="58" t="s">
        <v>134</v>
      </c>
      <c r="AH30" s="58" t="s">
        <v>135</v>
      </c>
      <c r="AI30" s="58" t="s">
        <v>111</v>
      </c>
      <c r="AJ30" s="58" t="s">
        <v>136</v>
      </c>
      <c r="AK30" s="58" t="s">
        <v>201</v>
      </c>
      <c r="AL30" s="58" t="s">
        <v>195</v>
      </c>
      <c r="AM30" s="58" t="s">
        <v>115</v>
      </c>
      <c r="AN30" s="58" t="s">
        <v>116</v>
      </c>
      <c r="AO30" s="58" t="s">
        <v>139</v>
      </c>
      <c r="AP30" s="58" t="s">
        <v>118</v>
      </c>
      <c r="AQ30" s="58" t="s">
        <v>141</v>
      </c>
      <c r="AR30" s="58" t="s">
        <v>142</v>
      </c>
      <c r="AS30" s="58" t="s">
        <v>143</v>
      </c>
      <c r="AT30" s="58" t="s">
        <v>153</v>
      </c>
      <c r="AU30" s="58" t="s">
        <v>145</v>
      </c>
      <c r="AV30" s="58" t="s">
        <v>174</v>
      </c>
      <c r="AW30" s="58" t="s">
        <v>125</v>
      </c>
      <c r="AX30" s="58" t="s">
        <v>126</v>
      </c>
      <c r="AY30" s="58" t="s">
        <v>127</v>
      </c>
      <c r="AZ30" s="120" t="s">
        <v>576</v>
      </c>
      <c r="BA30" s="58" t="s">
        <v>148</v>
      </c>
      <c r="BB30" s="58" t="s">
        <v>149</v>
      </c>
    </row>
    <row r="31" spans="1:54" ht="16" x14ac:dyDescent="0.2">
      <c r="A31" s="63">
        <v>43703.801238425927</v>
      </c>
      <c r="B31" s="63">
        <v>43703.804062499999</v>
      </c>
      <c r="C31" s="58" t="s">
        <v>57</v>
      </c>
      <c r="D31" s="120" t="s">
        <v>576</v>
      </c>
      <c r="E31" s="2">
        <v>16</v>
      </c>
      <c r="F31" s="2">
        <v>244</v>
      </c>
      <c r="G31" s="58" t="s">
        <v>104</v>
      </c>
      <c r="H31" s="63">
        <v>43710.804491273149</v>
      </c>
      <c r="I31" s="58" t="s">
        <v>202</v>
      </c>
      <c r="J31" s="58" t="s">
        <v>106</v>
      </c>
      <c r="K31" s="58" t="s">
        <v>106</v>
      </c>
      <c r="L31" s="58" t="s">
        <v>106</v>
      </c>
      <c r="M31" s="58" t="s">
        <v>106</v>
      </c>
      <c r="N31" s="120" t="s">
        <v>576</v>
      </c>
      <c r="O31" s="120" t="s">
        <v>576</v>
      </c>
      <c r="P31" s="58" t="s">
        <v>107</v>
      </c>
      <c r="Q31" s="58" t="s">
        <v>108</v>
      </c>
      <c r="R31" s="58" t="s">
        <v>129</v>
      </c>
      <c r="S31" s="58" t="s">
        <v>134</v>
      </c>
      <c r="T31" s="58" t="s">
        <v>132</v>
      </c>
      <c r="U31" s="58" t="s">
        <v>133</v>
      </c>
      <c r="V31" s="58" t="s">
        <v>134</v>
      </c>
      <c r="W31" s="58" t="s">
        <v>134</v>
      </c>
      <c r="X31" s="58" t="s">
        <v>134</v>
      </c>
      <c r="Y31" s="58" t="s">
        <v>134</v>
      </c>
      <c r="Z31" s="58" t="s">
        <v>109</v>
      </c>
      <c r="AA31" s="58" t="s">
        <v>133</v>
      </c>
      <c r="AB31" s="58" t="s">
        <v>134</v>
      </c>
      <c r="AC31" s="58" t="s">
        <v>133</v>
      </c>
      <c r="AD31" s="58" t="s">
        <v>109</v>
      </c>
      <c r="AE31" s="58" t="s">
        <v>109</v>
      </c>
      <c r="AF31" s="58" t="s">
        <v>134</v>
      </c>
      <c r="AG31" s="58" t="s">
        <v>134</v>
      </c>
      <c r="AH31" s="58" t="s">
        <v>106</v>
      </c>
      <c r="AI31" s="58" t="s">
        <v>106</v>
      </c>
      <c r="AJ31" s="58" t="s">
        <v>106</v>
      </c>
      <c r="AK31" s="58" t="s">
        <v>106</v>
      </c>
      <c r="AL31" s="58" t="s">
        <v>106</v>
      </c>
      <c r="AM31" s="58" t="s">
        <v>106</v>
      </c>
      <c r="AN31" s="58" t="s">
        <v>106</v>
      </c>
      <c r="AO31" s="58" t="s">
        <v>106</v>
      </c>
      <c r="AP31" s="58" t="s">
        <v>106</v>
      </c>
      <c r="AQ31" s="58" t="s">
        <v>106</v>
      </c>
      <c r="AR31" s="58" t="s">
        <v>106</v>
      </c>
      <c r="AS31" s="58" t="s">
        <v>106</v>
      </c>
      <c r="AT31" s="58" t="s">
        <v>106</v>
      </c>
      <c r="AU31" s="58" t="s">
        <v>106</v>
      </c>
      <c r="AV31" s="58" t="s">
        <v>106</v>
      </c>
      <c r="AW31" s="58" t="s">
        <v>106</v>
      </c>
      <c r="AX31" s="58" t="s">
        <v>106</v>
      </c>
      <c r="AY31" s="58" t="s">
        <v>106</v>
      </c>
      <c r="AZ31" s="120" t="s">
        <v>576</v>
      </c>
      <c r="BA31" s="58" t="s">
        <v>106</v>
      </c>
      <c r="BB31" s="58" t="s">
        <v>106</v>
      </c>
    </row>
    <row r="32" spans="1:54" ht="16" x14ac:dyDescent="0.2">
      <c r="A32" s="63">
        <v>43703.990486111114</v>
      </c>
      <c r="B32" s="63">
        <v>43704.008275462962</v>
      </c>
      <c r="C32" s="58" t="s">
        <v>57</v>
      </c>
      <c r="D32" s="120" t="s">
        <v>576</v>
      </c>
      <c r="E32" s="2">
        <v>33</v>
      </c>
      <c r="F32" s="2">
        <v>1537</v>
      </c>
      <c r="G32" s="58" t="s">
        <v>104</v>
      </c>
      <c r="H32" s="63">
        <v>43711.008317222222</v>
      </c>
      <c r="I32" s="58" t="s">
        <v>203</v>
      </c>
      <c r="J32" s="58" t="s">
        <v>106</v>
      </c>
      <c r="K32" s="58" t="s">
        <v>106</v>
      </c>
      <c r="L32" s="58" t="s">
        <v>106</v>
      </c>
      <c r="M32" s="58" t="s">
        <v>106</v>
      </c>
      <c r="N32" s="120" t="s">
        <v>576</v>
      </c>
      <c r="O32" s="120" t="s">
        <v>576</v>
      </c>
      <c r="P32" s="58" t="s">
        <v>107</v>
      </c>
      <c r="Q32" s="58" t="s">
        <v>108</v>
      </c>
      <c r="R32" s="58" t="s">
        <v>129</v>
      </c>
      <c r="S32" s="58" t="s">
        <v>134</v>
      </c>
      <c r="T32" s="58" t="s">
        <v>132</v>
      </c>
      <c r="U32" s="58" t="s">
        <v>133</v>
      </c>
      <c r="V32" s="58" t="s">
        <v>134</v>
      </c>
      <c r="W32" s="58" t="s">
        <v>133</v>
      </c>
      <c r="X32" s="58" t="s">
        <v>134</v>
      </c>
      <c r="Y32" s="58" t="s">
        <v>134</v>
      </c>
      <c r="Z32" s="58" t="s">
        <v>133</v>
      </c>
      <c r="AA32" s="58" t="s">
        <v>133</v>
      </c>
      <c r="AB32" s="58" t="s">
        <v>133</v>
      </c>
      <c r="AC32" s="58" t="s">
        <v>133</v>
      </c>
      <c r="AD32" s="58" t="s">
        <v>134</v>
      </c>
      <c r="AE32" s="58" t="s">
        <v>134</v>
      </c>
      <c r="AF32" s="58" t="s">
        <v>133</v>
      </c>
      <c r="AG32" s="58" t="s">
        <v>134</v>
      </c>
      <c r="AH32" s="58" t="s">
        <v>173</v>
      </c>
      <c r="AI32" s="58" t="s">
        <v>151</v>
      </c>
      <c r="AJ32" s="58" t="s">
        <v>136</v>
      </c>
      <c r="AK32" s="58" t="s">
        <v>137</v>
      </c>
      <c r="AL32" s="58" t="s">
        <v>114</v>
      </c>
      <c r="AM32" s="58" t="s">
        <v>138</v>
      </c>
      <c r="AN32" s="58" t="s">
        <v>176</v>
      </c>
      <c r="AO32" s="58" t="s">
        <v>117</v>
      </c>
      <c r="AP32" s="58" t="s">
        <v>140</v>
      </c>
      <c r="AQ32" s="58" t="s">
        <v>119</v>
      </c>
      <c r="AR32" s="58" t="s">
        <v>120</v>
      </c>
      <c r="AS32" s="58" t="s">
        <v>143</v>
      </c>
      <c r="AT32" s="58" t="s">
        <v>153</v>
      </c>
      <c r="AU32" s="58" t="s">
        <v>123</v>
      </c>
      <c r="AV32" s="58" t="s">
        <v>174</v>
      </c>
      <c r="AW32" s="58" t="s">
        <v>125</v>
      </c>
      <c r="AX32" s="58" t="s">
        <v>157</v>
      </c>
      <c r="AY32" s="58" t="s">
        <v>162</v>
      </c>
      <c r="AZ32" s="120" t="s">
        <v>576</v>
      </c>
      <c r="BA32" s="58" t="s">
        <v>148</v>
      </c>
      <c r="BB32" s="58" t="s">
        <v>149</v>
      </c>
    </row>
    <row r="33" spans="1:54" ht="16" x14ac:dyDescent="0.2">
      <c r="A33" s="63">
        <v>43704.318090277775</v>
      </c>
      <c r="B33" s="63">
        <v>43704.320069444446</v>
      </c>
      <c r="C33" s="58" t="s">
        <v>57</v>
      </c>
      <c r="D33" s="120" t="s">
        <v>576</v>
      </c>
      <c r="E33" s="2">
        <v>16</v>
      </c>
      <c r="F33" s="2">
        <v>170</v>
      </c>
      <c r="G33" s="58" t="s">
        <v>104</v>
      </c>
      <c r="H33" s="63">
        <v>43711.320087094908</v>
      </c>
      <c r="I33" s="58" t="s">
        <v>204</v>
      </c>
      <c r="J33" s="58" t="s">
        <v>106</v>
      </c>
      <c r="K33" s="58" t="s">
        <v>106</v>
      </c>
      <c r="L33" s="58" t="s">
        <v>106</v>
      </c>
      <c r="M33" s="58" t="s">
        <v>106</v>
      </c>
      <c r="N33" s="120" t="s">
        <v>576</v>
      </c>
      <c r="O33" s="120" t="s">
        <v>576</v>
      </c>
      <c r="P33" s="58" t="s">
        <v>107</v>
      </c>
      <c r="Q33" s="58" t="s">
        <v>108</v>
      </c>
      <c r="R33" s="58" t="s">
        <v>129</v>
      </c>
      <c r="S33" s="58" t="s">
        <v>133</v>
      </c>
      <c r="T33" s="58" t="s">
        <v>132</v>
      </c>
      <c r="U33" s="58" t="s">
        <v>133</v>
      </c>
      <c r="V33" s="58" t="s">
        <v>134</v>
      </c>
      <c r="W33" s="58" t="s">
        <v>134</v>
      </c>
      <c r="X33" s="58" t="s">
        <v>134</v>
      </c>
      <c r="Y33" s="58" t="s">
        <v>134</v>
      </c>
      <c r="Z33" s="58" t="s">
        <v>109</v>
      </c>
      <c r="AA33" s="58" t="s">
        <v>132</v>
      </c>
      <c r="AB33" s="58" t="s">
        <v>134</v>
      </c>
      <c r="AC33" s="58" t="s">
        <v>134</v>
      </c>
      <c r="AD33" s="58" t="s">
        <v>134</v>
      </c>
      <c r="AE33" s="58" t="s">
        <v>109</v>
      </c>
      <c r="AF33" s="58" t="s">
        <v>134</v>
      </c>
      <c r="AG33" s="58" t="s">
        <v>134</v>
      </c>
      <c r="AH33" s="58" t="s">
        <v>106</v>
      </c>
      <c r="AI33" s="58" t="s">
        <v>106</v>
      </c>
      <c r="AJ33" s="58" t="s">
        <v>106</v>
      </c>
      <c r="AK33" s="58" t="s">
        <v>106</v>
      </c>
      <c r="AL33" s="58" t="s">
        <v>106</v>
      </c>
      <c r="AM33" s="58" t="s">
        <v>106</v>
      </c>
      <c r="AN33" s="58" t="s">
        <v>106</v>
      </c>
      <c r="AO33" s="58" t="s">
        <v>106</v>
      </c>
      <c r="AP33" s="58" t="s">
        <v>106</v>
      </c>
      <c r="AQ33" s="58" t="s">
        <v>106</v>
      </c>
      <c r="AR33" s="58" t="s">
        <v>106</v>
      </c>
      <c r="AS33" s="58" t="s">
        <v>106</v>
      </c>
      <c r="AT33" s="58" t="s">
        <v>106</v>
      </c>
      <c r="AU33" s="58" t="s">
        <v>106</v>
      </c>
      <c r="AV33" s="58" t="s">
        <v>106</v>
      </c>
      <c r="AW33" s="58" t="s">
        <v>106</v>
      </c>
      <c r="AX33" s="58" t="s">
        <v>106</v>
      </c>
      <c r="AY33" s="58" t="s">
        <v>106</v>
      </c>
      <c r="AZ33" s="120" t="s">
        <v>576</v>
      </c>
      <c r="BA33" s="58" t="s">
        <v>106</v>
      </c>
      <c r="BB33" s="58" t="s">
        <v>106</v>
      </c>
    </row>
    <row r="34" spans="1:54" ht="16" x14ac:dyDescent="0.2">
      <c r="A34" s="63">
        <v>43703.94458333333</v>
      </c>
      <c r="B34" s="63">
        <v>43704.544548611113</v>
      </c>
      <c r="C34" s="58" t="s">
        <v>57</v>
      </c>
      <c r="D34" s="120" t="s">
        <v>576</v>
      </c>
      <c r="E34" s="2">
        <v>2</v>
      </c>
      <c r="F34" s="2">
        <v>51837</v>
      </c>
      <c r="G34" s="58" t="s">
        <v>104</v>
      </c>
      <c r="H34" s="63">
        <v>43711.544629293981</v>
      </c>
      <c r="I34" s="58" t="s">
        <v>205</v>
      </c>
      <c r="J34" s="58" t="s">
        <v>106</v>
      </c>
      <c r="K34" s="58" t="s">
        <v>106</v>
      </c>
      <c r="L34" s="58" t="s">
        <v>106</v>
      </c>
      <c r="M34" s="58" t="s">
        <v>106</v>
      </c>
      <c r="N34" s="120" t="s">
        <v>576</v>
      </c>
      <c r="O34" s="120" t="s">
        <v>576</v>
      </c>
      <c r="P34" s="58" t="s">
        <v>107</v>
      </c>
      <c r="Q34" s="58" t="s">
        <v>108</v>
      </c>
      <c r="R34" s="58" t="s">
        <v>129</v>
      </c>
      <c r="S34" s="58" t="s">
        <v>106</v>
      </c>
      <c r="T34" s="58" t="s">
        <v>106</v>
      </c>
      <c r="U34" s="58" t="s">
        <v>106</v>
      </c>
      <c r="V34" s="58" t="s">
        <v>106</v>
      </c>
      <c r="W34" s="58" t="s">
        <v>106</v>
      </c>
      <c r="X34" s="58" t="s">
        <v>106</v>
      </c>
      <c r="Y34" s="58" t="s">
        <v>106</v>
      </c>
      <c r="Z34" s="58" t="s">
        <v>106</v>
      </c>
      <c r="AA34" s="58" t="s">
        <v>106</v>
      </c>
      <c r="AB34" s="58" t="s">
        <v>106</v>
      </c>
      <c r="AC34" s="58" t="s">
        <v>106</v>
      </c>
      <c r="AD34" s="58" t="s">
        <v>106</v>
      </c>
      <c r="AE34" s="58" t="s">
        <v>106</v>
      </c>
      <c r="AF34" s="58" t="s">
        <v>106</v>
      </c>
      <c r="AG34" s="58" t="s">
        <v>106</v>
      </c>
      <c r="AH34" s="58" t="s">
        <v>106</v>
      </c>
      <c r="AI34" s="58" t="s">
        <v>106</v>
      </c>
      <c r="AJ34" s="58" t="s">
        <v>106</v>
      </c>
      <c r="AK34" s="58" t="s">
        <v>106</v>
      </c>
      <c r="AL34" s="58" t="s">
        <v>106</v>
      </c>
      <c r="AM34" s="58" t="s">
        <v>106</v>
      </c>
      <c r="AN34" s="58" t="s">
        <v>106</v>
      </c>
      <c r="AO34" s="58" t="s">
        <v>106</v>
      </c>
      <c r="AP34" s="58" t="s">
        <v>106</v>
      </c>
      <c r="AQ34" s="58" t="s">
        <v>106</v>
      </c>
      <c r="AR34" s="58" t="s">
        <v>106</v>
      </c>
      <c r="AS34" s="58" t="s">
        <v>106</v>
      </c>
      <c r="AT34" s="58" t="s">
        <v>106</v>
      </c>
      <c r="AU34" s="58" t="s">
        <v>106</v>
      </c>
      <c r="AV34" s="58" t="s">
        <v>106</v>
      </c>
      <c r="AW34" s="58" t="s">
        <v>106</v>
      </c>
      <c r="AX34" s="58" t="s">
        <v>106</v>
      </c>
      <c r="AY34" s="58" t="s">
        <v>106</v>
      </c>
      <c r="AZ34" s="120" t="s">
        <v>576</v>
      </c>
      <c r="BA34" s="58" t="s">
        <v>106</v>
      </c>
      <c r="BB34" s="58" t="s">
        <v>106</v>
      </c>
    </row>
    <row r="35" spans="1:54" ht="16" x14ac:dyDescent="0.2">
      <c r="A35" s="63">
        <v>43704.731620370374</v>
      </c>
      <c r="B35" s="63">
        <v>43704.733726851853</v>
      </c>
      <c r="C35" s="58" t="s">
        <v>57</v>
      </c>
      <c r="D35" s="120" t="s">
        <v>576</v>
      </c>
      <c r="E35" s="2">
        <v>16</v>
      </c>
      <c r="F35" s="2">
        <v>181</v>
      </c>
      <c r="G35" s="58" t="s">
        <v>104</v>
      </c>
      <c r="H35" s="63">
        <v>43711.733742372686</v>
      </c>
      <c r="I35" s="58" t="s">
        <v>206</v>
      </c>
      <c r="J35" s="58" t="s">
        <v>106</v>
      </c>
      <c r="K35" s="58" t="s">
        <v>106</v>
      </c>
      <c r="L35" s="58" t="s">
        <v>106</v>
      </c>
      <c r="M35" s="58" t="s">
        <v>106</v>
      </c>
      <c r="N35" s="120" t="s">
        <v>576</v>
      </c>
      <c r="O35" s="120" t="s">
        <v>576</v>
      </c>
      <c r="P35" s="58" t="s">
        <v>107</v>
      </c>
      <c r="Q35" s="58" t="s">
        <v>108</v>
      </c>
      <c r="R35" s="58" t="s">
        <v>129</v>
      </c>
      <c r="S35" s="58" t="s">
        <v>133</v>
      </c>
      <c r="T35" s="58" t="s">
        <v>133</v>
      </c>
      <c r="U35" s="58" t="s">
        <v>133</v>
      </c>
      <c r="V35" s="58" t="s">
        <v>133</v>
      </c>
      <c r="W35" s="58" t="s">
        <v>134</v>
      </c>
      <c r="X35" s="58" t="s">
        <v>133</v>
      </c>
      <c r="Y35" s="58" t="s">
        <v>134</v>
      </c>
      <c r="Z35" s="58" t="s">
        <v>133</v>
      </c>
      <c r="AA35" s="58" t="s">
        <v>133</v>
      </c>
      <c r="AB35" s="58" t="s">
        <v>134</v>
      </c>
      <c r="AC35" s="58" t="s">
        <v>133</v>
      </c>
      <c r="AD35" s="58" t="s">
        <v>134</v>
      </c>
      <c r="AE35" s="58" t="s">
        <v>134</v>
      </c>
      <c r="AF35" s="58" t="s">
        <v>134</v>
      </c>
      <c r="AG35" s="58" t="s">
        <v>134</v>
      </c>
      <c r="AH35" s="58" t="s">
        <v>106</v>
      </c>
      <c r="AI35" s="58" t="s">
        <v>106</v>
      </c>
      <c r="AJ35" s="58" t="s">
        <v>106</v>
      </c>
      <c r="AK35" s="58" t="s">
        <v>106</v>
      </c>
      <c r="AL35" s="58" t="s">
        <v>106</v>
      </c>
      <c r="AM35" s="58" t="s">
        <v>106</v>
      </c>
      <c r="AN35" s="58" t="s">
        <v>106</v>
      </c>
      <c r="AO35" s="58" t="s">
        <v>106</v>
      </c>
      <c r="AP35" s="58" t="s">
        <v>106</v>
      </c>
      <c r="AQ35" s="58" t="s">
        <v>106</v>
      </c>
      <c r="AR35" s="58" t="s">
        <v>106</v>
      </c>
      <c r="AS35" s="58" t="s">
        <v>106</v>
      </c>
      <c r="AT35" s="58" t="s">
        <v>106</v>
      </c>
      <c r="AU35" s="58" t="s">
        <v>106</v>
      </c>
      <c r="AV35" s="58" t="s">
        <v>106</v>
      </c>
      <c r="AW35" s="58" t="s">
        <v>106</v>
      </c>
      <c r="AX35" s="58" t="s">
        <v>106</v>
      </c>
      <c r="AY35" s="58" t="s">
        <v>106</v>
      </c>
      <c r="AZ35" s="120" t="s">
        <v>576</v>
      </c>
      <c r="BA35" s="58" t="s">
        <v>106</v>
      </c>
      <c r="BB35" s="58" t="s">
        <v>106</v>
      </c>
    </row>
    <row r="36" spans="1:54" ht="16" x14ac:dyDescent="0.2">
      <c r="A36" s="63">
        <v>43704.761111111111</v>
      </c>
      <c r="B36" s="63">
        <v>43704.761469907404</v>
      </c>
      <c r="C36" s="58" t="s">
        <v>57</v>
      </c>
      <c r="D36" s="120" t="s">
        <v>576</v>
      </c>
      <c r="E36" s="2">
        <v>2</v>
      </c>
      <c r="F36" s="2">
        <v>30</v>
      </c>
      <c r="G36" s="58" t="s">
        <v>104</v>
      </c>
      <c r="H36" s="63">
        <v>43711.762136689817</v>
      </c>
      <c r="I36" s="58" t="s">
        <v>207</v>
      </c>
      <c r="J36" s="58" t="s">
        <v>106</v>
      </c>
      <c r="K36" s="58" t="s">
        <v>106</v>
      </c>
      <c r="L36" s="58" t="s">
        <v>106</v>
      </c>
      <c r="M36" s="58" t="s">
        <v>106</v>
      </c>
      <c r="N36" s="120" t="s">
        <v>576</v>
      </c>
      <c r="O36" s="120" t="s">
        <v>576</v>
      </c>
      <c r="P36" s="58" t="s">
        <v>107</v>
      </c>
      <c r="Q36" s="58" t="s">
        <v>108</v>
      </c>
      <c r="R36" s="58" t="s">
        <v>129</v>
      </c>
      <c r="S36" s="58" t="s">
        <v>106</v>
      </c>
      <c r="T36" s="58" t="s">
        <v>106</v>
      </c>
      <c r="U36" s="58" t="s">
        <v>106</v>
      </c>
      <c r="V36" s="58" t="s">
        <v>106</v>
      </c>
      <c r="W36" s="58" t="s">
        <v>106</v>
      </c>
      <c r="X36" s="58" t="s">
        <v>106</v>
      </c>
      <c r="Y36" s="58" t="s">
        <v>106</v>
      </c>
      <c r="Z36" s="58" t="s">
        <v>106</v>
      </c>
      <c r="AA36" s="58" t="s">
        <v>106</v>
      </c>
      <c r="AB36" s="58" t="s">
        <v>106</v>
      </c>
      <c r="AC36" s="58" t="s">
        <v>106</v>
      </c>
      <c r="AD36" s="58" t="s">
        <v>106</v>
      </c>
      <c r="AE36" s="58" t="s">
        <v>106</v>
      </c>
      <c r="AF36" s="58" t="s">
        <v>106</v>
      </c>
      <c r="AG36" s="58" t="s">
        <v>106</v>
      </c>
      <c r="AH36" s="58" t="s">
        <v>106</v>
      </c>
      <c r="AI36" s="58" t="s">
        <v>106</v>
      </c>
      <c r="AJ36" s="58" t="s">
        <v>106</v>
      </c>
      <c r="AK36" s="58" t="s">
        <v>106</v>
      </c>
      <c r="AL36" s="58" t="s">
        <v>106</v>
      </c>
      <c r="AM36" s="58" t="s">
        <v>106</v>
      </c>
      <c r="AN36" s="58" t="s">
        <v>106</v>
      </c>
      <c r="AO36" s="58" t="s">
        <v>106</v>
      </c>
      <c r="AP36" s="58" t="s">
        <v>106</v>
      </c>
      <c r="AQ36" s="58" t="s">
        <v>106</v>
      </c>
      <c r="AR36" s="58" t="s">
        <v>106</v>
      </c>
      <c r="AS36" s="58" t="s">
        <v>106</v>
      </c>
      <c r="AT36" s="58" t="s">
        <v>106</v>
      </c>
      <c r="AU36" s="58" t="s">
        <v>106</v>
      </c>
      <c r="AV36" s="58" t="s">
        <v>106</v>
      </c>
      <c r="AW36" s="58" t="s">
        <v>106</v>
      </c>
      <c r="AX36" s="58" t="s">
        <v>106</v>
      </c>
      <c r="AY36" s="58" t="s">
        <v>106</v>
      </c>
      <c r="AZ36" s="120" t="s">
        <v>576</v>
      </c>
      <c r="BA36" s="58" t="s">
        <v>106</v>
      </c>
      <c r="BB36" s="58" t="s">
        <v>106</v>
      </c>
    </row>
    <row r="37" spans="1:54" ht="16" x14ac:dyDescent="0.2">
      <c r="A37" s="63">
        <v>43704.920717592591</v>
      </c>
      <c r="B37" s="63">
        <v>43704.926030092596</v>
      </c>
      <c r="C37" s="58" t="s">
        <v>57</v>
      </c>
      <c r="D37" s="120" t="s">
        <v>576</v>
      </c>
      <c r="E37" s="2">
        <v>33</v>
      </c>
      <c r="F37" s="2">
        <v>459</v>
      </c>
      <c r="G37" s="58" t="s">
        <v>104</v>
      </c>
      <c r="H37" s="63">
        <v>43711.926109224536</v>
      </c>
      <c r="I37" s="58" t="s">
        <v>208</v>
      </c>
      <c r="J37" s="58" t="s">
        <v>106</v>
      </c>
      <c r="K37" s="58" t="s">
        <v>106</v>
      </c>
      <c r="L37" s="58" t="s">
        <v>106</v>
      </c>
      <c r="M37" s="58" t="s">
        <v>106</v>
      </c>
      <c r="N37" s="120" t="s">
        <v>576</v>
      </c>
      <c r="O37" s="120" t="s">
        <v>576</v>
      </c>
      <c r="P37" s="58" t="s">
        <v>107</v>
      </c>
      <c r="Q37" s="58" t="s">
        <v>108</v>
      </c>
      <c r="R37" s="58" t="s">
        <v>129</v>
      </c>
      <c r="S37" s="58" t="s">
        <v>133</v>
      </c>
      <c r="T37" s="58" t="s">
        <v>133</v>
      </c>
      <c r="U37" s="58" t="s">
        <v>133</v>
      </c>
      <c r="V37" s="58" t="s">
        <v>133</v>
      </c>
      <c r="W37" s="58" t="s">
        <v>133</v>
      </c>
      <c r="X37" s="58" t="s">
        <v>133</v>
      </c>
      <c r="Y37" s="58" t="s">
        <v>133</v>
      </c>
      <c r="Z37" s="58" t="s">
        <v>133</v>
      </c>
      <c r="AA37" s="58" t="s">
        <v>133</v>
      </c>
      <c r="AB37" s="58" t="s">
        <v>133</v>
      </c>
      <c r="AC37" s="58" t="s">
        <v>133</v>
      </c>
      <c r="AD37" s="58" t="s">
        <v>134</v>
      </c>
      <c r="AE37" s="58" t="s">
        <v>134</v>
      </c>
      <c r="AF37" s="58" t="s">
        <v>134</v>
      </c>
      <c r="AG37" s="58" t="s">
        <v>134</v>
      </c>
      <c r="AH37" s="58" t="s">
        <v>110</v>
      </c>
      <c r="AI37" s="58" t="s">
        <v>111</v>
      </c>
      <c r="AJ37" s="58" t="s">
        <v>136</v>
      </c>
      <c r="AK37" s="58" t="s">
        <v>201</v>
      </c>
      <c r="AL37" s="58" t="s">
        <v>114</v>
      </c>
      <c r="AM37" s="58" t="s">
        <v>138</v>
      </c>
      <c r="AN37" s="58" t="s">
        <v>156</v>
      </c>
      <c r="AO37" s="58" t="s">
        <v>139</v>
      </c>
      <c r="AP37" s="58" t="s">
        <v>118</v>
      </c>
      <c r="AQ37" s="58" t="s">
        <v>141</v>
      </c>
      <c r="AR37" s="58" t="s">
        <v>142</v>
      </c>
      <c r="AS37" s="58" t="s">
        <v>143</v>
      </c>
      <c r="AT37" s="58" t="s">
        <v>153</v>
      </c>
      <c r="AU37" s="58" t="s">
        <v>145</v>
      </c>
      <c r="AV37" s="58" t="s">
        <v>123</v>
      </c>
      <c r="AW37" s="58" t="s">
        <v>125</v>
      </c>
      <c r="AX37" s="58" t="s">
        <v>126</v>
      </c>
      <c r="AY37" s="58" t="s">
        <v>147</v>
      </c>
      <c r="AZ37" s="120" t="s">
        <v>576</v>
      </c>
      <c r="BA37" s="58" t="s">
        <v>148</v>
      </c>
      <c r="BB37" s="58" t="s">
        <v>149</v>
      </c>
    </row>
    <row r="38" spans="1:54" ht="16" x14ac:dyDescent="0.2">
      <c r="A38" s="63">
        <v>43705.732210648152</v>
      </c>
      <c r="B38" s="63">
        <v>43705.73364583333</v>
      </c>
      <c r="C38" s="58" t="s">
        <v>57</v>
      </c>
      <c r="D38" s="120" t="s">
        <v>576</v>
      </c>
      <c r="E38" s="2">
        <v>2</v>
      </c>
      <c r="F38" s="2">
        <v>124</v>
      </c>
      <c r="G38" s="58" t="s">
        <v>104</v>
      </c>
      <c r="H38" s="63">
        <v>43712.733866574075</v>
      </c>
      <c r="I38" s="58" t="s">
        <v>209</v>
      </c>
      <c r="J38" s="58" t="s">
        <v>106</v>
      </c>
      <c r="K38" s="58" t="s">
        <v>106</v>
      </c>
      <c r="L38" s="58" t="s">
        <v>106</v>
      </c>
      <c r="M38" s="58" t="s">
        <v>106</v>
      </c>
      <c r="N38" s="120" t="s">
        <v>576</v>
      </c>
      <c r="O38" s="120" t="s">
        <v>576</v>
      </c>
      <c r="P38" s="58" t="s">
        <v>107</v>
      </c>
      <c r="Q38" s="58" t="s">
        <v>108</v>
      </c>
      <c r="R38" s="58" t="s">
        <v>129</v>
      </c>
      <c r="S38" s="58" t="s">
        <v>106</v>
      </c>
      <c r="T38" s="58" t="s">
        <v>106</v>
      </c>
      <c r="U38" s="58" t="s">
        <v>106</v>
      </c>
      <c r="V38" s="58" t="s">
        <v>106</v>
      </c>
      <c r="W38" s="58" t="s">
        <v>106</v>
      </c>
      <c r="X38" s="58" t="s">
        <v>106</v>
      </c>
      <c r="Y38" s="58" t="s">
        <v>106</v>
      </c>
      <c r="Z38" s="58" t="s">
        <v>106</v>
      </c>
      <c r="AA38" s="58" t="s">
        <v>106</v>
      </c>
      <c r="AB38" s="58" t="s">
        <v>106</v>
      </c>
      <c r="AC38" s="58" t="s">
        <v>106</v>
      </c>
      <c r="AD38" s="58" t="s">
        <v>106</v>
      </c>
      <c r="AE38" s="58" t="s">
        <v>106</v>
      </c>
      <c r="AF38" s="58" t="s">
        <v>106</v>
      </c>
      <c r="AG38" s="58" t="s">
        <v>106</v>
      </c>
      <c r="AH38" s="58" t="s">
        <v>106</v>
      </c>
      <c r="AI38" s="58" t="s">
        <v>106</v>
      </c>
      <c r="AJ38" s="58" t="s">
        <v>106</v>
      </c>
      <c r="AK38" s="58" t="s">
        <v>106</v>
      </c>
      <c r="AL38" s="58" t="s">
        <v>106</v>
      </c>
      <c r="AM38" s="58" t="s">
        <v>106</v>
      </c>
      <c r="AN38" s="58" t="s">
        <v>106</v>
      </c>
      <c r="AO38" s="58" t="s">
        <v>106</v>
      </c>
      <c r="AP38" s="58" t="s">
        <v>106</v>
      </c>
      <c r="AQ38" s="58" t="s">
        <v>106</v>
      </c>
      <c r="AR38" s="58" t="s">
        <v>106</v>
      </c>
      <c r="AS38" s="58" t="s">
        <v>106</v>
      </c>
      <c r="AT38" s="58" t="s">
        <v>106</v>
      </c>
      <c r="AU38" s="58" t="s">
        <v>106</v>
      </c>
      <c r="AV38" s="58" t="s">
        <v>106</v>
      </c>
      <c r="AW38" s="58" t="s">
        <v>106</v>
      </c>
      <c r="AX38" s="58" t="s">
        <v>106</v>
      </c>
      <c r="AY38" s="58" t="s">
        <v>106</v>
      </c>
      <c r="AZ38" s="120" t="s">
        <v>576</v>
      </c>
      <c r="BA38" s="58" t="s">
        <v>106</v>
      </c>
      <c r="BB38" s="58" t="s">
        <v>106</v>
      </c>
    </row>
    <row r="39" spans="1:54" ht="16" x14ac:dyDescent="0.2">
      <c r="A39" s="63">
        <v>43705.865057870367</v>
      </c>
      <c r="B39" s="63">
        <v>43705.869050925925</v>
      </c>
      <c r="C39" s="58" t="s">
        <v>57</v>
      </c>
      <c r="D39" s="120" t="s">
        <v>576</v>
      </c>
      <c r="E39" s="2">
        <v>33</v>
      </c>
      <c r="F39" s="2">
        <v>344</v>
      </c>
      <c r="G39" s="58" t="s">
        <v>104</v>
      </c>
      <c r="H39" s="63">
        <v>43712.869419988427</v>
      </c>
      <c r="I39" s="58" t="s">
        <v>210</v>
      </c>
      <c r="J39" s="58" t="s">
        <v>106</v>
      </c>
      <c r="K39" s="58" t="s">
        <v>106</v>
      </c>
      <c r="L39" s="58" t="s">
        <v>106</v>
      </c>
      <c r="M39" s="58" t="s">
        <v>106</v>
      </c>
      <c r="N39" s="120" t="s">
        <v>576</v>
      </c>
      <c r="O39" s="120" t="s">
        <v>576</v>
      </c>
      <c r="P39" s="58" t="s">
        <v>107</v>
      </c>
      <c r="Q39" s="58" t="s">
        <v>108</v>
      </c>
      <c r="R39" s="58" t="s">
        <v>129</v>
      </c>
      <c r="S39" s="58" t="s">
        <v>134</v>
      </c>
      <c r="T39" s="58" t="s">
        <v>132</v>
      </c>
      <c r="U39" s="58" t="s">
        <v>134</v>
      </c>
      <c r="V39" s="58" t="s">
        <v>134</v>
      </c>
      <c r="W39" s="58" t="s">
        <v>134</v>
      </c>
      <c r="X39" s="58" t="s">
        <v>109</v>
      </c>
      <c r="Y39" s="58" t="s">
        <v>109</v>
      </c>
      <c r="Z39" s="58" t="s">
        <v>109</v>
      </c>
      <c r="AA39" s="58" t="s">
        <v>134</v>
      </c>
      <c r="AB39" s="58" t="s">
        <v>109</v>
      </c>
      <c r="AC39" s="58" t="s">
        <v>134</v>
      </c>
      <c r="AD39" s="58" t="s">
        <v>134</v>
      </c>
      <c r="AE39" s="58" t="s">
        <v>134</v>
      </c>
      <c r="AF39" s="58" t="s">
        <v>134</v>
      </c>
      <c r="AG39" s="58" t="s">
        <v>109</v>
      </c>
      <c r="AH39" s="58" t="s">
        <v>135</v>
      </c>
      <c r="AI39" s="58" t="s">
        <v>151</v>
      </c>
      <c r="AJ39" s="58" t="s">
        <v>136</v>
      </c>
      <c r="AK39" s="58" t="s">
        <v>152</v>
      </c>
      <c r="AL39" s="58" t="s">
        <v>114</v>
      </c>
      <c r="AM39" s="58" t="s">
        <v>138</v>
      </c>
      <c r="AN39" s="58" t="s">
        <v>116</v>
      </c>
      <c r="AO39" s="58" t="s">
        <v>117</v>
      </c>
      <c r="AP39" s="58" t="s">
        <v>118</v>
      </c>
      <c r="AQ39" s="58" t="s">
        <v>119</v>
      </c>
      <c r="AR39" s="58" t="s">
        <v>142</v>
      </c>
      <c r="AS39" s="58" t="s">
        <v>143</v>
      </c>
      <c r="AT39" s="58" t="s">
        <v>153</v>
      </c>
      <c r="AU39" s="58" t="s">
        <v>145</v>
      </c>
      <c r="AV39" s="58" t="s">
        <v>174</v>
      </c>
      <c r="AW39" s="58" t="s">
        <v>125</v>
      </c>
      <c r="AX39" s="58" t="s">
        <v>126</v>
      </c>
      <c r="AY39" s="58" t="s">
        <v>147</v>
      </c>
      <c r="AZ39" s="120" t="s">
        <v>576</v>
      </c>
      <c r="BA39" s="58" t="s">
        <v>148</v>
      </c>
      <c r="BB39" s="58" t="s">
        <v>149</v>
      </c>
    </row>
    <row r="40" spans="1:54" ht="16" x14ac:dyDescent="0.2">
      <c r="A40" s="63">
        <v>43705.925694444442</v>
      </c>
      <c r="B40" s="63">
        <v>43705.926215277781</v>
      </c>
      <c r="C40" s="58" t="s">
        <v>57</v>
      </c>
      <c r="D40" s="120" t="s">
        <v>576</v>
      </c>
      <c r="E40" s="2">
        <v>2</v>
      </c>
      <c r="F40" s="2">
        <v>44</v>
      </c>
      <c r="G40" s="58" t="s">
        <v>104</v>
      </c>
      <c r="H40" s="63">
        <v>43712.926702534722</v>
      </c>
      <c r="I40" s="58" t="s">
        <v>211</v>
      </c>
      <c r="J40" s="58" t="s">
        <v>106</v>
      </c>
      <c r="K40" s="58" t="s">
        <v>106</v>
      </c>
      <c r="L40" s="58" t="s">
        <v>106</v>
      </c>
      <c r="M40" s="58" t="s">
        <v>106</v>
      </c>
      <c r="N40" s="120" t="s">
        <v>576</v>
      </c>
      <c r="O40" s="120" t="s">
        <v>576</v>
      </c>
      <c r="P40" s="58" t="s">
        <v>107</v>
      </c>
      <c r="Q40" s="58" t="s">
        <v>108</v>
      </c>
      <c r="R40" s="58" t="s">
        <v>129</v>
      </c>
      <c r="S40" s="58" t="s">
        <v>106</v>
      </c>
      <c r="T40" s="58" t="s">
        <v>106</v>
      </c>
      <c r="U40" s="58" t="s">
        <v>106</v>
      </c>
      <c r="V40" s="58" t="s">
        <v>106</v>
      </c>
      <c r="W40" s="58" t="s">
        <v>106</v>
      </c>
      <c r="X40" s="58" t="s">
        <v>106</v>
      </c>
      <c r="Y40" s="58" t="s">
        <v>106</v>
      </c>
      <c r="Z40" s="58" t="s">
        <v>106</v>
      </c>
      <c r="AA40" s="58" t="s">
        <v>106</v>
      </c>
      <c r="AB40" s="58" t="s">
        <v>106</v>
      </c>
      <c r="AC40" s="58" t="s">
        <v>106</v>
      </c>
      <c r="AD40" s="58" t="s">
        <v>106</v>
      </c>
      <c r="AE40" s="58" t="s">
        <v>106</v>
      </c>
      <c r="AF40" s="58" t="s">
        <v>106</v>
      </c>
      <c r="AG40" s="58" t="s">
        <v>106</v>
      </c>
      <c r="AH40" s="58" t="s">
        <v>106</v>
      </c>
      <c r="AI40" s="58" t="s">
        <v>106</v>
      </c>
      <c r="AJ40" s="58" t="s">
        <v>106</v>
      </c>
      <c r="AK40" s="58" t="s">
        <v>106</v>
      </c>
      <c r="AL40" s="58" t="s">
        <v>106</v>
      </c>
      <c r="AM40" s="58" t="s">
        <v>106</v>
      </c>
      <c r="AN40" s="58" t="s">
        <v>106</v>
      </c>
      <c r="AO40" s="58" t="s">
        <v>106</v>
      </c>
      <c r="AP40" s="58" t="s">
        <v>106</v>
      </c>
      <c r="AQ40" s="58" t="s">
        <v>106</v>
      </c>
      <c r="AR40" s="58" t="s">
        <v>106</v>
      </c>
      <c r="AS40" s="58" t="s">
        <v>106</v>
      </c>
      <c r="AT40" s="58" t="s">
        <v>106</v>
      </c>
      <c r="AU40" s="58" t="s">
        <v>106</v>
      </c>
      <c r="AV40" s="58" t="s">
        <v>106</v>
      </c>
      <c r="AW40" s="58" t="s">
        <v>106</v>
      </c>
      <c r="AX40" s="58" t="s">
        <v>106</v>
      </c>
      <c r="AY40" s="58" t="s">
        <v>106</v>
      </c>
      <c r="AZ40" s="120" t="s">
        <v>576</v>
      </c>
      <c r="BA40" s="58" t="s">
        <v>106</v>
      </c>
      <c r="BB40" s="58" t="s">
        <v>106</v>
      </c>
    </row>
    <row r="41" spans="1:54" ht="16" x14ac:dyDescent="0.2">
      <c r="A41" s="63">
        <v>43730.33011574074</v>
      </c>
      <c r="B41" s="63">
        <v>43730.387071759258</v>
      </c>
      <c r="C41" s="58" t="s">
        <v>57</v>
      </c>
      <c r="D41" s="120" t="s">
        <v>576</v>
      </c>
      <c r="E41" s="2">
        <v>100</v>
      </c>
      <c r="F41" s="2">
        <v>4921</v>
      </c>
      <c r="G41" s="58" t="s">
        <v>130</v>
      </c>
      <c r="H41" s="63">
        <v>43730.387085671297</v>
      </c>
      <c r="I41" s="58" t="s">
        <v>212</v>
      </c>
      <c r="J41" s="58" t="s">
        <v>106</v>
      </c>
      <c r="K41" s="58" t="s">
        <v>106</v>
      </c>
      <c r="L41" s="58" t="s">
        <v>106</v>
      </c>
      <c r="M41" s="58" t="s">
        <v>106</v>
      </c>
      <c r="N41" s="120" t="s">
        <v>576</v>
      </c>
      <c r="O41" s="120" t="s">
        <v>576</v>
      </c>
      <c r="P41" s="58" t="s">
        <v>107</v>
      </c>
      <c r="Q41" s="58" t="s">
        <v>108</v>
      </c>
      <c r="R41" s="58" t="s">
        <v>129</v>
      </c>
      <c r="S41" s="58" t="s">
        <v>134</v>
      </c>
      <c r="T41" s="58" t="s">
        <v>132</v>
      </c>
      <c r="U41" s="58" t="s">
        <v>133</v>
      </c>
      <c r="V41" s="58" t="s">
        <v>133</v>
      </c>
      <c r="W41" s="58" t="s">
        <v>134</v>
      </c>
      <c r="X41" s="58" t="s">
        <v>133</v>
      </c>
      <c r="Y41" s="58" t="s">
        <v>133</v>
      </c>
      <c r="Z41" s="58" t="s">
        <v>133</v>
      </c>
      <c r="AA41" s="58" t="s">
        <v>133</v>
      </c>
      <c r="AB41" s="58" t="s">
        <v>133</v>
      </c>
      <c r="AC41" s="58" t="s">
        <v>133</v>
      </c>
      <c r="AD41" s="58" t="s">
        <v>134</v>
      </c>
      <c r="AE41" s="58" t="s">
        <v>133</v>
      </c>
      <c r="AF41" s="58" t="s">
        <v>134</v>
      </c>
      <c r="AG41" s="58" t="s">
        <v>134</v>
      </c>
      <c r="AH41" s="58" t="s">
        <v>110</v>
      </c>
      <c r="AI41" s="58" t="s">
        <v>151</v>
      </c>
      <c r="AJ41" s="58" t="s">
        <v>136</v>
      </c>
      <c r="AK41" s="58" t="s">
        <v>137</v>
      </c>
      <c r="AL41" s="58" t="s">
        <v>114</v>
      </c>
      <c r="AM41" s="58" t="s">
        <v>138</v>
      </c>
      <c r="AN41" s="58" t="s">
        <v>116</v>
      </c>
      <c r="AO41" s="58" t="s">
        <v>117</v>
      </c>
      <c r="AP41" s="58" t="s">
        <v>118</v>
      </c>
      <c r="AQ41" s="58" t="s">
        <v>141</v>
      </c>
      <c r="AR41" s="58" t="s">
        <v>142</v>
      </c>
      <c r="AS41" s="58" t="s">
        <v>182</v>
      </c>
      <c r="AT41" s="58" t="s">
        <v>153</v>
      </c>
      <c r="AU41" s="58" t="s">
        <v>145</v>
      </c>
      <c r="AV41" s="58" t="s">
        <v>174</v>
      </c>
      <c r="AW41" s="58" t="s">
        <v>187</v>
      </c>
      <c r="AX41" s="58" t="s">
        <v>126</v>
      </c>
      <c r="AY41" s="58" t="s">
        <v>147</v>
      </c>
      <c r="AZ41" s="120" t="s">
        <v>576</v>
      </c>
      <c r="BA41" s="58" t="s">
        <v>148</v>
      </c>
      <c r="BB41" s="58" t="s">
        <v>106</v>
      </c>
    </row>
    <row r="42" spans="1:54" ht="16" x14ac:dyDescent="0.2">
      <c r="A42" s="63">
        <v>43733.409305555557</v>
      </c>
      <c r="B42" s="63">
        <v>43733.409571759257</v>
      </c>
      <c r="C42" s="58" t="s">
        <v>57</v>
      </c>
      <c r="D42" s="120" t="s">
        <v>576</v>
      </c>
      <c r="E42" s="2">
        <v>2</v>
      </c>
      <c r="F42" s="2">
        <v>22</v>
      </c>
      <c r="G42" s="58" t="s">
        <v>104</v>
      </c>
      <c r="H42" s="63">
        <v>43740.409583217595</v>
      </c>
      <c r="I42" s="58" t="s">
        <v>213</v>
      </c>
      <c r="J42" s="58" t="s">
        <v>106</v>
      </c>
      <c r="K42" s="58" t="s">
        <v>106</v>
      </c>
      <c r="L42" s="58" t="s">
        <v>106</v>
      </c>
      <c r="M42" s="58" t="s">
        <v>106</v>
      </c>
      <c r="N42" s="120" t="s">
        <v>576</v>
      </c>
      <c r="O42" s="120" t="s">
        <v>576</v>
      </c>
      <c r="P42" s="58" t="s">
        <v>107</v>
      </c>
      <c r="Q42" s="58" t="s">
        <v>108</v>
      </c>
      <c r="R42" s="58" t="s">
        <v>129</v>
      </c>
      <c r="S42" s="58" t="s">
        <v>106</v>
      </c>
      <c r="T42" s="58" t="s">
        <v>106</v>
      </c>
      <c r="U42" s="58" t="s">
        <v>106</v>
      </c>
      <c r="V42" s="58" t="s">
        <v>106</v>
      </c>
      <c r="W42" s="58" t="s">
        <v>106</v>
      </c>
      <c r="X42" s="58" t="s">
        <v>106</v>
      </c>
      <c r="Y42" s="58" t="s">
        <v>106</v>
      </c>
      <c r="Z42" s="58" t="s">
        <v>106</v>
      </c>
      <c r="AA42" s="58" t="s">
        <v>106</v>
      </c>
      <c r="AB42" s="58" t="s">
        <v>106</v>
      </c>
      <c r="AC42" s="58" t="s">
        <v>106</v>
      </c>
      <c r="AD42" s="58" t="s">
        <v>106</v>
      </c>
      <c r="AE42" s="58" t="s">
        <v>106</v>
      </c>
      <c r="AF42" s="58" t="s">
        <v>106</v>
      </c>
      <c r="AG42" s="58" t="s">
        <v>106</v>
      </c>
      <c r="AH42" s="58" t="s">
        <v>106</v>
      </c>
      <c r="AI42" s="58" t="s">
        <v>106</v>
      </c>
      <c r="AJ42" s="58" t="s">
        <v>106</v>
      </c>
      <c r="AK42" s="58" t="s">
        <v>106</v>
      </c>
      <c r="AL42" s="58" t="s">
        <v>106</v>
      </c>
      <c r="AM42" s="58" t="s">
        <v>106</v>
      </c>
      <c r="AN42" s="58" t="s">
        <v>106</v>
      </c>
      <c r="AO42" s="58" t="s">
        <v>106</v>
      </c>
      <c r="AP42" s="58" t="s">
        <v>106</v>
      </c>
      <c r="AQ42" s="58" t="s">
        <v>106</v>
      </c>
      <c r="AR42" s="58" t="s">
        <v>106</v>
      </c>
      <c r="AS42" s="58" t="s">
        <v>106</v>
      </c>
      <c r="AT42" s="58" t="s">
        <v>106</v>
      </c>
      <c r="AU42" s="58" t="s">
        <v>106</v>
      </c>
      <c r="AV42" s="58" t="s">
        <v>106</v>
      </c>
      <c r="AW42" s="58" t="s">
        <v>106</v>
      </c>
      <c r="AX42" s="58" t="s">
        <v>106</v>
      </c>
      <c r="AY42" s="58" t="s">
        <v>106</v>
      </c>
      <c r="AZ42" s="120" t="s">
        <v>576</v>
      </c>
      <c r="BA42" s="58" t="s">
        <v>106</v>
      </c>
      <c r="BB42" s="58" t="s">
        <v>106</v>
      </c>
    </row>
    <row r="43" spans="1:54" ht="16" x14ac:dyDescent="0.2">
      <c r="A43" s="63">
        <v>43752.425335648149</v>
      </c>
      <c r="B43" s="63">
        <v>43752.431493055556</v>
      </c>
      <c r="C43" s="58" t="s">
        <v>57</v>
      </c>
      <c r="D43" s="120" t="s">
        <v>576</v>
      </c>
      <c r="E43" s="2">
        <v>100</v>
      </c>
      <c r="F43" s="2">
        <v>532</v>
      </c>
      <c r="G43" s="58" t="s">
        <v>130</v>
      </c>
      <c r="H43" s="63">
        <v>43752.43150309028</v>
      </c>
      <c r="I43" s="58" t="s">
        <v>214</v>
      </c>
      <c r="J43" s="58" t="s">
        <v>106</v>
      </c>
      <c r="K43" s="58" t="s">
        <v>106</v>
      </c>
      <c r="L43" s="58" t="s">
        <v>106</v>
      </c>
      <c r="M43" s="58" t="s">
        <v>106</v>
      </c>
      <c r="N43" s="120" t="s">
        <v>576</v>
      </c>
      <c r="O43" s="120" t="s">
        <v>576</v>
      </c>
      <c r="P43" s="58" t="s">
        <v>107</v>
      </c>
      <c r="Q43" s="58" t="s">
        <v>108</v>
      </c>
      <c r="R43" s="58" t="s">
        <v>129</v>
      </c>
      <c r="S43" s="58" t="s">
        <v>133</v>
      </c>
      <c r="T43" s="58" t="s">
        <v>133</v>
      </c>
      <c r="U43" s="58" t="s">
        <v>133</v>
      </c>
      <c r="V43" s="58" t="s">
        <v>133</v>
      </c>
      <c r="W43" s="58" t="s">
        <v>133</v>
      </c>
      <c r="X43" s="58" t="s">
        <v>133</v>
      </c>
      <c r="Y43" s="58" t="s">
        <v>134</v>
      </c>
      <c r="Z43" s="58" t="s">
        <v>134</v>
      </c>
      <c r="AA43" s="58" t="s">
        <v>133</v>
      </c>
      <c r="AB43" s="58" t="s">
        <v>134</v>
      </c>
      <c r="AC43" s="58" t="s">
        <v>133</v>
      </c>
      <c r="AD43" s="58" t="s">
        <v>133</v>
      </c>
      <c r="AE43" s="58" t="s">
        <v>133</v>
      </c>
      <c r="AF43" s="58" t="s">
        <v>133</v>
      </c>
      <c r="AG43" s="58" t="s">
        <v>134</v>
      </c>
      <c r="AH43" s="58" t="s">
        <v>173</v>
      </c>
      <c r="AI43" s="58" t="s">
        <v>166</v>
      </c>
      <c r="AJ43" s="58" t="s">
        <v>136</v>
      </c>
      <c r="AK43" s="58" t="s">
        <v>201</v>
      </c>
      <c r="AL43" s="58" t="s">
        <v>195</v>
      </c>
      <c r="AM43" s="58" t="s">
        <v>155</v>
      </c>
      <c r="AN43" s="58" t="s">
        <v>215</v>
      </c>
      <c r="AO43" s="58" t="s">
        <v>117</v>
      </c>
      <c r="AP43" s="58" t="s">
        <v>216</v>
      </c>
      <c r="AQ43" s="58" t="s">
        <v>217</v>
      </c>
      <c r="AR43" s="58" t="s">
        <v>218</v>
      </c>
      <c r="AS43" s="58" t="s">
        <v>182</v>
      </c>
      <c r="AT43" s="58" t="s">
        <v>153</v>
      </c>
      <c r="AU43" s="58" t="s">
        <v>219</v>
      </c>
      <c r="AV43" s="58" t="s">
        <v>174</v>
      </c>
      <c r="AW43" s="58" t="s">
        <v>171</v>
      </c>
      <c r="AX43" s="58" t="s">
        <v>126</v>
      </c>
      <c r="AY43" s="58" t="s">
        <v>147</v>
      </c>
      <c r="AZ43" s="120" t="s">
        <v>576</v>
      </c>
      <c r="BA43" s="58" t="s">
        <v>220</v>
      </c>
      <c r="BB43" s="58" t="s">
        <v>106</v>
      </c>
    </row>
    <row r="44" spans="1:54" ht="16" x14ac:dyDescent="0.2">
      <c r="A44" s="63">
        <v>43752.420115740744</v>
      </c>
      <c r="B44" s="63">
        <v>43752.435810185183</v>
      </c>
      <c r="C44" s="58" t="s">
        <v>57</v>
      </c>
      <c r="D44" s="120" t="s">
        <v>576</v>
      </c>
      <c r="E44" s="2">
        <v>100</v>
      </c>
      <c r="F44" s="2">
        <v>1355</v>
      </c>
      <c r="G44" s="58" t="s">
        <v>130</v>
      </c>
      <c r="H44" s="63">
        <v>43752.435860451391</v>
      </c>
      <c r="I44" s="58" t="s">
        <v>221</v>
      </c>
      <c r="J44" s="58" t="s">
        <v>106</v>
      </c>
      <c r="K44" s="58" t="s">
        <v>106</v>
      </c>
      <c r="L44" s="58" t="s">
        <v>106</v>
      </c>
      <c r="M44" s="58" t="s">
        <v>106</v>
      </c>
      <c r="N44" s="120" t="s">
        <v>576</v>
      </c>
      <c r="O44" s="120" t="s">
        <v>576</v>
      </c>
      <c r="P44" s="58" t="s">
        <v>107</v>
      </c>
      <c r="Q44" s="58" t="s">
        <v>108</v>
      </c>
      <c r="R44" s="58" t="s">
        <v>129</v>
      </c>
      <c r="S44" s="58" t="s">
        <v>134</v>
      </c>
      <c r="T44" s="58" t="s">
        <v>132</v>
      </c>
      <c r="U44" s="58" t="s">
        <v>133</v>
      </c>
      <c r="V44" s="58" t="s">
        <v>134</v>
      </c>
      <c r="W44" s="58" t="s">
        <v>134</v>
      </c>
      <c r="X44" s="58" t="s">
        <v>134</v>
      </c>
      <c r="Y44" s="58" t="s">
        <v>134</v>
      </c>
      <c r="Z44" s="58" t="s">
        <v>134</v>
      </c>
      <c r="AA44" s="58" t="s">
        <v>133</v>
      </c>
      <c r="AB44" s="58" t="s">
        <v>134</v>
      </c>
      <c r="AC44" s="58" t="s">
        <v>134</v>
      </c>
      <c r="AD44" s="58" t="s">
        <v>134</v>
      </c>
      <c r="AE44" s="58" t="s">
        <v>134</v>
      </c>
      <c r="AF44" s="58" t="s">
        <v>134</v>
      </c>
      <c r="AG44" s="58" t="s">
        <v>134</v>
      </c>
      <c r="AH44" s="58" t="s">
        <v>165</v>
      </c>
      <c r="AI44" s="58" t="s">
        <v>111</v>
      </c>
      <c r="AJ44" s="58" t="s">
        <v>136</v>
      </c>
      <c r="AK44" s="58" t="s">
        <v>137</v>
      </c>
      <c r="AL44" s="58" t="s">
        <v>114</v>
      </c>
      <c r="AM44" s="58" t="s">
        <v>138</v>
      </c>
      <c r="AN44" s="58" t="s">
        <v>116</v>
      </c>
      <c r="AO44" s="58" t="s">
        <v>139</v>
      </c>
      <c r="AP44" s="58" t="s">
        <v>118</v>
      </c>
      <c r="AQ44" s="58" t="s">
        <v>141</v>
      </c>
      <c r="AR44" s="58" t="s">
        <v>142</v>
      </c>
      <c r="AS44" s="58" t="s">
        <v>170</v>
      </c>
      <c r="AT44" s="58" t="s">
        <v>153</v>
      </c>
      <c r="AU44" s="58" t="s">
        <v>145</v>
      </c>
      <c r="AV44" s="58" t="s">
        <v>174</v>
      </c>
      <c r="AW44" s="58" t="s">
        <v>125</v>
      </c>
      <c r="AX44" s="58" t="s">
        <v>157</v>
      </c>
      <c r="AY44" s="58" t="s">
        <v>147</v>
      </c>
      <c r="AZ44" s="120" t="s">
        <v>576</v>
      </c>
      <c r="BA44" s="58" t="s">
        <v>148</v>
      </c>
      <c r="BB44" s="58" t="s">
        <v>106</v>
      </c>
    </row>
    <row r="45" spans="1:54" ht="16" x14ac:dyDescent="0.2">
      <c r="A45" s="63">
        <v>43752.431516203702</v>
      </c>
      <c r="B45" s="63">
        <v>43752.438611111109</v>
      </c>
      <c r="C45" s="58" t="s">
        <v>57</v>
      </c>
      <c r="D45" s="120" t="s">
        <v>576</v>
      </c>
      <c r="E45" s="2">
        <v>100</v>
      </c>
      <c r="F45" s="2">
        <v>612</v>
      </c>
      <c r="G45" s="58" t="s">
        <v>130</v>
      </c>
      <c r="H45" s="63">
        <v>43752.438616296298</v>
      </c>
      <c r="I45" s="58" t="s">
        <v>222</v>
      </c>
      <c r="J45" s="58" t="s">
        <v>106</v>
      </c>
      <c r="K45" s="58" t="s">
        <v>106</v>
      </c>
      <c r="L45" s="58" t="s">
        <v>106</v>
      </c>
      <c r="M45" s="58" t="s">
        <v>106</v>
      </c>
      <c r="N45" s="120" t="s">
        <v>576</v>
      </c>
      <c r="O45" s="120" t="s">
        <v>576</v>
      </c>
      <c r="P45" s="58" t="s">
        <v>107</v>
      </c>
      <c r="Q45" s="58" t="s">
        <v>108</v>
      </c>
      <c r="R45" s="58" t="s">
        <v>129</v>
      </c>
      <c r="S45" s="58" t="s">
        <v>134</v>
      </c>
      <c r="T45" s="58" t="s">
        <v>132</v>
      </c>
      <c r="U45" s="58" t="s">
        <v>134</v>
      </c>
      <c r="V45" s="58" t="s">
        <v>134</v>
      </c>
      <c r="W45" s="58" t="s">
        <v>109</v>
      </c>
      <c r="X45" s="58" t="s">
        <v>134</v>
      </c>
      <c r="Y45" s="58" t="s">
        <v>109</v>
      </c>
      <c r="Z45" s="58" t="s">
        <v>134</v>
      </c>
      <c r="AA45" s="58" t="s">
        <v>134</v>
      </c>
      <c r="AB45" s="58" t="s">
        <v>134</v>
      </c>
      <c r="AC45" s="58" t="s">
        <v>133</v>
      </c>
      <c r="AD45" s="58" t="s">
        <v>134</v>
      </c>
      <c r="AE45" s="58" t="s">
        <v>109</v>
      </c>
      <c r="AF45" s="58" t="s">
        <v>109</v>
      </c>
      <c r="AG45" s="58" t="s">
        <v>134</v>
      </c>
      <c r="AH45" s="58" t="s">
        <v>135</v>
      </c>
      <c r="AI45" s="58" t="s">
        <v>111</v>
      </c>
      <c r="AJ45" s="58" t="s">
        <v>136</v>
      </c>
      <c r="AK45" s="58" t="s">
        <v>137</v>
      </c>
      <c r="AL45" s="58" t="s">
        <v>114</v>
      </c>
      <c r="AM45" s="58" t="s">
        <v>138</v>
      </c>
      <c r="AN45" s="58" t="s">
        <v>116</v>
      </c>
      <c r="AO45" s="58" t="s">
        <v>117</v>
      </c>
      <c r="AP45" s="58" t="s">
        <v>118</v>
      </c>
      <c r="AQ45" s="58" t="s">
        <v>141</v>
      </c>
      <c r="AR45" s="58" t="s">
        <v>142</v>
      </c>
      <c r="AS45" s="58" t="s">
        <v>182</v>
      </c>
      <c r="AT45" s="58" t="s">
        <v>122</v>
      </c>
      <c r="AU45" s="58" t="s">
        <v>145</v>
      </c>
      <c r="AV45" s="58" t="s">
        <v>174</v>
      </c>
      <c r="AW45" s="58" t="s">
        <v>125</v>
      </c>
      <c r="AX45" s="58" t="s">
        <v>126</v>
      </c>
      <c r="AY45" s="58" t="s">
        <v>127</v>
      </c>
      <c r="AZ45" s="120" t="s">
        <v>576</v>
      </c>
      <c r="BA45" s="58" t="s">
        <v>148</v>
      </c>
      <c r="BB45" s="58" t="s">
        <v>106</v>
      </c>
    </row>
    <row r="46" spans="1:54" ht="16" x14ac:dyDescent="0.2">
      <c r="A46" s="63">
        <v>43752.579710648148</v>
      </c>
      <c r="B46" s="63">
        <v>43752.585821759261</v>
      </c>
      <c r="C46" s="58" t="s">
        <v>57</v>
      </c>
      <c r="D46" s="120" t="s">
        <v>576</v>
      </c>
      <c r="E46" s="2">
        <v>100</v>
      </c>
      <c r="F46" s="2">
        <v>527</v>
      </c>
      <c r="G46" s="58" t="s">
        <v>130</v>
      </c>
      <c r="H46" s="63">
        <v>43752.585826446761</v>
      </c>
      <c r="I46" s="58" t="s">
        <v>223</v>
      </c>
      <c r="J46" s="58" t="s">
        <v>106</v>
      </c>
      <c r="K46" s="58" t="s">
        <v>106</v>
      </c>
      <c r="L46" s="58" t="s">
        <v>106</v>
      </c>
      <c r="M46" s="58" t="s">
        <v>106</v>
      </c>
      <c r="N46" s="120" t="s">
        <v>576</v>
      </c>
      <c r="O46" s="120" t="s">
        <v>576</v>
      </c>
      <c r="P46" s="58" t="s">
        <v>107</v>
      </c>
      <c r="Q46" s="58" t="s">
        <v>108</v>
      </c>
      <c r="R46" s="58" t="s">
        <v>129</v>
      </c>
      <c r="S46" s="58" t="s">
        <v>134</v>
      </c>
      <c r="T46" s="58" t="s">
        <v>132</v>
      </c>
      <c r="U46" s="58" t="s">
        <v>132</v>
      </c>
      <c r="V46" s="58" t="s">
        <v>134</v>
      </c>
      <c r="W46" s="58" t="s">
        <v>134</v>
      </c>
      <c r="X46" s="58" t="s">
        <v>134</v>
      </c>
      <c r="Y46" s="58" t="s">
        <v>133</v>
      </c>
      <c r="Z46" s="58" t="s">
        <v>133</v>
      </c>
      <c r="AA46" s="58" t="s">
        <v>133</v>
      </c>
      <c r="AB46" s="58" t="s">
        <v>133</v>
      </c>
      <c r="AC46" s="58" t="s">
        <v>134</v>
      </c>
      <c r="AD46" s="58" t="s">
        <v>134</v>
      </c>
      <c r="AE46" s="58" t="s">
        <v>134</v>
      </c>
      <c r="AF46" s="58" t="s">
        <v>134</v>
      </c>
      <c r="AG46" s="58" t="s">
        <v>109</v>
      </c>
      <c r="AH46" s="58" t="s">
        <v>135</v>
      </c>
      <c r="AI46" s="58" t="s">
        <v>151</v>
      </c>
      <c r="AJ46" s="58" t="s">
        <v>136</v>
      </c>
      <c r="AK46" s="58" t="s">
        <v>137</v>
      </c>
      <c r="AL46" s="58" t="s">
        <v>114</v>
      </c>
      <c r="AM46" s="58" t="s">
        <v>138</v>
      </c>
      <c r="AN46" s="58" t="s">
        <v>116</v>
      </c>
      <c r="AO46" s="58" t="s">
        <v>117</v>
      </c>
      <c r="AP46" s="58" t="s">
        <v>140</v>
      </c>
      <c r="AQ46" s="58" t="s">
        <v>141</v>
      </c>
      <c r="AR46" s="58" t="s">
        <v>142</v>
      </c>
      <c r="AS46" s="58" t="s">
        <v>170</v>
      </c>
      <c r="AT46" s="58" t="s">
        <v>153</v>
      </c>
      <c r="AU46" s="58" t="s">
        <v>145</v>
      </c>
      <c r="AV46" s="58" t="s">
        <v>174</v>
      </c>
      <c r="AW46" s="58" t="s">
        <v>125</v>
      </c>
      <c r="AX46" s="58" t="s">
        <v>126</v>
      </c>
      <c r="AY46" s="58" t="s">
        <v>127</v>
      </c>
      <c r="AZ46" s="120" t="s">
        <v>576</v>
      </c>
      <c r="BA46" s="58" t="s">
        <v>148</v>
      </c>
      <c r="BB46" s="58" t="s">
        <v>106</v>
      </c>
    </row>
    <row r="47" spans="1:54" ht="16" x14ac:dyDescent="0.2">
      <c r="A47" s="63">
        <v>43752.721574074072</v>
      </c>
      <c r="B47" s="63">
        <v>43752.731840277775</v>
      </c>
      <c r="C47" s="58" t="s">
        <v>57</v>
      </c>
      <c r="D47" s="120" t="s">
        <v>576</v>
      </c>
      <c r="E47" s="2">
        <v>100</v>
      </c>
      <c r="F47" s="2">
        <v>887</v>
      </c>
      <c r="G47" s="58" t="s">
        <v>130</v>
      </c>
      <c r="H47" s="63">
        <v>43752.731849965276</v>
      </c>
      <c r="I47" s="58" t="s">
        <v>224</v>
      </c>
      <c r="J47" s="58" t="s">
        <v>106</v>
      </c>
      <c r="K47" s="58" t="s">
        <v>106</v>
      </c>
      <c r="L47" s="58" t="s">
        <v>106</v>
      </c>
      <c r="M47" s="58" t="s">
        <v>106</v>
      </c>
      <c r="N47" s="120" t="s">
        <v>576</v>
      </c>
      <c r="O47" s="120" t="s">
        <v>576</v>
      </c>
      <c r="P47" s="58" t="s">
        <v>107</v>
      </c>
      <c r="Q47" s="58" t="s">
        <v>108</v>
      </c>
      <c r="R47" s="58" t="s">
        <v>129</v>
      </c>
      <c r="S47" s="58" t="s">
        <v>109</v>
      </c>
      <c r="T47" s="58" t="s">
        <v>132</v>
      </c>
      <c r="U47" s="58" t="s">
        <v>134</v>
      </c>
      <c r="V47" s="58" t="s">
        <v>133</v>
      </c>
      <c r="W47" s="58" t="s">
        <v>134</v>
      </c>
      <c r="X47" s="58" t="s">
        <v>109</v>
      </c>
      <c r="Y47" s="58" t="s">
        <v>134</v>
      </c>
      <c r="Z47" s="58" t="s">
        <v>133</v>
      </c>
      <c r="AA47" s="58" t="s">
        <v>133</v>
      </c>
      <c r="AB47" s="58" t="s">
        <v>133</v>
      </c>
      <c r="AC47" s="58" t="s">
        <v>133</v>
      </c>
      <c r="AD47" s="58" t="s">
        <v>134</v>
      </c>
      <c r="AE47" s="58" t="s">
        <v>133</v>
      </c>
      <c r="AF47" s="58" t="s">
        <v>134</v>
      </c>
      <c r="AG47" s="58" t="s">
        <v>134</v>
      </c>
      <c r="AH47" s="58" t="s">
        <v>110</v>
      </c>
      <c r="AI47" s="58" t="s">
        <v>111</v>
      </c>
      <c r="AJ47" s="58" t="s">
        <v>136</v>
      </c>
      <c r="AK47" s="58" t="s">
        <v>113</v>
      </c>
      <c r="AL47" s="58" t="s">
        <v>114</v>
      </c>
      <c r="AM47" s="58" t="s">
        <v>138</v>
      </c>
      <c r="AN47" s="58" t="s">
        <v>176</v>
      </c>
      <c r="AO47" s="58" t="s">
        <v>117</v>
      </c>
      <c r="AP47" s="58" t="s">
        <v>216</v>
      </c>
      <c r="AQ47" s="58" t="s">
        <v>141</v>
      </c>
      <c r="AR47" s="58" t="s">
        <v>142</v>
      </c>
      <c r="AS47" s="58" t="s">
        <v>143</v>
      </c>
      <c r="AT47" s="58" t="s">
        <v>153</v>
      </c>
      <c r="AU47" s="58" t="s">
        <v>145</v>
      </c>
      <c r="AV47" s="58" t="s">
        <v>123</v>
      </c>
      <c r="AW47" s="58" t="s">
        <v>125</v>
      </c>
      <c r="AX47" s="58" t="s">
        <v>157</v>
      </c>
      <c r="AY47" s="58" t="s">
        <v>127</v>
      </c>
      <c r="AZ47" s="120" t="s">
        <v>576</v>
      </c>
      <c r="BA47" s="58" t="s">
        <v>148</v>
      </c>
      <c r="BB47" s="58" t="s">
        <v>106</v>
      </c>
    </row>
    <row r="48" spans="1:54" ht="16" x14ac:dyDescent="0.2">
      <c r="A48" s="63">
        <v>43752.898009259261</v>
      </c>
      <c r="B48" s="63">
        <v>43752.91479166667</v>
      </c>
      <c r="C48" s="58" t="s">
        <v>57</v>
      </c>
      <c r="D48" s="120" t="s">
        <v>576</v>
      </c>
      <c r="E48" s="2">
        <v>100</v>
      </c>
      <c r="F48" s="2">
        <v>1449</v>
      </c>
      <c r="G48" s="58" t="s">
        <v>130</v>
      </c>
      <c r="H48" s="63">
        <v>43752.914801053237</v>
      </c>
      <c r="I48" s="58" t="s">
        <v>225</v>
      </c>
      <c r="J48" s="58" t="s">
        <v>106</v>
      </c>
      <c r="K48" s="58" t="s">
        <v>106</v>
      </c>
      <c r="L48" s="58" t="s">
        <v>106</v>
      </c>
      <c r="M48" s="58" t="s">
        <v>106</v>
      </c>
      <c r="N48" s="120" t="s">
        <v>576</v>
      </c>
      <c r="O48" s="120" t="s">
        <v>576</v>
      </c>
      <c r="P48" s="58" t="s">
        <v>107</v>
      </c>
      <c r="Q48" s="58" t="s">
        <v>108</v>
      </c>
      <c r="R48" s="58" t="s">
        <v>129</v>
      </c>
      <c r="S48" s="58" t="s">
        <v>133</v>
      </c>
      <c r="T48" s="58" t="s">
        <v>132</v>
      </c>
      <c r="U48" s="58" t="s">
        <v>132</v>
      </c>
      <c r="V48" s="58" t="s">
        <v>134</v>
      </c>
      <c r="W48" s="58" t="s">
        <v>133</v>
      </c>
      <c r="X48" s="58" t="s">
        <v>133</v>
      </c>
      <c r="Y48" s="58" t="s">
        <v>134</v>
      </c>
      <c r="Z48" s="58" t="s">
        <v>134</v>
      </c>
      <c r="AA48" s="58" t="s">
        <v>133</v>
      </c>
      <c r="AB48" s="58" t="s">
        <v>134</v>
      </c>
      <c r="AC48" s="58" t="s">
        <v>134</v>
      </c>
      <c r="AD48" s="58" t="s">
        <v>134</v>
      </c>
      <c r="AE48" s="58" t="s">
        <v>109</v>
      </c>
      <c r="AF48" s="58" t="s">
        <v>134</v>
      </c>
      <c r="AG48" s="58" t="s">
        <v>133</v>
      </c>
      <c r="AH48" s="58" t="s">
        <v>110</v>
      </c>
      <c r="AI48" s="58" t="s">
        <v>111</v>
      </c>
      <c r="AJ48" s="58" t="s">
        <v>136</v>
      </c>
      <c r="AK48" s="58" t="s">
        <v>137</v>
      </c>
      <c r="AL48" s="58" t="s">
        <v>114</v>
      </c>
      <c r="AM48" s="58" t="s">
        <v>138</v>
      </c>
      <c r="AN48" s="58" t="s">
        <v>116</v>
      </c>
      <c r="AO48" s="58" t="s">
        <v>117</v>
      </c>
      <c r="AP48" s="58" t="s">
        <v>118</v>
      </c>
      <c r="AQ48" s="58" t="s">
        <v>141</v>
      </c>
      <c r="AR48" s="58" t="s">
        <v>142</v>
      </c>
      <c r="AS48" s="58" t="s">
        <v>143</v>
      </c>
      <c r="AT48" s="58" t="s">
        <v>153</v>
      </c>
      <c r="AU48" s="58" t="s">
        <v>145</v>
      </c>
      <c r="AV48" s="58" t="s">
        <v>123</v>
      </c>
      <c r="AW48" s="58" t="s">
        <v>125</v>
      </c>
      <c r="AX48" s="58" t="s">
        <v>157</v>
      </c>
      <c r="AY48" s="58" t="s">
        <v>192</v>
      </c>
      <c r="AZ48" s="120" t="s">
        <v>576</v>
      </c>
      <c r="BA48" s="58" t="s">
        <v>148</v>
      </c>
      <c r="BB48" s="58" t="s">
        <v>106</v>
      </c>
    </row>
    <row r="49" spans="1:54" ht="16" x14ac:dyDescent="0.2">
      <c r="A49" s="63">
        <v>43753.637511574074</v>
      </c>
      <c r="B49" s="63">
        <v>43753.643368055556</v>
      </c>
      <c r="C49" s="58" t="s">
        <v>57</v>
      </c>
      <c r="D49" s="120" t="s">
        <v>576</v>
      </c>
      <c r="E49" s="2">
        <v>100</v>
      </c>
      <c r="F49" s="2">
        <v>505</v>
      </c>
      <c r="G49" s="58" t="s">
        <v>130</v>
      </c>
      <c r="H49" s="63">
        <v>43753.643374421299</v>
      </c>
      <c r="I49" s="58" t="s">
        <v>226</v>
      </c>
      <c r="J49" s="58" t="s">
        <v>106</v>
      </c>
      <c r="K49" s="58" t="s">
        <v>106</v>
      </c>
      <c r="L49" s="58" t="s">
        <v>106</v>
      </c>
      <c r="M49" s="58" t="s">
        <v>106</v>
      </c>
      <c r="N49" s="120" t="s">
        <v>576</v>
      </c>
      <c r="O49" s="120" t="s">
        <v>576</v>
      </c>
      <c r="P49" s="58" t="s">
        <v>107</v>
      </c>
      <c r="Q49" s="58" t="s">
        <v>108</v>
      </c>
      <c r="R49" s="58" t="s">
        <v>129</v>
      </c>
      <c r="S49" s="58" t="s">
        <v>134</v>
      </c>
      <c r="T49" s="58" t="s">
        <v>134</v>
      </c>
      <c r="U49" s="58" t="s">
        <v>133</v>
      </c>
      <c r="V49" s="58" t="s">
        <v>134</v>
      </c>
      <c r="W49" s="58" t="s">
        <v>133</v>
      </c>
      <c r="X49" s="58" t="s">
        <v>109</v>
      </c>
      <c r="Y49" s="58" t="s">
        <v>134</v>
      </c>
      <c r="Z49" s="58" t="s">
        <v>109</v>
      </c>
      <c r="AA49" s="58" t="s">
        <v>109</v>
      </c>
      <c r="AB49" s="58" t="s">
        <v>109</v>
      </c>
      <c r="AC49" s="58" t="s">
        <v>134</v>
      </c>
      <c r="AD49" s="58" t="s">
        <v>133</v>
      </c>
      <c r="AE49" s="58" t="s">
        <v>134</v>
      </c>
      <c r="AF49" s="58" t="s">
        <v>133</v>
      </c>
      <c r="AG49" s="58" t="s">
        <v>134</v>
      </c>
      <c r="AH49" s="58" t="s">
        <v>110</v>
      </c>
      <c r="AI49" s="58" t="s">
        <v>151</v>
      </c>
      <c r="AJ49" s="58" t="s">
        <v>136</v>
      </c>
      <c r="AK49" s="58" t="s">
        <v>137</v>
      </c>
      <c r="AL49" s="58" t="s">
        <v>114</v>
      </c>
      <c r="AM49" s="58" t="s">
        <v>138</v>
      </c>
      <c r="AN49" s="58" t="s">
        <v>116</v>
      </c>
      <c r="AO49" s="58" t="s">
        <v>117</v>
      </c>
      <c r="AP49" s="58" t="s">
        <v>118</v>
      </c>
      <c r="AQ49" s="58" t="s">
        <v>141</v>
      </c>
      <c r="AR49" s="58" t="s">
        <v>120</v>
      </c>
      <c r="AS49" s="58" t="s">
        <v>170</v>
      </c>
      <c r="AT49" s="58" t="s">
        <v>161</v>
      </c>
      <c r="AU49" s="58" t="s">
        <v>145</v>
      </c>
      <c r="AV49" s="58" t="s">
        <v>123</v>
      </c>
      <c r="AW49" s="58" t="s">
        <v>125</v>
      </c>
      <c r="AX49" s="58" t="s">
        <v>227</v>
      </c>
      <c r="AY49" s="58" t="s">
        <v>147</v>
      </c>
      <c r="AZ49" s="120" t="s">
        <v>576</v>
      </c>
      <c r="BA49" s="58" t="s">
        <v>220</v>
      </c>
      <c r="BB49" s="58" t="s">
        <v>106</v>
      </c>
    </row>
    <row r="50" spans="1:54" ht="16" x14ac:dyDescent="0.2">
      <c r="A50" s="63">
        <v>43753.894143518519</v>
      </c>
      <c r="B50" s="63">
        <v>43753.904328703706</v>
      </c>
      <c r="C50" s="58" t="s">
        <v>57</v>
      </c>
      <c r="D50" s="120" t="s">
        <v>576</v>
      </c>
      <c r="E50" s="2">
        <v>100</v>
      </c>
      <c r="F50" s="2">
        <v>880</v>
      </c>
      <c r="G50" s="58" t="s">
        <v>130</v>
      </c>
      <c r="H50" s="63">
        <v>43753.904343923612</v>
      </c>
      <c r="I50" s="58" t="s">
        <v>228</v>
      </c>
      <c r="J50" s="58" t="s">
        <v>106</v>
      </c>
      <c r="K50" s="58" t="s">
        <v>106</v>
      </c>
      <c r="L50" s="58" t="s">
        <v>106</v>
      </c>
      <c r="M50" s="58" t="s">
        <v>106</v>
      </c>
      <c r="N50" s="120" t="s">
        <v>576</v>
      </c>
      <c r="O50" s="120" t="s">
        <v>576</v>
      </c>
      <c r="P50" s="58" t="s">
        <v>107</v>
      </c>
      <c r="Q50" s="58" t="s">
        <v>108</v>
      </c>
      <c r="R50" s="58" t="s">
        <v>129</v>
      </c>
      <c r="S50" s="58" t="s">
        <v>134</v>
      </c>
      <c r="T50" s="58" t="s">
        <v>132</v>
      </c>
      <c r="U50" s="58" t="s">
        <v>133</v>
      </c>
      <c r="V50" s="58" t="s">
        <v>134</v>
      </c>
      <c r="W50" s="58" t="s">
        <v>134</v>
      </c>
      <c r="X50" s="58" t="s">
        <v>134</v>
      </c>
      <c r="Y50" s="58" t="s">
        <v>109</v>
      </c>
      <c r="Z50" s="58" t="s">
        <v>134</v>
      </c>
      <c r="AA50" s="58" t="s">
        <v>133</v>
      </c>
      <c r="AB50" s="58" t="s">
        <v>134</v>
      </c>
      <c r="AC50" s="58" t="s">
        <v>133</v>
      </c>
      <c r="AD50" s="58" t="s">
        <v>134</v>
      </c>
      <c r="AE50" s="58" t="s">
        <v>134</v>
      </c>
      <c r="AF50" s="58" t="s">
        <v>133</v>
      </c>
      <c r="AG50" s="58" t="s">
        <v>134</v>
      </c>
      <c r="AH50" s="58" t="s">
        <v>110</v>
      </c>
      <c r="AI50" s="58" t="s">
        <v>151</v>
      </c>
      <c r="AJ50" s="58" t="s">
        <v>136</v>
      </c>
      <c r="AK50" s="58" t="s">
        <v>201</v>
      </c>
      <c r="AL50" s="58" t="s">
        <v>114</v>
      </c>
      <c r="AM50" s="58" t="s">
        <v>178</v>
      </c>
      <c r="AN50" s="58" t="s">
        <v>176</v>
      </c>
      <c r="AO50" s="58" t="s">
        <v>117</v>
      </c>
      <c r="AP50" s="58" t="s">
        <v>118</v>
      </c>
      <c r="AQ50" s="58" t="s">
        <v>141</v>
      </c>
      <c r="AR50" s="58" t="s">
        <v>120</v>
      </c>
      <c r="AS50" s="58" t="s">
        <v>182</v>
      </c>
      <c r="AT50" s="58" t="s">
        <v>144</v>
      </c>
      <c r="AU50" s="58" t="s">
        <v>145</v>
      </c>
      <c r="AV50" s="58" t="s">
        <v>174</v>
      </c>
      <c r="AW50" s="58" t="s">
        <v>187</v>
      </c>
      <c r="AX50" s="58" t="s">
        <v>146</v>
      </c>
      <c r="AY50" s="58" t="s">
        <v>147</v>
      </c>
      <c r="AZ50" s="120" t="s">
        <v>576</v>
      </c>
      <c r="BA50" s="58" t="s">
        <v>220</v>
      </c>
      <c r="BB50" s="58" t="s">
        <v>106</v>
      </c>
    </row>
    <row r="51" spans="1:54" ht="16" x14ac:dyDescent="0.2">
      <c r="A51" s="63">
        <v>43752.429583333331</v>
      </c>
      <c r="B51" s="63">
        <v>43752.432118055556</v>
      </c>
      <c r="C51" s="58" t="s">
        <v>57</v>
      </c>
      <c r="D51" s="120" t="s">
        <v>576</v>
      </c>
      <c r="E51" s="2">
        <v>16</v>
      </c>
      <c r="F51" s="2">
        <v>219</v>
      </c>
      <c r="G51" s="58" t="s">
        <v>104</v>
      </c>
      <c r="H51" s="63">
        <v>43759.432682152779</v>
      </c>
      <c r="I51" s="58" t="s">
        <v>229</v>
      </c>
      <c r="J51" s="58" t="s">
        <v>106</v>
      </c>
      <c r="K51" s="58" t="s">
        <v>106</v>
      </c>
      <c r="L51" s="58" t="s">
        <v>106</v>
      </c>
      <c r="M51" s="58" t="s">
        <v>106</v>
      </c>
      <c r="N51" s="120" t="s">
        <v>576</v>
      </c>
      <c r="O51" s="120" t="s">
        <v>576</v>
      </c>
      <c r="P51" s="58" t="s">
        <v>107</v>
      </c>
      <c r="Q51" s="58" t="s">
        <v>108</v>
      </c>
      <c r="R51" s="58" t="s">
        <v>129</v>
      </c>
      <c r="S51" s="58" t="s">
        <v>134</v>
      </c>
      <c r="T51" s="58" t="s">
        <v>132</v>
      </c>
      <c r="U51" s="58" t="s">
        <v>133</v>
      </c>
      <c r="V51" s="58" t="s">
        <v>133</v>
      </c>
      <c r="W51" s="58" t="s">
        <v>134</v>
      </c>
      <c r="X51" s="58" t="s">
        <v>133</v>
      </c>
      <c r="Y51" s="58" t="s">
        <v>133</v>
      </c>
      <c r="Z51" s="58" t="s">
        <v>134</v>
      </c>
      <c r="AA51" s="58" t="s">
        <v>133</v>
      </c>
      <c r="AB51" s="58" t="s">
        <v>133</v>
      </c>
      <c r="AC51" s="58" t="s">
        <v>134</v>
      </c>
      <c r="AD51" s="58" t="s">
        <v>133</v>
      </c>
      <c r="AE51" s="58" t="s">
        <v>134</v>
      </c>
      <c r="AF51" s="58" t="s">
        <v>133</v>
      </c>
      <c r="AG51" s="58" t="s">
        <v>134</v>
      </c>
      <c r="AH51" s="58" t="s">
        <v>106</v>
      </c>
      <c r="AI51" s="58" t="s">
        <v>106</v>
      </c>
      <c r="AJ51" s="58" t="s">
        <v>106</v>
      </c>
      <c r="AK51" s="58" t="s">
        <v>106</v>
      </c>
      <c r="AL51" s="58" t="s">
        <v>106</v>
      </c>
      <c r="AM51" s="58" t="s">
        <v>106</v>
      </c>
      <c r="AN51" s="58" t="s">
        <v>106</v>
      </c>
      <c r="AO51" s="58" t="s">
        <v>106</v>
      </c>
      <c r="AP51" s="58" t="s">
        <v>106</v>
      </c>
      <c r="AQ51" s="58" t="s">
        <v>106</v>
      </c>
      <c r="AR51" s="58" t="s">
        <v>106</v>
      </c>
      <c r="AS51" s="58" t="s">
        <v>106</v>
      </c>
      <c r="AT51" s="58" t="s">
        <v>106</v>
      </c>
      <c r="AU51" s="58" t="s">
        <v>106</v>
      </c>
      <c r="AV51" s="58" t="s">
        <v>106</v>
      </c>
      <c r="AW51" s="58" t="s">
        <v>106</v>
      </c>
      <c r="AX51" s="58" t="s">
        <v>106</v>
      </c>
      <c r="AY51" s="58" t="s">
        <v>106</v>
      </c>
      <c r="AZ51" s="120" t="s">
        <v>576</v>
      </c>
      <c r="BA51" s="58" t="s">
        <v>106</v>
      </c>
      <c r="BB51" s="58" t="s">
        <v>106</v>
      </c>
    </row>
    <row r="52" spans="1:54" ht="16" x14ac:dyDescent="0.2">
      <c r="A52" s="63">
        <v>43752.454791666663</v>
      </c>
      <c r="B52" s="63">
        <v>43752.457453703704</v>
      </c>
      <c r="C52" s="58" t="s">
        <v>57</v>
      </c>
      <c r="D52" s="120" t="s">
        <v>576</v>
      </c>
      <c r="E52" s="2">
        <v>16</v>
      </c>
      <c r="F52" s="2">
        <v>230</v>
      </c>
      <c r="G52" s="58" t="s">
        <v>104</v>
      </c>
      <c r="H52" s="63">
        <v>43759.457479513891</v>
      </c>
      <c r="I52" s="58" t="s">
        <v>230</v>
      </c>
      <c r="J52" s="58" t="s">
        <v>106</v>
      </c>
      <c r="K52" s="58" t="s">
        <v>106</v>
      </c>
      <c r="L52" s="58" t="s">
        <v>106</v>
      </c>
      <c r="M52" s="58" t="s">
        <v>106</v>
      </c>
      <c r="N52" s="120" t="s">
        <v>576</v>
      </c>
      <c r="O52" s="120" t="s">
        <v>576</v>
      </c>
      <c r="P52" s="58" t="s">
        <v>107</v>
      </c>
      <c r="Q52" s="58" t="s">
        <v>108</v>
      </c>
      <c r="R52" s="58" t="s">
        <v>129</v>
      </c>
      <c r="S52" s="58" t="s">
        <v>109</v>
      </c>
      <c r="T52" s="58" t="s">
        <v>132</v>
      </c>
      <c r="U52" s="58" t="s">
        <v>134</v>
      </c>
      <c r="V52" s="58" t="s">
        <v>134</v>
      </c>
      <c r="W52" s="58" t="s">
        <v>134</v>
      </c>
      <c r="X52" s="58" t="s">
        <v>134</v>
      </c>
      <c r="Y52" s="58" t="s">
        <v>134</v>
      </c>
      <c r="Z52" s="58" t="s">
        <v>134</v>
      </c>
      <c r="AA52" s="58" t="s">
        <v>134</v>
      </c>
      <c r="AB52" s="58" t="s">
        <v>134</v>
      </c>
      <c r="AC52" s="58" t="s">
        <v>133</v>
      </c>
      <c r="AD52" s="58" t="s">
        <v>134</v>
      </c>
      <c r="AE52" s="58" t="s">
        <v>134</v>
      </c>
      <c r="AF52" s="58" t="s">
        <v>134</v>
      </c>
      <c r="AG52" s="58" t="s">
        <v>134</v>
      </c>
      <c r="AH52" s="58" t="s">
        <v>106</v>
      </c>
      <c r="AI52" s="58" t="s">
        <v>106</v>
      </c>
      <c r="AJ52" s="58" t="s">
        <v>106</v>
      </c>
      <c r="AK52" s="58" t="s">
        <v>106</v>
      </c>
      <c r="AL52" s="58" t="s">
        <v>106</v>
      </c>
      <c r="AM52" s="58" t="s">
        <v>106</v>
      </c>
      <c r="AN52" s="58" t="s">
        <v>106</v>
      </c>
      <c r="AO52" s="58" t="s">
        <v>106</v>
      </c>
      <c r="AP52" s="58" t="s">
        <v>106</v>
      </c>
      <c r="AQ52" s="58" t="s">
        <v>106</v>
      </c>
      <c r="AR52" s="58" t="s">
        <v>106</v>
      </c>
      <c r="AS52" s="58" t="s">
        <v>106</v>
      </c>
      <c r="AT52" s="58" t="s">
        <v>106</v>
      </c>
      <c r="AU52" s="58" t="s">
        <v>106</v>
      </c>
      <c r="AV52" s="58" t="s">
        <v>106</v>
      </c>
      <c r="AW52" s="58" t="s">
        <v>106</v>
      </c>
      <c r="AX52" s="58" t="s">
        <v>106</v>
      </c>
      <c r="AY52" s="58" t="s">
        <v>106</v>
      </c>
      <c r="AZ52" s="120" t="s">
        <v>576</v>
      </c>
      <c r="BA52" s="58" t="s">
        <v>106</v>
      </c>
      <c r="BB52" s="58" t="s">
        <v>106</v>
      </c>
    </row>
    <row r="53" spans="1:54" ht="16" x14ac:dyDescent="0.2">
      <c r="A53" s="63">
        <v>43752.498148148145</v>
      </c>
      <c r="B53" s="63">
        <v>43752.501273148147</v>
      </c>
      <c r="C53" s="58" t="s">
        <v>57</v>
      </c>
      <c r="D53" s="120" t="s">
        <v>576</v>
      </c>
      <c r="E53" s="2">
        <v>16</v>
      </c>
      <c r="F53" s="2">
        <v>270</v>
      </c>
      <c r="G53" s="58" t="s">
        <v>104</v>
      </c>
      <c r="H53" s="63">
        <v>43759.501443078705</v>
      </c>
      <c r="I53" s="58" t="s">
        <v>231</v>
      </c>
      <c r="J53" s="58" t="s">
        <v>106</v>
      </c>
      <c r="K53" s="58" t="s">
        <v>106</v>
      </c>
      <c r="L53" s="58" t="s">
        <v>106</v>
      </c>
      <c r="M53" s="58" t="s">
        <v>106</v>
      </c>
      <c r="N53" s="120" t="s">
        <v>576</v>
      </c>
      <c r="O53" s="120" t="s">
        <v>576</v>
      </c>
      <c r="P53" s="58" t="s">
        <v>107</v>
      </c>
      <c r="Q53" s="58" t="s">
        <v>108</v>
      </c>
      <c r="R53" s="58" t="s">
        <v>129</v>
      </c>
      <c r="S53" s="58" t="s">
        <v>133</v>
      </c>
      <c r="T53" s="58" t="s">
        <v>133</v>
      </c>
      <c r="U53" s="58" t="s">
        <v>133</v>
      </c>
      <c r="V53" s="58" t="s">
        <v>134</v>
      </c>
      <c r="W53" s="58" t="s">
        <v>134</v>
      </c>
      <c r="X53" s="58" t="s">
        <v>134</v>
      </c>
      <c r="Y53" s="58" t="s">
        <v>134</v>
      </c>
      <c r="Z53" s="58" t="s">
        <v>109</v>
      </c>
      <c r="AA53" s="58" t="s">
        <v>133</v>
      </c>
      <c r="AB53" s="58" t="s">
        <v>134</v>
      </c>
      <c r="AC53" s="58" t="s">
        <v>133</v>
      </c>
      <c r="AD53" s="58" t="s">
        <v>134</v>
      </c>
      <c r="AE53" s="58" t="s">
        <v>134</v>
      </c>
      <c r="AF53" s="58" t="s">
        <v>134</v>
      </c>
      <c r="AG53" s="58" t="s">
        <v>133</v>
      </c>
      <c r="AH53" s="58" t="s">
        <v>106</v>
      </c>
      <c r="AI53" s="58" t="s">
        <v>106</v>
      </c>
      <c r="AJ53" s="58" t="s">
        <v>106</v>
      </c>
      <c r="AK53" s="58" t="s">
        <v>106</v>
      </c>
      <c r="AL53" s="58" t="s">
        <v>106</v>
      </c>
      <c r="AM53" s="58" t="s">
        <v>106</v>
      </c>
      <c r="AN53" s="58" t="s">
        <v>106</v>
      </c>
      <c r="AO53" s="58" t="s">
        <v>106</v>
      </c>
      <c r="AP53" s="58" t="s">
        <v>106</v>
      </c>
      <c r="AQ53" s="58" t="s">
        <v>106</v>
      </c>
      <c r="AR53" s="58" t="s">
        <v>106</v>
      </c>
      <c r="AS53" s="58" t="s">
        <v>106</v>
      </c>
      <c r="AT53" s="58" t="s">
        <v>106</v>
      </c>
      <c r="AU53" s="58" t="s">
        <v>106</v>
      </c>
      <c r="AV53" s="58" t="s">
        <v>106</v>
      </c>
      <c r="AW53" s="58" t="s">
        <v>106</v>
      </c>
      <c r="AX53" s="58" t="s">
        <v>106</v>
      </c>
      <c r="AY53" s="58" t="s">
        <v>106</v>
      </c>
      <c r="AZ53" s="120" t="s">
        <v>576</v>
      </c>
      <c r="BA53" s="58" t="s">
        <v>106</v>
      </c>
      <c r="BB53" s="58" t="s">
        <v>106</v>
      </c>
    </row>
    <row r="54" spans="1:54" ht="16" x14ac:dyDescent="0.2">
      <c r="A54" s="63">
        <v>43765.428518518522</v>
      </c>
      <c r="B54" s="63">
        <v>43765.433472222219</v>
      </c>
      <c r="C54" s="58" t="s">
        <v>57</v>
      </c>
      <c r="D54" s="120" t="s">
        <v>576</v>
      </c>
      <c r="E54" s="2">
        <v>100</v>
      </c>
      <c r="F54" s="2">
        <v>428</v>
      </c>
      <c r="G54" s="58" t="s">
        <v>130</v>
      </c>
      <c r="H54" s="63">
        <v>43765.433486886577</v>
      </c>
      <c r="I54" s="58" t="s">
        <v>232</v>
      </c>
      <c r="J54" s="58" t="s">
        <v>106</v>
      </c>
      <c r="K54" s="58" t="s">
        <v>106</v>
      </c>
      <c r="L54" s="58" t="s">
        <v>106</v>
      </c>
      <c r="M54" s="58" t="s">
        <v>106</v>
      </c>
      <c r="N54" s="120" t="s">
        <v>576</v>
      </c>
      <c r="O54" s="120" t="s">
        <v>576</v>
      </c>
      <c r="P54" s="58" t="s">
        <v>107</v>
      </c>
      <c r="Q54" s="58" t="s">
        <v>108</v>
      </c>
      <c r="R54" s="58" t="s">
        <v>129</v>
      </c>
      <c r="S54" s="58" t="s">
        <v>134</v>
      </c>
      <c r="T54" s="58" t="s">
        <v>132</v>
      </c>
      <c r="U54" s="58" t="s">
        <v>134</v>
      </c>
      <c r="V54" s="58" t="s">
        <v>133</v>
      </c>
      <c r="W54" s="58" t="s">
        <v>133</v>
      </c>
      <c r="X54" s="58" t="s">
        <v>133</v>
      </c>
      <c r="Y54" s="58" t="s">
        <v>133</v>
      </c>
      <c r="Z54" s="58" t="s">
        <v>133</v>
      </c>
      <c r="AA54" s="58" t="s">
        <v>134</v>
      </c>
      <c r="AB54" s="58" t="s">
        <v>133</v>
      </c>
      <c r="AC54" s="58" t="s">
        <v>134</v>
      </c>
      <c r="AD54" s="58" t="s">
        <v>134</v>
      </c>
      <c r="AE54" s="58" t="s">
        <v>134</v>
      </c>
      <c r="AF54" s="58" t="s">
        <v>133</v>
      </c>
      <c r="AG54" s="58" t="s">
        <v>134</v>
      </c>
      <c r="AH54" s="58" t="s">
        <v>110</v>
      </c>
      <c r="AI54" s="58" t="s">
        <v>111</v>
      </c>
      <c r="AJ54" s="58" t="s">
        <v>136</v>
      </c>
      <c r="AK54" s="58" t="s">
        <v>113</v>
      </c>
      <c r="AL54" s="58" t="s">
        <v>114</v>
      </c>
      <c r="AM54" s="58" t="s">
        <v>138</v>
      </c>
      <c r="AN54" s="58" t="s">
        <v>116</v>
      </c>
      <c r="AO54" s="58" t="s">
        <v>117</v>
      </c>
      <c r="AP54" s="58" t="s">
        <v>140</v>
      </c>
      <c r="AQ54" s="58" t="s">
        <v>119</v>
      </c>
      <c r="AR54" s="58" t="s">
        <v>120</v>
      </c>
      <c r="AS54" s="58" t="s">
        <v>143</v>
      </c>
      <c r="AT54" s="58" t="s">
        <v>122</v>
      </c>
      <c r="AU54" s="58" t="s">
        <v>145</v>
      </c>
      <c r="AV54" s="58" t="s">
        <v>123</v>
      </c>
      <c r="AW54" s="58" t="s">
        <v>125</v>
      </c>
      <c r="AX54" s="58" t="s">
        <v>126</v>
      </c>
      <c r="AY54" s="58" t="s">
        <v>147</v>
      </c>
      <c r="AZ54" s="120" t="s">
        <v>576</v>
      </c>
      <c r="BA54" s="58" t="s">
        <v>220</v>
      </c>
      <c r="BB54" s="58" t="s">
        <v>106</v>
      </c>
    </row>
    <row r="55" spans="1:54" ht="16" x14ac:dyDescent="0.2">
      <c r="A55" s="63">
        <v>43767.33625</v>
      </c>
      <c r="B55" s="63">
        <v>43767.345833333333</v>
      </c>
      <c r="C55" s="58" t="s">
        <v>57</v>
      </c>
      <c r="D55" s="120" t="s">
        <v>576</v>
      </c>
      <c r="E55" s="2">
        <v>100</v>
      </c>
      <c r="F55" s="2">
        <v>827</v>
      </c>
      <c r="G55" s="58" t="s">
        <v>130</v>
      </c>
      <c r="H55" s="63">
        <v>43767.345846446762</v>
      </c>
      <c r="I55" s="58" t="s">
        <v>233</v>
      </c>
      <c r="J55" s="58" t="s">
        <v>106</v>
      </c>
      <c r="K55" s="58" t="s">
        <v>106</v>
      </c>
      <c r="L55" s="58" t="s">
        <v>106</v>
      </c>
      <c r="M55" s="58" t="s">
        <v>106</v>
      </c>
      <c r="N55" s="120" t="s">
        <v>576</v>
      </c>
      <c r="O55" s="120" t="s">
        <v>576</v>
      </c>
      <c r="P55" s="58" t="s">
        <v>107</v>
      </c>
      <c r="Q55" s="58" t="s">
        <v>108</v>
      </c>
      <c r="R55" s="58" t="s">
        <v>129</v>
      </c>
      <c r="S55" s="58" t="s">
        <v>134</v>
      </c>
      <c r="T55" s="58" t="s">
        <v>132</v>
      </c>
      <c r="U55" s="58" t="s">
        <v>134</v>
      </c>
      <c r="V55" s="58" t="s">
        <v>133</v>
      </c>
      <c r="W55" s="58" t="s">
        <v>134</v>
      </c>
      <c r="X55" s="58" t="s">
        <v>133</v>
      </c>
      <c r="Y55" s="58" t="s">
        <v>134</v>
      </c>
      <c r="Z55" s="58" t="s">
        <v>134</v>
      </c>
      <c r="AA55" s="58" t="s">
        <v>134</v>
      </c>
      <c r="AB55" s="58" t="s">
        <v>134</v>
      </c>
      <c r="AC55" s="58" t="s">
        <v>134</v>
      </c>
      <c r="AD55" s="58" t="s">
        <v>133</v>
      </c>
      <c r="AE55" s="58" t="s">
        <v>133</v>
      </c>
      <c r="AF55" s="58" t="s">
        <v>133</v>
      </c>
      <c r="AG55" s="58" t="s">
        <v>132</v>
      </c>
      <c r="AH55" s="58" t="s">
        <v>173</v>
      </c>
      <c r="AI55" s="58" t="s">
        <v>151</v>
      </c>
      <c r="AJ55" s="58" t="s">
        <v>234</v>
      </c>
      <c r="AK55" s="58" t="s">
        <v>137</v>
      </c>
      <c r="AL55" s="58" t="s">
        <v>114</v>
      </c>
      <c r="AM55" s="58" t="s">
        <v>138</v>
      </c>
      <c r="AN55" s="58" t="s">
        <v>116</v>
      </c>
      <c r="AO55" s="58" t="s">
        <v>139</v>
      </c>
      <c r="AP55" s="58" t="s">
        <v>118</v>
      </c>
      <c r="AQ55" s="58" t="s">
        <v>141</v>
      </c>
      <c r="AR55" s="58" t="s">
        <v>120</v>
      </c>
      <c r="AS55" s="58" t="s">
        <v>182</v>
      </c>
      <c r="AT55" s="58" t="s">
        <v>122</v>
      </c>
      <c r="AU55" s="58" t="s">
        <v>145</v>
      </c>
      <c r="AV55" s="58" t="s">
        <v>174</v>
      </c>
      <c r="AW55" s="58" t="s">
        <v>125</v>
      </c>
      <c r="AX55" s="58" t="s">
        <v>126</v>
      </c>
      <c r="AY55" s="58" t="s">
        <v>127</v>
      </c>
      <c r="AZ55" s="120" t="s">
        <v>576</v>
      </c>
      <c r="BA55" s="58" t="s">
        <v>148</v>
      </c>
      <c r="BB55" s="58" t="s">
        <v>106</v>
      </c>
    </row>
    <row r="56" spans="1:54" ht="16" x14ac:dyDescent="0.2">
      <c r="A56" s="63">
        <v>43767.344386574077</v>
      </c>
      <c r="B56" s="63">
        <v>43767.350671296299</v>
      </c>
      <c r="C56" s="58" t="s">
        <v>57</v>
      </c>
      <c r="D56" s="120" t="s">
        <v>576</v>
      </c>
      <c r="E56" s="2">
        <v>100</v>
      </c>
      <c r="F56" s="2">
        <v>543</v>
      </c>
      <c r="G56" s="58" t="s">
        <v>130</v>
      </c>
      <c r="H56" s="63">
        <v>43767.350679733798</v>
      </c>
      <c r="I56" s="58" t="s">
        <v>235</v>
      </c>
      <c r="J56" s="58" t="s">
        <v>106</v>
      </c>
      <c r="K56" s="58" t="s">
        <v>106</v>
      </c>
      <c r="L56" s="58" t="s">
        <v>106</v>
      </c>
      <c r="M56" s="58" t="s">
        <v>106</v>
      </c>
      <c r="N56" s="120" t="s">
        <v>576</v>
      </c>
      <c r="O56" s="120" t="s">
        <v>576</v>
      </c>
      <c r="P56" s="58" t="s">
        <v>107</v>
      </c>
      <c r="Q56" s="58" t="s">
        <v>108</v>
      </c>
      <c r="R56" s="58" t="s">
        <v>129</v>
      </c>
      <c r="S56" s="58" t="s">
        <v>133</v>
      </c>
      <c r="T56" s="58" t="s">
        <v>133</v>
      </c>
      <c r="U56" s="58" t="s">
        <v>132</v>
      </c>
      <c r="V56" s="58" t="s">
        <v>133</v>
      </c>
      <c r="W56" s="58" t="s">
        <v>132</v>
      </c>
      <c r="X56" s="58" t="s">
        <v>134</v>
      </c>
      <c r="Y56" s="58" t="s">
        <v>134</v>
      </c>
      <c r="Z56" s="58" t="s">
        <v>134</v>
      </c>
      <c r="AA56" s="58" t="s">
        <v>133</v>
      </c>
      <c r="AB56" s="58" t="s">
        <v>133</v>
      </c>
      <c r="AC56" s="58" t="s">
        <v>134</v>
      </c>
      <c r="AD56" s="58" t="s">
        <v>133</v>
      </c>
      <c r="AE56" s="58" t="s">
        <v>134</v>
      </c>
      <c r="AF56" s="58" t="s">
        <v>134</v>
      </c>
      <c r="AG56" s="58" t="s">
        <v>133</v>
      </c>
      <c r="AH56" s="58" t="s">
        <v>173</v>
      </c>
      <c r="AI56" s="58" t="s">
        <v>151</v>
      </c>
      <c r="AJ56" s="58" t="s">
        <v>136</v>
      </c>
      <c r="AK56" s="58" t="s">
        <v>137</v>
      </c>
      <c r="AL56" s="58" t="s">
        <v>114</v>
      </c>
      <c r="AM56" s="58" t="s">
        <v>178</v>
      </c>
      <c r="AN56" s="58" t="s">
        <v>116</v>
      </c>
      <c r="AO56" s="58" t="s">
        <v>117</v>
      </c>
      <c r="AP56" s="58" t="s">
        <v>118</v>
      </c>
      <c r="AQ56" s="58" t="s">
        <v>141</v>
      </c>
      <c r="AR56" s="58" t="s">
        <v>120</v>
      </c>
      <c r="AS56" s="58" t="s">
        <v>170</v>
      </c>
      <c r="AT56" s="58" t="s">
        <v>153</v>
      </c>
      <c r="AU56" s="58" t="s">
        <v>145</v>
      </c>
      <c r="AV56" s="58" t="s">
        <v>123</v>
      </c>
      <c r="AW56" s="58" t="s">
        <v>171</v>
      </c>
      <c r="AX56" s="58" t="s">
        <v>126</v>
      </c>
      <c r="AY56" s="58" t="s">
        <v>147</v>
      </c>
      <c r="AZ56" s="120" t="s">
        <v>576</v>
      </c>
      <c r="BA56" s="58" t="s">
        <v>148</v>
      </c>
      <c r="BB56" s="58" t="s">
        <v>106</v>
      </c>
    </row>
    <row r="57" spans="1:54" ht="16" x14ac:dyDescent="0.2">
      <c r="A57" s="63">
        <v>43767.353460648148</v>
      </c>
      <c r="B57" s="63">
        <v>43767.366979166669</v>
      </c>
      <c r="C57" s="58" t="s">
        <v>57</v>
      </c>
      <c r="D57" s="120" t="s">
        <v>576</v>
      </c>
      <c r="E57" s="2">
        <v>100</v>
      </c>
      <c r="F57" s="2">
        <v>1167</v>
      </c>
      <c r="G57" s="58" t="s">
        <v>130</v>
      </c>
      <c r="H57" s="63">
        <v>43767.366984930559</v>
      </c>
      <c r="I57" s="58" t="s">
        <v>236</v>
      </c>
      <c r="J57" s="58" t="s">
        <v>106</v>
      </c>
      <c r="K57" s="58" t="s">
        <v>106</v>
      </c>
      <c r="L57" s="58" t="s">
        <v>106</v>
      </c>
      <c r="M57" s="58" t="s">
        <v>106</v>
      </c>
      <c r="N57" s="120" t="s">
        <v>576</v>
      </c>
      <c r="O57" s="120" t="s">
        <v>576</v>
      </c>
      <c r="P57" s="58" t="s">
        <v>107</v>
      </c>
      <c r="Q57" s="58" t="s">
        <v>108</v>
      </c>
      <c r="R57" s="58" t="s">
        <v>129</v>
      </c>
      <c r="S57" s="58" t="s">
        <v>133</v>
      </c>
      <c r="T57" s="58" t="s">
        <v>132</v>
      </c>
      <c r="U57" s="58" t="s">
        <v>132</v>
      </c>
      <c r="V57" s="58" t="s">
        <v>133</v>
      </c>
      <c r="W57" s="58" t="s">
        <v>133</v>
      </c>
      <c r="X57" s="58" t="s">
        <v>134</v>
      </c>
      <c r="Y57" s="58" t="s">
        <v>133</v>
      </c>
      <c r="Z57" s="58" t="s">
        <v>134</v>
      </c>
      <c r="AA57" s="58" t="s">
        <v>133</v>
      </c>
      <c r="AB57" s="58" t="s">
        <v>133</v>
      </c>
      <c r="AC57" s="58" t="s">
        <v>134</v>
      </c>
      <c r="AD57" s="58" t="s">
        <v>134</v>
      </c>
      <c r="AE57" s="58" t="s">
        <v>134</v>
      </c>
      <c r="AF57" s="58" t="s">
        <v>134</v>
      </c>
      <c r="AG57" s="58" t="s">
        <v>133</v>
      </c>
      <c r="AH57" s="58" t="s">
        <v>135</v>
      </c>
      <c r="AI57" s="58" t="s">
        <v>151</v>
      </c>
      <c r="AJ57" s="58" t="s">
        <v>136</v>
      </c>
      <c r="AK57" s="58" t="s">
        <v>137</v>
      </c>
      <c r="AL57" s="58" t="s">
        <v>114</v>
      </c>
      <c r="AM57" s="58" t="s">
        <v>138</v>
      </c>
      <c r="AN57" s="58" t="s">
        <v>156</v>
      </c>
      <c r="AO57" s="58" t="s">
        <v>159</v>
      </c>
      <c r="AP57" s="58" t="s">
        <v>118</v>
      </c>
      <c r="AQ57" s="58" t="s">
        <v>141</v>
      </c>
      <c r="AR57" s="58" t="s">
        <v>142</v>
      </c>
      <c r="AS57" s="58" t="s">
        <v>170</v>
      </c>
      <c r="AT57" s="58" t="s">
        <v>161</v>
      </c>
      <c r="AU57" s="58" t="s">
        <v>145</v>
      </c>
      <c r="AV57" s="58" t="s">
        <v>123</v>
      </c>
      <c r="AW57" s="58" t="s">
        <v>125</v>
      </c>
      <c r="AX57" s="58" t="s">
        <v>146</v>
      </c>
      <c r="AY57" s="58" t="s">
        <v>127</v>
      </c>
      <c r="AZ57" s="120" t="s">
        <v>576</v>
      </c>
      <c r="BA57" s="58" t="s">
        <v>148</v>
      </c>
      <c r="BB57" s="58" t="s">
        <v>106</v>
      </c>
    </row>
    <row r="58" spans="1:54" ht="16" x14ac:dyDescent="0.2">
      <c r="A58" s="63">
        <v>43767.405798611115</v>
      </c>
      <c r="B58" s="63">
        <v>43767.415497685186</v>
      </c>
      <c r="C58" s="58" t="s">
        <v>57</v>
      </c>
      <c r="D58" s="120" t="s">
        <v>576</v>
      </c>
      <c r="E58" s="2">
        <v>100</v>
      </c>
      <c r="F58" s="2">
        <v>837</v>
      </c>
      <c r="G58" s="58" t="s">
        <v>130</v>
      </c>
      <c r="H58" s="63">
        <v>43767.415508252314</v>
      </c>
      <c r="I58" s="58" t="s">
        <v>237</v>
      </c>
      <c r="J58" s="58" t="s">
        <v>106</v>
      </c>
      <c r="K58" s="58" t="s">
        <v>106</v>
      </c>
      <c r="L58" s="58" t="s">
        <v>106</v>
      </c>
      <c r="M58" s="58" t="s">
        <v>106</v>
      </c>
      <c r="N58" s="120" t="s">
        <v>576</v>
      </c>
      <c r="O58" s="120" t="s">
        <v>576</v>
      </c>
      <c r="P58" s="58" t="s">
        <v>107</v>
      </c>
      <c r="Q58" s="58" t="s">
        <v>108</v>
      </c>
      <c r="R58" s="58" t="s">
        <v>129</v>
      </c>
      <c r="S58" s="58" t="s">
        <v>134</v>
      </c>
      <c r="T58" s="58" t="s">
        <v>132</v>
      </c>
      <c r="U58" s="58" t="s">
        <v>132</v>
      </c>
      <c r="V58" s="58" t="s">
        <v>134</v>
      </c>
      <c r="W58" s="58" t="s">
        <v>133</v>
      </c>
      <c r="X58" s="58" t="s">
        <v>133</v>
      </c>
      <c r="Y58" s="58" t="s">
        <v>133</v>
      </c>
      <c r="Z58" s="58" t="s">
        <v>134</v>
      </c>
      <c r="AA58" s="58" t="s">
        <v>133</v>
      </c>
      <c r="AB58" s="58" t="s">
        <v>133</v>
      </c>
      <c r="AC58" s="58" t="s">
        <v>132</v>
      </c>
      <c r="AD58" s="58" t="s">
        <v>134</v>
      </c>
      <c r="AE58" s="58" t="s">
        <v>133</v>
      </c>
      <c r="AF58" s="58" t="s">
        <v>134</v>
      </c>
      <c r="AG58" s="58" t="s">
        <v>134</v>
      </c>
      <c r="AH58" s="58" t="s">
        <v>135</v>
      </c>
      <c r="AI58" s="58" t="s">
        <v>151</v>
      </c>
      <c r="AJ58" s="58" t="s">
        <v>136</v>
      </c>
      <c r="AK58" s="58" t="s">
        <v>137</v>
      </c>
      <c r="AL58" s="58" t="s">
        <v>195</v>
      </c>
      <c r="AM58" s="58" t="s">
        <v>138</v>
      </c>
      <c r="AN58" s="58" t="s">
        <v>116</v>
      </c>
      <c r="AO58" s="58" t="s">
        <v>117</v>
      </c>
      <c r="AP58" s="58" t="s">
        <v>118</v>
      </c>
      <c r="AQ58" s="58" t="s">
        <v>141</v>
      </c>
      <c r="AR58" s="58" t="s">
        <v>142</v>
      </c>
      <c r="AS58" s="58" t="s">
        <v>143</v>
      </c>
      <c r="AT58" s="58" t="s">
        <v>161</v>
      </c>
      <c r="AU58" s="58" t="s">
        <v>145</v>
      </c>
      <c r="AV58" s="58" t="s">
        <v>123</v>
      </c>
      <c r="AW58" s="58" t="s">
        <v>125</v>
      </c>
      <c r="AX58" s="58" t="s">
        <v>157</v>
      </c>
      <c r="AY58" s="58" t="s">
        <v>147</v>
      </c>
      <c r="AZ58" s="120" t="s">
        <v>576</v>
      </c>
      <c r="BA58" s="58" t="s">
        <v>148</v>
      </c>
      <c r="BB58" s="58" t="s">
        <v>106</v>
      </c>
    </row>
    <row r="59" spans="1:54" ht="16" x14ac:dyDescent="0.2">
      <c r="A59" s="63">
        <v>43767.448368055557</v>
      </c>
      <c r="B59" s="63">
        <v>43767.481030092589</v>
      </c>
      <c r="C59" s="58" t="s">
        <v>57</v>
      </c>
      <c r="D59" s="120" t="s">
        <v>576</v>
      </c>
      <c r="E59" s="2">
        <v>100</v>
      </c>
      <c r="F59" s="2">
        <v>2822</v>
      </c>
      <c r="G59" s="58" t="s">
        <v>130</v>
      </c>
      <c r="H59" s="63">
        <v>43767.481043622684</v>
      </c>
      <c r="I59" s="58" t="s">
        <v>238</v>
      </c>
      <c r="J59" s="58" t="s">
        <v>106</v>
      </c>
      <c r="K59" s="58" t="s">
        <v>106</v>
      </c>
      <c r="L59" s="58" t="s">
        <v>106</v>
      </c>
      <c r="M59" s="58" t="s">
        <v>106</v>
      </c>
      <c r="N59" s="120" t="s">
        <v>576</v>
      </c>
      <c r="O59" s="120" t="s">
        <v>576</v>
      </c>
      <c r="P59" s="58" t="s">
        <v>107</v>
      </c>
      <c r="Q59" s="58" t="s">
        <v>108</v>
      </c>
      <c r="R59" s="58" t="s">
        <v>129</v>
      </c>
      <c r="S59" s="58" t="s">
        <v>109</v>
      </c>
      <c r="T59" s="58" t="s">
        <v>133</v>
      </c>
      <c r="U59" s="58" t="s">
        <v>134</v>
      </c>
      <c r="V59" s="58" t="s">
        <v>133</v>
      </c>
      <c r="W59" s="58" t="s">
        <v>132</v>
      </c>
      <c r="X59" s="58" t="s">
        <v>133</v>
      </c>
      <c r="Y59" s="58" t="s">
        <v>134</v>
      </c>
      <c r="Z59" s="58" t="s">
        <v>134</v>
      </c>
      <c r="AA59" s="58" t="s">
        <v>109</v>
      </c>
      <c r="AB59" s="58" t="s">
        <v>109</v>
      </c>
      <c r="AC59" s="58" t="s">
        <v>134</v>
      </c>
      <c r="AD59" s="58" t="s">
        <v>109</v>
      </c>
      <c r="AE59" s="58" t="s">
        <v>109</v>
      </c>
      <c r="AF59" s="58" t="s">
        <v>133</v>
      </c>
      <c r="AG59" s="58" t="s">
        <v>133</v>
      </c>
      <c r="AH59" s="58" t="s">
        <v>110</v>
      </c>
      <c r="AI59" s="58" t="s">
        <v>111</v>
      </c>
      <c r="AJ59" s="58" t="s">
        <v>136</v>
      </c>
      <c r="AK59" s="58" t="s">
        <v>137</v>
      </c>
      <c r="AL59" s="58" t="s">
        <v>114</v>
      </c>
      <c r="AM59" s="58" t="s">
        <v>138</v>
      </c>
      <c r="AN59" s="58" t="s">
        <v>116</v>
      </c>
      <c r="AO59" s="58" t="s">
        <v>117</v>
      </c>
      <c r="AP59" s="58" t="s">
        <v>186</v>
      </c>
      <c r="AQ59" s="58" t="s">
        <v>141</v>
      </c>
      <c r="AR59" s="58" t="s">
        <v>120</v>
      </c>
      <c r="AS59" s="58" t="s">
        <v>143</v>
      </c>
      <c r="AT59" s="58" t="s">
        <v>161</v>
      </c>
      <c r="AU59" s="58" t="s">
        <v>145</v>
      </c>
      <c r="AV59" s="58" t="s">
        <v>174</v>
      </c>
      <c r="AW59" s="58" t="s">
        <v>125</v>
      </c>
      <c r="AX59" s="58" t="s">
        <v>227</v>
      </c>
      <c r="AY59" s="58" t="s">
        <v>147</v>
      </c>
      <c r="AZ59" s="120" t="s">
        <v>576</v>
      </c>
      <c r="BA59" s="58" t="s">
        <v>148</v>
      </c>
      <c r="BB59" s="58" t="s">
        <v>106</v>
      </c>
    </row>
    <row r="60" spans="1:54" ht="16" x14ac:dyDescent="0.2">
      <c r="A60" s="63">
        <v>43767.57172453704</v>
      </c>
      <c r="B60" s="63">
        <v>43767.588020833333</v>
      </c>
      <c r="C60" s="58" t="s">
        <v>57</v>
      </c>
      <c r="D60" s="120" t="s">
        <v>576</v>
      </c>
      <c r="E60" s="2">
        <v>100</v>
      </c>
      <c r="F60" s="2">
        <v>1407</v>
      </c>
      <c r="G60" s="58" t="s">
        <v>130</v>
      </c>
      <c r="H60" s="63">
        <v>43767.588031284722</v>
      </c>
      <c r="I60" s="58" t="s">
        <v>239</v>
      </c>
      <c r="J60" s="58" t="s">
        <v>106</v>
      </c>
      <c r="K60" s="58" t="s">
        <v>106</v>
      </c>
      <c r="L60" s="58" t="s">
        <v>106</v>
      </c>
      <c r="M60" s="58" t="s">
        <v>106</v>
      </c>
      <c r="N60" s="120" t="s">
        <v>576</v>
      </c>
      <c r="O60" s="120" t="s">
        <v>576</v>
      </c>
      <c r="P60" s="58" t="s">
        <v>107</v>
      </c>
      <c r="Q60" s="58" t="s">
        <v>108</v>
      </c>
      <c r="R60" s="58" t="s">
        <v>129</v>
      </c>
      <c r="S60" s="58" t="s">
        <v>133</v>
      </c>
      <c r="T60" s="58" t="s">
        <v>133</v>
      </c>
      <c r="U60" s="58" t="s">
        <v>133</v>
      </c>
      <c r="V60" s="58" t="s">
        <v>133</v>
      </c>
      <c r="W60" s="58" t="s">
        <v>134</v>
      </c>
      <c r="X60" s="58" t="s">
        <v>133</v>
      </c>
      <c r="Y60" s="58" t="s">
        <v>133</v>
      </c>
      <c r="Z60" s="58" t="s">
        <v>133</v>
      </c>
      <c r="AA60" s="58" t="s">
        <v>133</v>
      </c>
      <c r="AB60" s="58" t="s">
        <v>133</v>
      </c>
      <c r="AC60" s="58" t="s">
        <v>134</v>
      </c>
      <c r="AD60" s="58" t="s">
        <v>134</v>
      </c>
      <c r="AE60" s="58" t="s">
        <v>134</v>
      </c>
      <c r="AF60" s="58" t="s">
        <v>133</v>
      </c>
      <c r="AG60" s="58" t="s">
        <v>133</v>
      </c>
      <c r="AH60" s="58" t="s">
        <v>110</v>
      </c>
      <c r="AI60" s="58" t="s">
        <v>151</v>
      </c>
      <c r="AJ60" s="58" t="s">
        <v>136</v>
      </c>
      <c r="AK60" s="58" t="s">
        <v>137</v>
      </c>
      <c r="AL60" s="58" t="s">
        <v>114</v>
      </c>
      <c r="AM60" s="58" t="s">
        <v>138</v>
      </c>
      <c r="AN60" s="58" t="s">
        <v>116</v>
      </c>
      <c r="AO60" s="58" t="s">
        <v>159</v>
      </c>
      <c r="AP60" s="58" t="s">
        <v>118</v>
      </c>
      <c r="AQ60" s="58" t="s">
        <v>141</v>
      </c>
      <c r="AR60" s="58" t="s">
        <v>120</v>
      </c>
      <c r="AS60" s="58" t="s">
        <v>143</v>
      </c>
      <c r="AT60" s="58" t="s">
        <v>122</v>
      </c>
      <c r="AU60" s="58" t="s">
        <v>145</v>
      </c>
      <c r="AV60" s="58" t="s">
        <v>123</v>
      </c>
      <c r="AW60" s="58" t="s">
        <v>187</v>
      </c>
      <c r="AX60" s="58" t="s">
        <v>146</v>
      </c>
      <c r="AY60" s="58" t="s">
        <v>147</v>
      </c>
      <c r="AZ60" s="120" t="s">
        <v>576</v>
      </c>
      <c r="BA60" s="58" t="s">
        <v>148</v>
      </c>
      <c r="BB60" s="58" t="s">
        <v>106</v>
      </c>
    </row>
    <row r="61" spans="1:54" ht="16" x14ac:dyDescent="0.2">
      <c r="A61" s="63">
        <v>43767.640486111108</v>
      </c>
      <c r="B61" s="63">
        <v>43767.64402777778</v>
      </c>
      <c r="C61" s="58" t="s">
        <v>57</v>
      </c>
      <c r="D61" s="120" t="s">
        <v>576</v>
      </c>
      <c r="E61" s="2">
        <v>100</v>
      </c>
      <c r="F61" s="2">
        <v>306</v>
      </c>
      <c r="G61" s="58" t="s">
        <v>130</v>
      </c>
      <c r="H61" s="63">
        <v>43767.644042812499</v>
      </c>
      <c r="I61" s="58" t="s">
        <v>240</v>
      </c>
      <c r="J61" s="58" t="s">
        <v>106</v>
      </c>
      <c r="K61" s="58" t="s">
        <v>106</v>
      </c>
      <c r="L61" s="58" t="s">
        <v>106</v>
      </c>
      <c r="M61" s="58" t="s">
        <v>106</v>
      </c>
      <c r="N61" s="120" t="s">
        <v>576</v>
      </c>
      <c r="O61" s="120" t="s">
        <v>576</v>
      </c>
      <c r="P61" s="58" t="s">
        <v>107</v>
      </c>
      <c r="Q61" s="58" t="s">
        <v>108</v>
      </c>
      <c r="R61" s="58" t="s">
        <v>129</v>
      </c>
      <c r="S61" s="58" t="s">
        <v>132</v>
      </c>
      <c r="T61" s="58" t="s">
        <v>133</v>
      </c>
      <c r="U61" s="58" t="s">
        <v>132</v>
      </c>
      <c r="V61" s="58" t="s">
        <v>134</v>
      </c>
      <c r="W61" s="58" t="s">
        <v>132</v>
      </c>
      <c r="X61" s="58" t="s">
        <v>133</v>
      </c>
      <c r="Y61" s="58" t="s">
        <v>134</v>
      </c>
      <c r="Z61" s="58" t="s">
        <v>132</v>
      </c>
      <c r="AA61" s="58" t="s">
        <v>134</v>
      </c>
      <c r="AB61" s="58" t="s">
        <v>134</v>
      </c>
      <c r="AC61" s="58" t="s">
        <v>133</v>
      </c>
      <c r="AD61" s="58" t="s">
        <v>134</v>
      </c>
      <c r="AE61" s="58" t="s">
        <v>132</v>
      </c>
      <c r="AF61" s="58" t="s">
        <v>132</v>
      </c>
      <c r="AG61" s="58" t="s">
        <v>133</v>
      </c>
      <c r="AH61" s="58" t="s">
        <v>135</v>
      </c>
      <c r="AI61" s="58" t="s">
        <v>166</v>
      </c>
      <c r="AJ61" s="58" t="s">
        <v>136</v>
      </c>
      <c r="AK61" s="58" t="s">
        <v>137</v>
      </c>
      <c r="AL61" s="58" t="s">
        <v>114</v>
      </c>
      <c r="AM61" s="58" t="s">
        <v>155</v>
      </c>
      <c r="AN61" s="58" t="s">
        <v>116</v>
      </c>
      <c r="AO61" s="58" t="s">
        <v>117</v>
      </c>
      <c r="AP61" s="58" t="s">
        <v>118</v>
      </c>
      <c r="AQ61" s="58" t="s">
        <v>141</v>
      </c>
      <c r="AR61" s="58" t="s">
        <v>142</v>
      </c>
      <c r="AS61" s="58" t="s">
        <v>182</v>
      </c>
      <c r="AT61" s="58" t="s">
        <v>122</v>
      </c>
      <c r="AU61" s="58" t="s">
        <v>123</v>
      </c>
      <c r="AV61" s="58" t="s">
        <v>123</v>
      </c>
      <c r="AW61" s="58" t="s">
        <v>125</v>
      </c>
      <c r="AX61" s="58" t="s">
        <v>157</v>
      </c>
      <c r="AY61" s="58" t="s">
        <v>127</v>
      </c>
      <c r="AZ61" s="120" t="s">
        <v>576</v>
      </c>
      <c r="BA61" s="58" t="s">
        <v>220</v>
      </c>
      <c r="BB61" s="58" t="s">
        <v>106</v>
      </c>
    </row>
    <row r="62" spans="1:54" ht="16" x14ac:dyDescent="0.2">
      <c r="A62" s="63">
        <v>43767.652453703704</v>
      </c>
      <c r="B62" s="63">
        <v>43767.664490740739</v>
      </c>
      <c r="C62" s="58" t="s">
        <v>57</v>
      </c>
      <c r="D62" s="120" t="s">
        <v>576</v>
      </c>
      <c r="E62" s="2">
        <v>100</v>
      </c>
      <c r="F62" s="2">
        <v>1040</v>
      </c>
      <c r="G62" s="58" t="s">
        <v>130</v>
      </c>
      <c r="H62" s="63">
        <v>43767.664507824076</v>
      </c>
      <c r="I62" s="58" t="s">
        <v>241</v>
      </c>
      <c r="J62" s="58" t="s">
        <v>106</v>
      </c>
      <c r="K62" s="58" t="s">
        <v>106</v>
      </c>
      <c r="L62" s="58" t="s">
        <v>106</v>
      </c>
      <c r="M62" s="58" t="s">
        <v>106</v>
      </c>
      <c r="N62" s="120" t="s">
        <v>576</v>
      </c>
      <c r="O62" s="120" t="s">
        <v>576</v>
      </c>
      <c r="P62" s="58" t="s">
        <v>107</v>
      </c>
      <c r="Q62" s="58" t="s">
        <v>108</v>
      </c>
      <c r="R62" s="58" t="s">
        <v>129</v>
      </c>
      <c r="S62" s="58" t="s">
        <v>109</v>
      </c>
      <c r="T62" s="58" t="s">
        <v>134</v>
      </c>
      <c r="U62" s="58" t="s">
        <v>132</v>
      </c>
      <c r="V62" s="58" t="s">
        <v>132</v>
      </c>
      <c r="W62" s="58" t="s">
        <v>133</v>
      </c>
      <c r="X62" s="58" t="s">
        <v>132</v>
      </c>
      <c r="Y62" s="58" t="s">
        <v>132</v>
      </c>
      <c r="Z62" s="58" t="s">
        <v>133</v>
      </c>
      <c r="AA62" s="58" t="s">
        <v>132</v>
      </c>
      <c r="AB62" s="58" t="s">
        <v>132</v>
      </c>
      <c r="AC62" s="58" t="s">
        <v>133</v>
      </c>
      <c r="AD62" s="58" t="s">
        <v>134</v>
      </c>
      <c r="AE62" s="58" t="s">
        <v>133</v>
      </c>
      <c r="AF62" s="58" t="s">
        <v>133</v>
      </c>
      <c r="AG62" s="58" t="s">
        <v>109</v>
      </c>
      <c r="AH62" s="58" t="s">
        <v>110</v>
      </c>
      <c r="AI62" s="58" t="s">
        <v>166</v>
      </c>
      <c r="AJ62" s="58" t="s">
        <v>136</v>
      </c>
      <c r="AK62" s="58" t="s">
        <v>137</v>
      </c>
      <c r="AL62" s="58" t="s">
        <v>114</v>
      </c>
      <c r="AM62" s="58" t="s">
        <v>138</v>
      </c>
      <c r="AN62" s="58" t="s">
        <v>116</v>
      </c>
      <c r="AO62" s="58" t="s">
        <v>159</v>
      </c>
      <c r="AP62" s="58" t="s">
        <v>118</v>
      </c>
      <c r="AQ62" s="58" t="s">
        <v>119</v>
      </c>
      <c r="AR62" s="58" t="s">
        <v>142</v>
      </c>
      <c r="AS62" s="58" t="s">
        <v>182</v>
      </c>
      <c r="AT62" s="58" t="s">
        <v>144</v>
      </c>
      <c r="AU62" s="58" t="s">
        <v>123</v>
      </c>
      <c r="AV62" s="58" t="s">
        <v>179</v>
      </c>
      <c r="AW62" s="58" t="s">
        <v>125</v>
      </c>
      <c r="AX62" s="58" t="s">
        <v>126</v>
      </c>
      <c r="AY62" s="58" t="s">
        <v>147</v>
      </c>
      <c r="AZ62" s="120" t="s">
        <v>576</v>
      </c>
      <c r="BA62" s="58" t="s">
        <v>148</v>
      </c>
      <c r="BB62" s="58" t="s">
        <v>106</v>
      </c>
    </row>
    <row r="63" spans="1:54" ht="16" x14ac:dyDescent="0.2">
      <c r="A63" s="63">
        <v>43767.71497685185</v>
      </c>
      <c r="B63" s="63">
        <v>43767.727685185186</v>
      </c>
      <c r="C63" s="58" t="s">
        <v>57</v>
      </c>
      <c r="D63" s="120" t="s">
        <v>576</v>
      </c>
      <c r="E63" s="2">
        <v>100</v>
      </c>
      <c r="F63" s="2">
        <v>1097</v>
      </c>
      <c r="G63" s="58" t="s">
        <v>130</v>
      </c>
      <c r="H63" s="63">
        <v>43767.727690555555</v>
      </c>
      <c r="I63" s="58" t="s">
        <v>242</v>
      </c>
      <c r="J63" s="58" t="s">
        <v>106</v>
      </c>
      <c r="K63" s="58" t="s">
        <v>106</v>
      </c>
      <c r="L63" s="58" t="s">
        <v>106</v>
      </c>
      <c r="M63" s="58" t="s">
        <v>106</v>
      </c>
      <c r="N63" s="120" t="s">
        <v>576</v>
      </c>
      <c r="O63" s="120" t="s">
        <v>576</v>
      </c>
      <c r="P63" s="58" t="s">
        <v>107</v>
      </c>
      <c r="Q63" s="58" t="s">
        <v>108</v>
      </c>
      <c r="R63" s="58" t="s">
        <v>129</v>
      </c>
      <c r="S63" s="58" t="s">
        <v>133</v>
      </c>
      <c r="T63" s="58" t="s">
        <v>132</v>
      </c>
      <c r="U63" s="58" t="s">
        <v>133</v>
      </c>
      <c r="V63" s="58" t="s">
        <v>134</v>
      </c>
      <c r="W63" s="58" t="s">
        <v>133</v>
      </c>
      <c r="X63" s="58" t="s">
        <v>133</v>
      </c>
      <c r="Y63" s="58" t="s">
        <v>133</v>
      </c>
      <c r="Z63" s="58" t="s">
        <v>133</v>
      </c>
      <c r="AA63" s="58" t="s">
        <v>133</v>
      </c>
      <c r="AB63" s="58" t="s">
        <v>133</v>
      </c>
      <c r="AC63" s="58" t="s">
        <v>134</v>
      </c>
      <c r="AD63" s="58" t="s">
        <v>134</v>
      </c>
      <c r="AE63" s="58" t="s">
        <v>134</v>
      </c>
      <c r="AF63" s="58" t="s">
        <v>133</v>
      </c>
      <c r="AG63" s="58" t="s">
        <v>133</v>
      </c>
      <c r="AH63" s="58" t="s">
        <v>135</v>
      </c>
      <c r="AI63" s="58" t="s">
        <v>111</v>
      </c>
      <c r="AJ63" s="58" t="s">
        <v>136</v>
      </c>
      <c r="AK63" s="58" t="s">
        <v>137</v>
      </c>
      <c r="AL63" s="58" t="s">
        <v>114</v>
      </c>
      <c r="AM63" s="58" t="s">
        <v>138</v>
      </c>
      <c r="AN63" s="58" t="s">
        <v>176</v>
      </c>
      <c r="AO63" s="58" t="s">
        <v>117</v>
      </c>
      <c r="AP63" s="58" t="s">
        <v>140</v>
      </c>
      <c r="AQ63" s="58" t="s">
        <v>141</v>
      </c>
      <c r="AR63" s="58" t="s">
        <v>142</v>
      </c>
      <c r="AS63" s="58" t="s">
        <v>143</v>
      </c>
      <c r="AT63" s="58" t="s">
        <v>153</v>
      </c>
      <c r="AU63" s="58" t="s">
        <v>145</v>
      </c>
      <c r="AV63" s="58" t="s">
        <v>123</v>
      </c>
      <c r="AW63" s="58" t="s">
        <v>125</v>
      </c>
      <c r="AX63" s="58" t="s">
        <v>126</v>
      </c>
      <c r="AY63" s="58" t="s">
        <v>147</v>
      </c>
      <c r="AZ63" s="120" t="s">
        <v>576</v>
      </c>
      <c r="BA63" s="58" t="s">
        <v>148</v>
      </c>
      <c r="BB63" s="58" t="s">
        <v>106</v>
      </c>
    </row>
    <row r="64" spans="1:54" ht="16" x14ac:dyDescent="0.2">
      <c r="A64" s="63">
        <v>43768.691064814811</v>
      </c>
      <c r="B64" s="63">
        <v>43768.696863425925</v>
      </c>
      <c r="C64" s="58" t="s">
        <v>57</v>
      </c>
      <c r="D64" s="120" t="s">
        <v>576</v>
      </c>
      <c r="E64" s="2">
        <v>100</v>
      </c>
      <c r="F64" s="2">
        <v>500</v>
      </c>
      <c r="G64" s="58" t="s">
        <v>130</v>
      </c>
      <c r="H64" s="63">
        <v>43768.696875162037</v>
      </c>
      <c r="I64" s="58" t="s">
        <v>243</v>
      </c>
      <c r="J64" s="58" t="s">
        <v>106</v>
      </c>
      <c r="K64" s="58" t="s">
        <v>106</v>
      </c>
      <c r="L64" s="58" t="s">
        <v>106</v>
      </c>
      <c r="M64" s="58" t="s">
        <v>106</v>
      </c>
      <c r="N64" s="120" t="s">
        <v>576</v>
      </c>
      <c r="O64" s="120" t="s">
        <v>576</v>
      </c>
      <c r="P64" s="58" t="s">
        <v>107</v>
      </c>
      <c r="Q64" s="58" t="s">
        <v>108</v>
      </c>
      <c r="R64" s="58" t="s">
        <v>129</v>
      </c>
      <c r="S64" s="58" t="s">
        <v>134</v>
      </c>
      <c r="T64" s="58" t="s">
        <v>132</v>
      </c>
      <c r="U64" s="58" t="s">
        <v>133</v>
      </c>
      <c r="V64" s="58" t="s">
        <v>133</v>
      </c>
      <c r="W64" s="58" t="s">
        <v>134</v>
      </c>
      <c r="X64" s="58" t="s">
        <v>134</v>
      </c>
      <c r="Y64" s="58" t="s">
        <v>133</v>
      </c>
      <c r="Z64" s="58" t="s">
        <v>134</v>
      </c>
      <c r="AA64" s="58" t="s">
        <v>133</v>
      </c>
      <c r="AB64" s="58" t="s">
        <v>133</v>
      </c>
      <c r="AC64" s="58" t="s">
        <v>133</v>
      </c>
      <c r="AD64" s="58" t="s">
        <v>134</v>
      </c>
      <c r="AE64" s="58" t="s">
        <v>134</v>
      </c>
      <c r="AF64" s="58" t="s">
        <v>134</v>
      </c>
      <c r="AG64" s="58" t="s">
        <v>134</v>
      </c>
      <c r="AH64" s="58" t="s">
        <v>135</v>
      </c>
      <c r="AI64" s="58" t="s">
        <v>111</v>
      </c>
      <c r="AJ64" s="58" t="s">
        <v>136</v>
      </c>
      <c r="AK64" s="58" t="s">
        <v>137</v>
      </c>
      <c r="AL64" s="58" t="s">
        <v>114</v>
      </c>
      <c r="AM64" s="58" t="s">
        <v>115</v>
      </c>
      <c r="AN64" s="58" t="s">
        <v>116</v>
      </c>
      <c r="AO64" s="58" t="s">
        <v>117</v>
      </c>
      <c r="AP64" s="58" t="s">
        <v>216</v>
      </c>
      <c r="AQ64" s="58" t="s">
        <v>141</v>
      </c>
      <c r="AR64" s="58" t="s">
        <v>142</v>
      </c>
      <c r="AS64" s="58" t="s">
        <v>143</v>
      </c>
      <c r="AT64" s="58" t="s">
        <v>122</v>
      </c>
      <c r="AU64" s="58" t="s">
        <v>145</v>
      </c>
      <c r="AV64" s="58" t="s">
        <v>123</v>
      </c>
      <c r="AW64" s="58" t="s">
        <v>125</v>
      </c>
      <c r="AX64" s="58" t="s">
        <v>157</v>
      </c>
      <c r="AY64" s="58" t="s">
        <v>127</v>
      </c>
      <c r="AZ64" s="120" t="s">
        <v>576</v>
      </c>
      <c r="BA64" s="58" t="s">
        <v>220</v>
      </c>
      <c r="BB64" s="58" t="s">
        <v>106</v>
      </c>
    </row>
    <row r="65" spans="1:54" ht="16" x14ac:dyDescent="0.2">
      <c r="A65" s="63">
        <v>43770.524618055555</v>
      </c>
      <c r="B65" s="63">
        <v>43770.537627314814</v>
      </c>
      <c r="C65" s="58" t="s">
        <v>57</v>
      </c>
      <c r="D65" s="120" t="s">
        <v>576</v>
      </c>
      <c r="E65" s="2">
        <v>100</v>
      </c>
      <c r="F65" s="2">
        <v>1123</v>
      </c>
      <c r="G65" s="58" t="s">
        <v>130</v>
      </c>
      <c r="H65" s="63">
        <v>43770.537647800928</v>
      </c>
      <c r="I65" s="58" t="s">
        <v>244</v>
      </c>
      <c r="J65" s="58" t="s">
        <v>106</v>
      </c>
      <c r="K65" s="58" t="s">
        <v>106</v>
      </c>
      <c r="L65" s="58" t="s">
        <v>106</v>
      </c>
      <c r="M65" s="58" t="s">
        <v>106</v>
      </c>
      <c r="N65" s="120" t="s">
        <v>576</v>
      </c>
      <c r="O65" s="120" t="s">
        <v>576</v>
      </c>
      <c r="P65" s="58" t="s">
        <v>107</v>
      </c>
      <c r="Q65" s="58" t="s">
        <v>108</v>
      </c>
      <c r="R65" s="58" t="s">
        <v>129</v>
      </c>
      <c r="S65" s="58" t="s">
        <v>109</v>
      </c>
      <c r="T65" s="58" t="s">
        <v>133</v>
      </c>
      <c r="U65" s="58" t="s">
        <v>132</v>
      </c>
      <c r="V65" s="58" t="s">
        <v>134</v>
      </c>
      <c r="W65" s="58" t="s">
        <v>133</v>
      </c>
      <c r="X65" s="58" t="s">
        <v>132</v>
      </c>
      <c r="Y65" s="58" t="s">
        <v>133</v>
      </c>
      <c r="Z65" s="58" t="s">
        <v>134</v>
      </c>
      <c r="AA65" s="58" t="s">
        <v>134</v>
      </c>
      <c r="AB65" s="58" t="s">
        <v>134</v>
      </c>
      <c r="AC65" s="58" t="s">
        <v>134</v>
      </c>
      <c r="AD65" s="58" t="s">
        <v>134</v>
      </c>
      <c r="AE65" s="58" t="s">
        <v>134</v>
      </c>
      <c r="AF65" s="58" t="s">
        <v>132</v>
      </c>
      <c r="AG65" s="58" t="s">
        <v>132</v>
      </c>
      <c r="AH65" s="58" t="s">
        <v>110</v>
      </c>
      <c r="AI65" s="58" t="s">
        <v>151</v>
      </c>
      <c r="AJ65" s="58" t="s">
        <v>136</v>
      </c>
      <c r="AK65" s="58" t="s">
        <v>137</v>
      </c>
      <c r="AL65" s="58" t="s">
        <v>114</v>
      </c>
      <c r="AM65" s="58" t="s">
        <v>115</v>
      </c>
      <c r="AN65" s="58" t="s">
        <v>116</v>
      </c>
      <c r="AO65" s="58" t="s">
        <v>159</v>
      </c>
      <c r="AP65" s="58" t="s">
        <v>186</v>
      </c>
      <c r="AQ65" s="58" t="s">
        <v>141</v>
      </c>
      <c r="AR65" s="58" t="s">
        <v>142</v>
      </c>
      <c r="AS65" s="58" t="s">
        <v>170</v>
      </c>
      <c r="AT65" s="58" t="s">
        <v>153</v>
      </c>
      <c r="AU65" s="58" t="s">
        <v>145</v>
      </c>
      <c r="AV65" s="58" t="s">
        <v>174</v>
      </c>
      <c r="AW65" s="58" t="s">
        <v>125</v>
      </c>
      <c r="AX65" s="58" t="s">
        <v>126</v>
      </c>
      <c r="AY65" s="58" t="s">
        <v>147</v>
      </c>
      <c r="AZ65" s="120" t="s">
        <v>576</v>
      </c>
      <c r="BA65" s="58" t="s">
        <v>148</v>
      </c>
      <c r="BB65" s="58" t="s">
        <v>106</v>
      </c>
    </row>
    <row r="66" spans="1:54" ht="16" x14ac:dyDescent="0.2">
      <c r="A66" s="63">
        <v>43767.326689814814</v>
      </c>
      <c r="B66" s="63">
        <v>43767.328379629631</v>
      </c>
      <c r="C66" s="58" t="s">
        <v>57</v>
      </c>
      <c r="D66" s="120" t="s">
        <v>576</v>
      </c>
      <c r="E66" s="2">
        <v>16</v>
      </c>
      <c r="F66" s="2">
        <v>145</v>
      </c>
      <c r="G66" s="58" t="s">
        <v>104</v>
      </c>
      <c r="H66" s="63">
        <v>43774.28681946759</v>
      </c>
      <c r="I66" s="58" t="s">
        <v>245</v>
      </c>
      <c r="J66" s="58" t="s">
        <v>106</v>
      </c>
      <c r="K66" s="58" t="s">
        <v>106</v>
      </c>
      <c r="L66" s="58" t="s">
        <v>106</v>
      </c>
      <c r="M66" s="58" t="s">
        <v>106</v>
      </c>
      <c r="N66" s="120" t="s">
        <v>576</v>
      </c>
      <c r="O66" s="120" t="s">
        <v>576</v>
      </c>
      <c r="P66" s="58" t="s">
        <v>107</v>
      </c>
      <c r="Q66" s="58" t="s">
        <v>108</v>
      </c>
      <c r="R66" s="58" t="s">
        <v>129</v>
      </c>
      <c r="S66" s="58" t="s">
        <v>133</v>
      </c>
      <c r="T66" s="58" t="s">
        <v>133</v>
      </c>
      <c r="U66" s="58" t="s">
        <v>133</v>
      </c>
      <c r="V66" s="58" t="s">
        <v>133</v>
      </c>
      <c r="W66" s="58" t="s">
        <v>134</v>
      </c>
      <c r="X66" s="58" t="s">
        <v>133</v>
      </c>
      <c r="Y66" s="58" t="s">
        <v>133</v>
      </c>
      <c r="Z66" s="58" t="s">
        <v>133</v>
      </c>
      <c r="AA66" s="58" t="s">
        <v>133</v>
      </c>
      <c r="AB66" s="58" t="s">
        <v>134</v>
      </c>
      <c r="AC66" s="58" t="s">
        <v>134</v>
      </c>
      <c r="AD66" s="58" t="s">
        <v>133</v>
      </c>
      <c r="AE66" s="58" t="s">
        <v>133</v>
      </c>
      <c r="AF66" s="58" t="s">
        <v>133</v>
      </c>
      <c r="AG66" s="58" t="s">
        <v>133</v>
      </c>
      <c r="AH66" s="58" t="s">
        <v>106</v>
      </c>
      <c r="AI66" s="58" t="s">
        <v>106</v>
      </c>
      <c r="AJ66" s="58" t="s">
        <v>106</v>
      </c>
      <c r="AK66" s="58" t="s">
        <v>106</v>
      </c>
      <c r="AL66" s="58" t="s">
        <v>106</v>
      </c>
      <c r="AM66" s="58" t="s">
        <v>106</v>
      </c>
      <c r="AN66" s="58" t="s">
        <v>106</v>
      </c>
      <c r="AO66" s="58" t="s">
        <v>106</v>
      </c>
      <c r="AP66" s="58" t="s">
        <v>106</v>
      </c>
      <c r="AQ66" s="58" t="s">
        <v>106</v>
      </c>
      <c r="AR66" s="58" t="s">
        <v>106</v>
      </c>
      <c r="AS66" s="58" t="s">
        <v>106</v>
      </c>
      <c r="AT66" s="58" t="s">
        <v>106</v>
      </c>
      <c r="AU66" s="58" t="s">
        <v>106</v>
      </c>
      <c r="AV66" s="58" t="s">
        <v>106</v>
      </c>
      <c r="AW66" s="58" t="s">
        <v>106</v>
      </c>
      <c r="AX66" s="58" t="s">
        <v>106</v>
      </c>
      <c r="AY66" s="58" t="s">
        <v>106</v>
      </c>
      <c r="AZ66" s="120" t="s">
        <v>576</v>
      </c>
      <c r="BA66" s="58" t="s">
        <v>106</v>
      </c>
      <c r="BB66" s="58" t="s">
        <v>106</v>
      </c>
    </row>
    <row r="67" spans="1:54" ht="16" x14ac:dyDescent="0.2">
      <c r="A67" s="63">
        <v>43767.333310185182</v>
      </c>
      <c r="B67" s="63">
        <v>43767.333993055552</v>
      </c>
      <c r="C67" s="58" t="s">
        <v>57</v>
      </c>
      <c r="D67" s="120" t="s">
        <v>576</v>
      </c>
      <c r="E67" s="2">
        <v>16</v>
      </c>
      <c r="F67" s="2">
        <v>58</v>
      </c>
      <c r="G67" s="58" t="s">
        <v>104</v>
      </c>
      <c r="H67" s="63">
        <v>43774.292796689813</v>
      </c>
      <c r="I67" s="58" t="s">
        <v>246</v>
      </c>
      <c r="J67" s="58" t="s">
        <v>106</v>
      </c>
      <c r="K67" s="58" t="s">
        <v>106</v>
      </c>
      <c r="L67" s="58" t="s">
        <v>106</v>
      </c>
      <c r="M67" s="58" t="s">
        <v>106</v>
      </c>
      <c r="N67" s="120" t="s">
        <v>576</v>
      </c>
      <c r="O67" s="120" t="s">
        <v>576</v>
      </c>
      <c r="P67" s="58" t="s">
        <v>107</v>
      </c>
      <c r="Q67" s="58" t="s">
        <v>108</v>
      </c>
      <c r="R67" s="58" t="s">
        <v>129</v>
      </c>
      <c r="S67" s="58" t="s">
        <v>109</v>
      </c>
      <c r="T67" s="58" t="s">
        <v>134</v>
      </c>
      <c r="U67" s="58" t="s">
        <v>134</v>
      </c>
      <c r="V67" s="58" t="s">
        <v>109</v>
      </c>
      <c r="W67" s="58" t="s">
        <v>134</v>
      </c>
      <c r="X67" s="58" t="s">
        <v>134</v>
      </c>
      <c r="Y67" s="58" t="s">
        <v>134</v>
      </c>
      <c r="Z67" s="58" t="s">
        <v>109</v>
      </c>
      <c r="AA67" s="58" t="s">
        <v>134</v>
      </c>
      <c r="AB67" s="58" t="s">
        <v>109</v>
      </c>
      <c r="AC67" s="58" t="s">
        <v>109</v>
      </c>
      <c r="AD67" s="58" t="s">
        <v>134</v>
      </c>
      <c r="AE67" s="58" t="s">
        <v>134</v>
      </c>
      <c r="AF67" s="58" t="s">
        <v>134</v>
      </c>
      <c r="AG67" s="58" t="s">
        <v>109</v>
      </c>
      <c r="AH67" s="58" t="s">
        <v>106</v>
      </c>
      <c r="AI67" s="58" t="s">
        <v>106</v>
      </c>
      <c r="AJ67" s="58" t="s">
        <v>106</v>
      </c>
      <c r="AK67" s="58" t="s">
        <v>106</v>
      </c>
      <c r="AL67" s="58" t="s">
        <v>106</v>
      </c>
      <c r="AM67" s="58" t="s">
        <v>106</v>
      </c>
      <c r="AN67" s="58" t="s">
        <v>106</v>
      </c>
      <c r="AO67" s="58" t="s">
        <v>106</v>
      </c>
      <c r="AP67" s="58" t="s">
        <v>106</v>
      </c>
      <c r="AQ67" s="58" t="s">
        <v>106</v>
      </c>
      <c r="AR67" s="58" t="s">
        <v>106</v>
      </c>
      <c r="AS67" s="58" t="s">
        <v>106</v>
      </c>
      <c r="AT67" s="58" t="s">
        <v>106</v>
      </c>
      <c r="AU67" s="58" t="s">
        <v>106</v>
      </c>
      <c r="AV67" s="58" t="s">
        <v>106</v>
      </c>
      <c r="AW67" s="58" t="s">
        <v>106</v>
      </c>
      <c r="AX67" s="58" t="s">
        <v>106</v>
      </c>
      <c r="AY67" s="58" t="s">
        <v>106</v>
      </c>
      <c r="AZ67" s="120" t="s">
        <v>576</v>
      </c>
      <c r="BA67" s="58" t="s">
        <v>106</v>
      </c>
      <c r="BB67" s="58" t="s">
        <v>106</v>
      </c>
    </row>
    <row r="68" spans="1:54" ht="16" x14ac:dyDescent="0.2">
      <c r="A68" s="63">
        <v>43767.644143518519</v>
      </c>
      <c r="B68" s="63">
        <v>43767.644328703704</v>
      </c>
      <c r="C68" s="58" t="s">
        <v>57</v>
      </c>
      <c r="D68" s="120" t="s">
        <v>576</v>
      </c>
      <c r="E68" s="2">
        <v>2</v>
      </c>
      <c r="F68" s="2">
        <v>16</v>
      </c>
      <c r="G68" s="58" t="s">
        <v>104</v>
      </c>
      <c r="H68" s="63">
        <v>43774.602861435182</v>
      </c>
      <c r="I68" s="58" t="s">
        <v>247</v>
      </c>
      <c r="J68" s="58" t="s">
        <v>106</v>
      </c>
      <c r="K68" s="58" t="s">
        <v>106</v>
      </c>
      <c r="L68" s="58" t="s">
        <v>106</v>
      </c>
      <c r="M68" s="58" t="s">
        <v>106</v>
      </c>
      <c r="N68" s="120" t="s">
        <v>576</v>
      </c>
      <c r="O68" s="120" t="s">
        <v>576</v>
      </c>
      <c r="P68" s="58" t="s">
        <v>107</v>
      </c>
      <c r="Q68" s="58" t="s">
        <v>108</v>
      </c>
      <c r="R68" s="58" t="s">
        <v>129</v>
      </c>
      <c r="S68" s="58" t="s">
        <v>106</v>
      </c>
      <c r="T68" s="58" t="s">
        <v>106</v>
      </c>
      <c r="U68" s="58" t="s">
        <v>106</v>
      </c>
      <c r="V68" s="58" t="s">
        <v>106</v>
      </c>
      <c r="W68" s="58" t="s">
        <v>106</v>
      </c>
      <c r="X68" s="58" t="s">
        <v>106</v>
      </c>
      <c r="Y68" s="58" t="s">
        <v>106</v>
      </c>
      <c r="Z68" s="58" t="s">
        <v>106</v>
      </c>
      <c r="AA68" s="58" t="s">
        <v>106</v>
      </c>
      <c r="AB68" s="58" t="s">
        <v>106</v>
      </c>
      <c r="AC68" s="58" t="s">
        <v>106</v>
      </c>
      <c r="AD68" s="58" t="s">
        <v>106</v>
      </c>
      <c r="AE68" s="58" t="s">
        <v>106</v>
      </c>
      <c r="AF68" s="58" t="s">
        <v>106</v>
      </c>
      <c r="AG68" s="58" t="s">
        <v>106</v>
      </c>
      <c r="AH68" s="58" t="s">
        <v>106</v>
      </c>
      <c r="AI68" s="58" t="s">
        <v>106</v>
      </c>
      <c r="AJ68" s="58" t="s">
        <v>106</v>
      </c>
      <c r="AK68" s="58" t="s">
        <v>106</v>
      </c>
      <c r="AL68" s="58" t="s">
        <v>106</v>
      </c>
      <c r="AM68" s="58" t="s">
        <v>106</v>
      </c>
      <c r="AN68" s="58" t="s">
        <v>106</v>
      </c>
      <c r="AO68" s="58" t="s">
        <v>106</v>
      </c>
      <c r="AP68" s="58" t="s">
        <v>106</v>
      </c>
      <c r="AQ68" s="58" t="s">
        <v>106</v>
      </c>
      <c r="AR68" s="58" t="s">
        <v>106</v>
      </c>
      <c r="AS68" s="58" t="s">
        <v>106</v>
      </c>
      <c r="AT68" s="58" t="s">
        <v>106</v>
      </c>
      <c r="AU68" s="58" t="s">
        <v>106</v>
      </c>
      <c r="AV68" s="58" t="s">
        <v>106</v>
      </c>
      <c r="AW68" s="58" t="s">
        <v>106</v>
      </c>
      <c r="AX68" s="58" t="s">
        <v>106</v>
      </c>
      <c r="AY68" s="58" t="s">
        <v>106</v>
      </c>
      <c r="AZ68" s="120" t="s">
        <v>576</v>
      </c>
      <c r="BA68" s="58" t="s">
        <v>106</v>
      </c>
      <c r="BB68" s="58" t="s">
        <v>106</v>
      </c>
    </row>
    <row r="69" spans="1:54" ht="16" x14ac:dyDescent="0.2">
      <c r="A69" s="63">
        <v>43767.919120370374</v>
      </c>
      <c r="B69" s="63">
        <v>43767.926932870374</v>
      </c>
      <c r="C69" s="58" t="s">
        <v>57</v>
      </c>
      <c r="D69" s="120" t="s">
        <v>576</v>
      </c>
      <c r="E69" s="2">
        <v>33</v>
      </c>
      <c r="F69" s="2">
        <v>674</v>
      </c>
      <c r="G69" s="58" t="s">
        <v>104</v>
      </c>
      <c r="H69" s="63">
        <v>43774.885571851853</v>
      </c>
      <c r="I69" s="58" t="s">
        <v>248</v>
      </c>
      <c r="J69" s="58" t="s">
        <v>106</v>
      </c>
      <c r="K69" s="58" t="s">
        <v>106</v>
      </c>
      <c r="L69" s="58" t="s">
        <v>106</v>
      </c>
      <c r="M69" s="58" t="s">
        <v>106</v>
      </c>
      <c r="N69" s="120" t="s">
        <v>576</v>
      </c>
      <c r="O69" s="120" t="s">
        <v>576</v>
      </c>
      <c r="P69" s="58" t="s">
        <v>107</v>
      </c>
      <c r="Q69" s="58" t="s">
        <v>108</v>
      </c>
      <c r="R69" s="58" t="s">
        <v>129</v>
      </c>
      <c r="S69" s="58" t="s">
        <v>134</v>
      </c>
      <c r="T69" s="58" t="s">
        <v>132</v>
      </c>
      <c r="U69" s="58" t="s">
        <v>133</v>
      </c>
      <c r="V69" s="58" t="s">
        <v>133</v>
      </c>
      <c r="W69" s="58" t="s">
        <v>134</v>
      </c>
      <c r="X69" s="58" t="s">
        <v>133</v>
      </c>
      <c r="Y69" s="58" t="s">
        <v>134</v>
      </c>
      <c r="Z69" s="58" t="s">
        <v>134</v>
      </c>
      <c r="AA69" s="58" t="s">
        <v>133</v>
      </c>
      <c r="AB69" s="58" t="s">
        <v>134</v>
      </c>
      <c r="AC69" s="58" t="s">
        <v>133</v>
      </c>
      <c r="AD69" s="58" t="s">
        <v>134</v>
      </c>
      <c r="AE69" s="58" t="s">
        <v>134</v>
      </c>
      <c r="AF69" s="58" t="s">
        <v>109</v>
      </c>
      <c r="AG69" s="58" t="s">
        <v>133</v>
      </c>
      <c r="AH69" s="58" t="s">
        <v>110</v>
      </c>
      <c r="AI69" s="58" t="s">
        <v>111</v>
      </c>
      <c r="AJ69" s="58" t="s">
        <v>136</v>
      </c>
      <c r="AK69" s="58" t="s">
        <v>137</v>
      </c>
      <c r="AL69" s="58" t="s">
        <v>114</v>
      </c>
      <c r="AM69" s="58" t="s">
        <v>115</v>
      </c>
      <c r="AN69" s="58" t="s">
        <v>116</v>
      </c>
      <c r="AO69" s="58" t="s">
        <v>139</v>
      </c>
      <c r="AP69" s="58" t="s">
        <v>118</v>
      </c>
      <c r="AQ69" s="58" t="s">
        <v>141</v>
      </c>
      <c r="AR69" s="58" t="s">
        <v>142</v>
      </c>
      <c r="AS69" s="58" t="s">
        <v>182</v>
      </c>
      <c r="AT69" s="58" t="s">
        <v>144</v>
      </c>
      <c r="AU69" s="58" t="s">
        <v>145</v>
      </c>
      <c r="AV69" s="58" t="s">
        <v>123</v>
      </c>
      <c r="AW69" s="58" t="s">
        <v>187</v>
      </c>
      <c r="AX69" s="58" t="s">
        <v>157</v>
      </c>
      <c r="AY69" s="58" t="s">
        <v>147</v>
      </c>
      <c r="AZ69" s="120" t="s">
        <v>576</v>
      </c>
      <c r="BA69" s="58" t="s">
        <v>148</v>
      </c>
      <c r="BB69" s="58" t="s">
        <v>106</v>
      </c>
    </row>
    <row r="70" spans="1:54" ht="16" x14ac:dyDescent="0.2">
      <c r="A70" s="63">
        <v>43768.872673611113</v>
      </c>
      <c r="B70" s="63">
        <v>43768.883402777778</v>
      </c>
      <c r="C70" s="58" t="s">
        <v>57</v>
      </c>
      <c r="D70" s="120" t="s">
        <v>576</v>
      </c>
      <c r="E70" s="2">
        <v>33</v>
      </c>
      <c r="F70" s="2">
        <v>926</v>
      </c>
      <c r="G70" s="58" t="s">
        <v>104</v>
      </c>
      <c r="H70" s="63">
        <v>43775.841780590279</v>
      </c>
      <c r="I70" s="58" t="s">
        <v>249</v>
      </c>
      <c r="J70" s="58" t="s">
        <v>106</v>
      </c>
      <c r="K70" s="58" t="s">
        <v>106</v>
      </c>
      <c r="L70" s="58" t="s">
        <v>106</v>
      </c>
      <c r="M70" s="58" t="s">
        <v>106</v>
      </c>
      <c r="N70" s="120" t="s">
        <v>576</v>
      </c>
      <c r="O70" s="120" t="s">
        <v>576</v>
      </c>
      <c r="P70" s="58" t="s">
        <v>107</v>
      </c>
      <c r="Q70" s="58" t="s">
        <v>108</v>
      </c>
      <c r="R70" s="58" t="s">
        <v>129</v>
      </c>
      <c r="S70" s="58" t="s">
        <v>134</v>
      </c>
      <c r="T70" s="58" t="s">
        <v>132</v>
      </c>
      <c r="U70" s="58" t="s">
        <v>133</v>
      </c>
      <c r="V70" s="58" t="s">
        <v>133</v>
      </c>
      <c r="W70" s="58" t="s">
        <v>134</v>
      </c>
      <c r="X70" s="58" t="s">
        <v>134</v>
      </c>
      <c r="Y70" s="58" t="s">
        <v>133</v>
      </c>
      <c r="Z70" s="58" t="s">
        <v>134</v>
      </c>
      <c r="AA70" s="58" t="s">
        <v>133</v>
      </c>
      <c r="AB70" s="58" t="s">
        <v>133</v>
      </c>
      <c r="AC70" s="58" t="s">
        <v>134</v>
      </c>
      <c r="AD70" s="58" t="s">
        <v>134</v>
      </c>
      <c r="AE70" s="58" t="s">
        <v>134</v>
      </c>
      <c r="AF70" s="58" t="s">
        <v>133</v>
      </c>
      <c r="AG70" s="58" t="s">
        <v>134</v>
      </c>
      <c r="AH70" s="58" t="s">
        <v>135</v>
      </c>
      <c r="AI70" s="58" t="s">
        <v>151</v>
      </c>
      <c r="AJ70" s="58" t="s">
        <v>136</v>
      </c>
      <c r="AK70" s="58" t="s">
        <v>137</v>
      </c>
      <c r="AL70" s="58" t="s">
        <v>114</v>
      </c>
      <c r="AM70" s="58" t="s">
        <v>115</v>
      </c>
      <c r="AN70" s="58" t="s">
        <v>116</v>
      </c>
      <c r="AO70" s="58" t="s">
        <v>117</v>
      </c>
      <c r="AP70" s="58" t="s">
        <v>140</v>
      </c>
      <c r="AQ70" s="58" t="s">
        <v>141</v>
      </c>
      <c r="AR70" s="58" t="s">
        <v>120</v>
      </c>
      <c r="AS70" s="58" t="s">
        <v>143</v>
      </c>
      <c r="AT70" s="58" t="s">
        <v>144</v>
      </c>
      <c r="AU70" s="58" t="s">
        <v>145</v>
      </c>
      <c r="AV70" s="58" t="s">
        <v>123</v>
      </c>
      <c r="AW70" s="58" t="s">
        <v>125</v>
      </c>
      <c r="AX70" s="58" t="s">
        <v>126</v>
      </c>
      <c r="AY70" s="58" t="s">
        <v>147</v>
      </c>
      <c r="AZ70" s="120" t="s">
        <v>576</v>
      </c>
      <c r="BA70" s="58" t="s">
        <v>148</v>
      </c>
      <c r="BB70" s="58" t="s">
        <v>106</v>
      </c>
    </row>
    <row r="71" spans="1:54" ht="16" x14ac:dyDescent="0.2">
      <c r="A71" s="63">
        <v>43771.563437500001</v>
      </c>
      <c r="B71" s="63">
        <v>43771.565497685187</v>
      </c>
      <c r="C71" s="58" t="s">
        <v>57</v>
      </c>
      <c r="D71" s="120" t="s">
        <v>576</v>
      </c>
      <c r="E71" s="2">
        <v>16</v>
      </c>
      <c r="F71" s="2">
        <v>178</v>
      </c>
      <c r="G71" s="58" t="s">
        <v>104</v>
      </c>
      <c r="H71" s="63">
        <v>43778.524133275459</v>
      </c>
      <c r="I71" s="58" t="s">
        <v>250</v>
      </c>
      <c r="J71" s="58" t="s">
        <v>106</v>
      </c>
      <c r="K71" s="58" t="s">
        <v>106</v>
      </c>
      <c r="L71" s="58" t="s">
        <v>106</v>
      </c>
      <c r="M71" s="58" t="s">
        <v>106</v>
      </c>
      <c r="N71" s="120" t="s">
        <v>576</v>
      </c>
      <c r="O71" s="120" t="s">
        <v>576</v>
      </c>
      <c r="P71" s="58" t="s">
        <v>107</v>
      </c>
      <c r="Q71" s="58" t="s">
        <v>108</v>
      </c>
      <c r="R71" s="58" t="s">
        <v>129</v>
      </c>
      <c r="S71" s="58" t="s">
        <v>134</v>
      </c>
      <c r="T71" s="58" t="s">
        <v>132</v>
      </c>
      <c r="U71" s="58" t="s">
        <v>133</v>
      </c>
      <c r="V71" s="58" t="s">
        <v>133</v>
      </c>
      <c r="W71" s="58" t="s">
        <v>133</v>
      </c>
      <c r="X71" s="58" t="s">
        <v>133</v>
      </c>
      <c r="Y71" s="58" t="s">
        <v>133</v>
      </c>
      <c r="Z71" s="58" t="s">
        <v>134</v>
      </c>
      <c r="AA71" s="58" t="s">
        <v>132</v>
      </c>
      <c r="AB71" s="58" t="s">
        <v>133</v>
      </c>
      <c r="AC71" s="58" t="s">
        <v>132</v>
      </c>
      <c r="AD71" s="58" t="s">
        <v>133</v>
      </c>
      <c r="AE71" s="58" t="s">
        <v>133</v>
      </c>
      <c r="AF71" s="58" t="s">
        <v>134</v>
      </c>
      <c r="AG71" s="58" t="s">
        <v>134</v>
      </c>
      <c r="AH71" s="58" t="s">
        <v>106</v>
      </c>
      <c r="AI71" s="58" t="s">
        <v>106</v>
      </c>
      <c r="AJ71" s="58" t="s">
        <v>106</v>
      </c>
      <c r="AK71" s="58" t="s">
        <v>106</v>
      </c>
      <c r="AL71" s="58" t="s">
        <v>106</v>
      </c>
      <c r="AM71" s="58" t="s">
        <v>106</v>
      </c>
      <c r="AN71" s="58" t="s">
        <v>106</v>
      </c>
      <c r="AO71" s="58" t="s">
        <v>106</v>
      </c>
      <c r="AP71" s="58" t="s">
        <v>106</v>
      </c>
      <c r="AQ71" s="58" t="s">
        <v>106</v>
      </c>
      <c r="AR71" s="58" t="s">
        <v>106</v>
      </c>
      <c r="AS71" s="58" t="s">
        <v>106</v>
      </c>
      <c r="AT71" s="58" t="s">
        <v>106</v>
      </c>
      <c r="AU71" s="58" t="s">
        <v>106</v>
      </c>
      <c r="AV71" s="58" t="s">
        <v>106</v>
      </c>
      <c r="AW71" s="58" t="s">
        <v>106</v>
      </c>
      <c r="AX71" s="58" t="s">
        <v>106</v>
      </c>
      <c r="AY71" s="58" t="s">
        <v>106</v>
      </c>
      <c r="AZ71" s="120" t="s">
        <v>576</v>
      </c>
      <c r="BA71" s="58" t="s">
        <v>106</v>
      </c>
      <c r="BB71" s="58" t="s">
        <v>106</v>
      </c>
    </row>
    <row r="72" spans="1:54" ht="16" x14ac:dyDescent="0.2">
      <c r="A72" s="63">
        <v>43779.672546296293</v>
      </c>
      <c r="B72" s="63">
        <v>43781.382430555554</v>
      </c>
      <c r="C72" s="58" t="s">
        <v>57</v>
      </c>
      <c r="D72" s="120" t="s">
        <v>576</v>
      </c>
      <c r="E72" s="2">
        <v>2</v>
      </c>
      <c r="F72" s="2">
        <v>147734</v>
      </c>
      <c r="G72" s="58" t="s">
        <v>104</v>
      </c>
      <c r="H72" s="63">
        <v>43788.38249916667</v>
      </c>
      <c r="I72" s="58" t="s">
        <v>251</v>
      </c>
      <c r="J72" s="58" t="s">
        <v>106</v>
      </c>
      <c r="K72" s="58" t="s">
        <v>106</v>
      </c>
      <c r="L72" s="58" t="s">
        <v>106</v>
      </c>
      <c r="M72" s="58" t="s">
        <v>106</v>
      </c>
      <c r="N72" s="120" t="s">
        <v>576</v>
      </c>
      <c r="O72" s="120" t="s">
        <v>576</v>
      </c>
      <c r="P72" s="58" t="s">
        <v>107</v>
      </c>
      <c r="Q72" s="58" t="s">
        <v>108</v>
      </c>
      <c r="R72" s="58" t="s">
        <v>129</v>
      </c>
      <c r="S72" s="58" t="s">
        <v>106</v>
      </c>
      <c r="T72" s="58" t="s">
        <v>106</v>
      </c>
      <c r="U72" s="58" t="s">
        <v>106</v>
      </c>
      <c r="V72" s="58" t="s">
        <v>106</v>
      </c>
      <c r="W72" s="58" t="s">
        <v>106</v>
      </c>
      <c r="X72" s="58" t="s">
        <v>106</v>
      </c>
      <c r="Y72" s="58" t="s">
        <v>106</v>
      </c>
      <c r="Z72" s="58" t="s">
        <v>106</v>
      </c>
      <c r="AA72" s="58" t="s">
        <v>106</v>
      </c>
      <c r="AB72" s="58" t="s">
        <v>106</v>
      </c>
      <c r="AC72" s="58" t="s">
        <v>106</v>
      </c>
      <c r="AD72" s="58" t="s">
        <v>106</v>
      </c>
      <c r="AE72" s="58" t="s">
        <v>106</v>
      </c>
      <c r="AF72" s="58" t="s">
        <v>106</v>
      </c>
      <c r="AG72" s="58" t="s">
        <v>106</v>
      </c>
      <c r="AH72" s="58" t="s">
        <v>106</v>
      </c>
      <c r="AI72" s="58" t="s">
        <v>106</v>
      </c>
      <c r="AJ72" s="58" t="s">
        <v>106</v>
      </c>
      <c r="AK72" s="58" t="s">
        <v>106</v>
      </c>
      <c r="AL72" s="58" t="s">
        <v>106</v>
      </c>
      <c r="AM72" s="58" t="s">
        <v>106</v>
      </c>
      <c r="AN72" s="58" t="s">
        <v>106</v>
      </c>
      <c r="AO72" s="58" t="s">
        <v>106</v>
      </c>
      <c r="AP72" s="58" t="s">
        <v>106</v>
      </c>
      <c r="AQ72" s="58" t="s">
        <v>106</v>
      </c>
      <c r="AR72" s="58" t="s">
        <v>106</v>
      </c>
      <c r="AS72" s="58" t="s">
        <v>106</v>
      </c>
      <c r="AT72" s="58" t="s">
        <v>106</v>
      </c>
      <c r="AU72" s="58" t="s">
        <v>106</v>
      </c>
      <c r="AV72" s="58" t="s">
        <v>106</v>
      </c>
      <c r="AW72" s="58" t="s">
        <v>106</v>
      </c>
      <c r="AX72" s="58" t="s">
        <v>106</v>
      </c>
      <c r="AY72" s="58" t="s">
        <v>106</v>
      </c>
      <c r="AZ72" s="120" t="s">
        <v>576</v>
      </c>
      <c r="BA72" s="58" t="s">
        <v>106</v>
      </c>
      <c r="BB72" s="58" t="s">
        <v>106</v>
      </c>
    </row>
    <row r="73" spans="1:54" ht="16" x14ac:dyDescent="0.2">
      <c r="A73" s="63">
        <v>43781.544560185182</v>
      </c>
      <c r="B73" s="63">
        <v>43781.546226851853</v>
      </c>
      <c r="C73" s="58" t="s">
        <v>57</v>
      </c>
      <c r="D73" s="120" t="s">
        <v>576</v>
      </c>
      <c r="E73" s="2">
        <v>2</v>
      </c>
      <c r="F73" s="2">
        <v>144</v>
      </c>
      <c r="G73" s="58" t="s">
        <v>104</v>
      </c>
      <c r="H73" s="63">
        <v>43788.546260451389</v>
      </c>
      <c r="I73" s="58" t="s">
        <v>252</v>
      </c>
      <c r="J73" s="58" t="s">
        <v>106</v>
      </c>
      <c r="K73" s="58" t="s">
        <v>106</v>
      </c>
      <c r="L73" s="58" t="s">
        <v>106</v>
      </c>
      <c r="M73" s="58" t="s">
        <v>106</v>
      </c>
      <c r="N73" s="120" t="s">
        <v>576</v>
      </c>
      <c r="O73" s="120" t="s">
        <v>576</v>
      </c>
      <c r="P73" s="58" t="s">
        <v>107</v>
      </c>
      <c r="Q73" s="58" t="s">
        <v>108</v>
      </c>
      <c r="R73" s="58" t="s">
        <v>129</v>
      </c>
      <c r="S73" s="58" t="s">
        <v>106</v>
      </c>
      <c r="T73" s="58" t="s">
        <v>106</v>
      </c>
      <c r="U73" s="58" t="s">
        <v>106</v>
      </c>
      <c r="V73" s="58" t="s">
        <v>106</v>
      </c>
      <c r="W73" s="58" t="s">
        <v>106</v>
      </c>
      <c r="X73" s="58" t="s">
        <v>106</v>
      </c>
      <c r="Y73" s="58" t="s">
        <v>106</v>
      </c>
      <c r="Z73" s="58" t="s">
        <v>106</v>
      </c>
      <c r="AA73" s="58" t="s">
        <v>106</v>
      </c>
      <c r="AB73" s="58" t="s">
        <v>106</v>
      </c>
      <c r="AC73" s="58" t="s">
        <v>106</v>
      </c>
      <c r="AD73" s="58" t="s">
        <v>106</v>
      </c>
      <c r="AE73" s="58" t="s">
        <v>106</v>
      </c>
      <c r="AF73" s="58" t="s">
        <v>106</v>
      </c>
      <c r="AG73" s="58" t="s">
        <v>106</v>
      </c>
      <c r="AH73" s="58" t="s">
        <v>106</v>
      </c>
      <c r="AI73" s="58" t="s">
        <v>106</v>
      </c>
      <c r="AJ73" s="58" t="s">
        <v>106</v>
      </c>
      <c r="AK73" s="58" t="s">
        <v>106</v>
      </c>
      <c r="AL73" s="58" t="s">
        <v>106</v>
      </c>
      <c r="AM73" s="58" t="s">
        <v>106</v>
      </c>
      <c r="AN73" s="58" t="s">
        <v>106</v>
      </c>
      <c r="AO73" s="58" t="s">
        <v>106</v>
      </c>
      <c r="AP73" s="58" t="s">
        <v>106</v>
      </c>
      <c r="AQ73" s="58" t="s">
        <v>106</v>
      </c>
      <c r="AR73" s="58" t="s">
        <v>106</v>
      </c>
      <c r="AS73" s="58" t="s">
        <v>106</v>
      </c>
      <c r="AT73" s="58" t="s">
        <v>106</v>
      </c>
      <c r="AU73" s="58" t="s">
        <v>106</v>
      </c>
      <c r="AV73" s="58" t="s">
        <v>106</v>
      </c>
      <c r="AW73" s="58" t="s">
        <v>106</v>
      </c>
      <c r="AX73" s="58" t="s">
        <v>106</v>
      </c>
      <c r="AY73" s="58" t="s">
        <v>106</v>
      </c>
      <c r="AZ73" s="120" t="s">
        <v>576</v>
      </c>
      <c r="BA73" s="58" t="s">
        <v>106</v>
      </c>
      <c r="BB73" s="58" t="s">
        <v>106</v>
      </c>
    </row>
    <row r="74" spans="1:54" ht="16" x14ac:dyDescent="0.2">
      <c r="A74" s="63">
        <v>43790.570208333331</v>
      </c>
      <c r="B74" s="63">
        <v>43790.575324074074</v>
      </c>
      <c r="C74" s="58" t="s">
        <v>57</v>
      </c>
      <c r="D74" s="120" t="s">
        <v>576</v>
      </c>
      <c r="E74" s="2">
        <v>100</v>
      </c>
      <c r="F74" s="2">
        <v>442</v>
      </c>
      <c r="G74" s="58" t="s">
        <v>130</v>
      </c>
      <c r="H74" s="63">
        <v>43790.57533777778</v>
      </c>
      <c r="I74" s="58" t="s">
        <v>253</v>
      </c>
      <c r="J74" s="58" t="s">
        <v>106</v>
      </c>
      <c r="K74" s="58" t="s">
        <v>106</v>
      </c>
      <c r="L74" s="58" t="s">
        <v>106</v>
      </c>
      <c r="M74" s="58" t="s">
        <v>106</v>
      </c>
      <c r="N74" s="120" t="s">
        <v>576</v>
      </c>
      <c r="O74" s="120" t="s">
        <v>576</v>
      </c>
      <c r="P74" s="58" t="s">
        <v>107</v>
      </c>
      <c r="Q74" s="58" t="s">
        <v>108</v>
      </c>
      <c r="R74" s="58" t="s">
        <v>129</v>
      </c>
      <c r="S74" s="58" t="s">
        <v>134</v>
      </c>
      <c r="T74" s="58" t="s">
        <v>132</v>
      </c>
      <c r="U74" s="58" t="s">
        <v>134</v>
      </c>
      <c r="V74" s="58" t="s">
        <v>134</v>
      </c>
      <c r="W74" s="58" t="s">
        <v>134</v>
      </c>
      <c r="X74" s="58" t="s">
        <v>134</v>
      </c>
      <c r="Y74" s="58" t="s">
        <v>134</v>
      </c>
      <c r="Z74" s="58" t="s">
        <v>133</v>
      </c>
      <c r="AA74" s="58" t="s">
        <v>133</v>
      </c>
      <c r="AB74" s="58" t="s">
        <v>134</v>
      </c>
      <c r="AC74" s="58" t="s">
        <v>133</v>
      </c>
      <c r="AD74" s="58" t="s">
        <v>134</v>
      </c>
      <c r="AE74" s="58" t="s">
        <v>134</v>
      </c>
      <c r="AF74" s="58" t="s">
        <v>134</v>
      </c>
      <c r="AG74" s="58" t="s">
        <v>133</v>
      </c>
      <c r="AH74" s="58" t="s">
        <v>110</v>
      </c>
      <c r="AI74" s="58" t="s">
        <v>111</v>
      </c>
      <c r="AJ74" s="58" t="s">
        <v>136</v>
      </c>
      <c r="AK74" s="58" t="s">
        <v>113</v>
      </c>
      <c r="AL74" s="58" t="s">
        <v>114</v>
      </c>
      <c r="AM74" s="58" t="s">
        <v>155</v>
      </c>
      <c r="AN74" s="58" t="s">
        <v>176</v>
      </c>
      <c r="AO74" s="58" t="s">
        <v>117</v>
      </c>
      <c r="AP74" s="58" t="s">
        <v>216</v>
      </c>
      <c r="AQ74" s="58" t="s">
        <v>119</v>
      </c>
      <c r="AR74" s="58" t="s">
        <v>120</v>
      </c>
      <c r="AS74" s="58" t="s">
        <v>143</v>
      </c>
      <c r="AT74" s="58" t="s">
        <v>153</v>
      </c>
      <c r="AU74" s="58" t="s">
        <v>145</v>
      </c>
      <c r="AV74" s="58" t="s">
        <v>123</v>
      </c>
      <c r="AW74" s="58" t="s">
        <v>125</v>
      </c>
      <c r="AX74" s="58" t="s">
        <v>126</v>
      </c>
      <c r="AY74" s="58" t="s">
        <v>127</v>
      </c>
      <c r="AZ74" s="120" t="s">
        <v>576</v>
      </c>
      <c r="BA74" s="58" t="s">
        <v>220</v>
      </c>
      <c r="BB74" s="58" t="s">
        <v>106</v>
      </c>
    </row>
    <row r="75" spans="1:54" ht="16" x14ac:dyDescent="0.2">
      <c r="A75" s="63">
        <v>43790.572025462963</v>
      </c>
      <c r="B75" s="63">
        <v>43790.577141203707</v>
      </c>
      <c r="C75" s="58" t="s">
        <v>57</v>
      </c>
      <c r="D75" s="120" t="s">
        <v>576</v>
      </c>
      <c r="E75" s="2">
        <v>100</v>
      </c>
      <c r="F75" s="2">
        <v>442</v>
      </c>
      <c r="G75" s="58" t="s">
        <v>130</v>
      </c>
      <c r="H75" s="63">
        <v>43790.577153668979</v>
      </c>
      <c r="I75" s="58" t="s">
        <v>254</v>
      </c>
      <c r="J75" s="58" t="s">
        <v>106</v>
      </c>
      <c r="K75" s="58" t="s">
        <v>106</v>
      </c>
      <c r="L75" s="58" t="s">
        <v>106</v>
      </c>
      <c r="M75" s="58" t="s">
        <v>106</v>
      </c>
      <c r="N75" s="120" t="s">
        <v>576</v>
      </c>
      <c r="O75" s="120" t="s">
        <v>576</v>
      </c>
      <c r="P75" s="58" t="s">
        <v>107</v>
      </c>
      <c r="Q75" s="58" t="s">
        <v>108</v>
      </c>
      <c r="R75" s="58" t="s">
        <v>129</v>
      </c>
      <c r="S75" s="58" t="s">
        <v>134</v>
      </c>
      <c r="T75" s="58" t="s">
        <v>132</v>
      </c>
      <c r="U75" s="58" t="s">
        <v>133</v>
      </c>
      <c r="V75" s="58" t="s">
        <v>133</v>
      </c>
      <c r="W75" s="58" t="s">
        <v>134</v>
      </c>
      <c r="X75" s="58" t="s">
        <v>134</v>
      </c>
      <c r="Y75" s="58" t="s">
        <v>133</v>
      </c>
      <c r="Z75" s="58" t="s">
        <v>134</v>
      </c>
      <c r="AA75" s="58" t="s">
        <v>134</v>
      </c>
      <c r="AB75" s="58" t="s">
        <v>134</v>
      </c>
      <c r="AC75" s="58" t="s">
        <v>134</v>
      </c>
      <c r="AD75" s="58" t="s">
        <v>134</v>
      </c>
      <c r="AE75" s="58" t="s">
        <v>109</v>
      </c>
      <c r="AF75" s="58" t="s">
        <v>134</v>
      </c>
      <c r="AG75" s="58" t="s">
        <v>134</v>
      </c>
      <c r="AH75" s="58" t="s">
        <v>110</v>
      </c>
      <c r="AI75" s="58" t="s">
        <v>151</v>
      </c>
      <c r="AJ75" s="58" t="s">
        <v>136</v>
      </c>
      <c r="AK75" s="58" t="s">
        <v>137</v>
      </c>
      <c r="AL75" s="58" t="s">
        <v>114</v>
      </c>
      <c r="AM75" s="58" t="s">
        <v>138</v>
      </c>
      <c r="AN75" s="58" t="s">
        <v>116</v>
      </c>
      <c r="AO75" s="58" t="s">
        <v>117</v>
      </c>
      <c r="AP75" s="58" t="s">
        <v>140</v>
      </c>
      <c r="AQ75" s="58" t="s">
        <v>141</v>
      </c>
      <c r="AR75" s="58" t="s">
        <v>142</v>
      </c>
      <c r="AS75" s="58" t="s">
        <v>143</v>
      </c>
      <c r="AT75" s="58" t="s">
        <v>153</v>
      </c>
      <c r="AU75" s="58" t="s">
        <v>145</v>
      </c>
      <c r="AV75" s="58" t="s">
        <v>123</v>
      </c>
      <c r="AW75" s="58" t="s">
        <v>125</v>
      </c>
      <c r="AX75" s="58" t="s">
        <v>126</v>
      </c>
      <c r="AY75" s="58" t="s">
        <v>147</v>
      </c>
      <c r="AZ75" s="120" t="s">
        <v>576</v>
      </c>
      <c r="BA75" s="58" t="s">
        <v>148</v>
      </c>
      <c r="BB75" s="58" t="s">
        <v>106</v>
      </c>
    </row>
    <row r="76" spans="1:54" ht="16" x14ac:dyDescent="0.2">
      <c r="A76" s="63">
        <v>43790.759004629632</v>
      </c>
      <c r="B76" s="63">
        <v>43790.764710648145</v>
      </c>
      <c r="C76" s="58" t="s">
        <v>57</v>
      </c>
      <c r="D76" s="120" t="s">
        <v>576</v>
      </c>
      <c r="E76" s="2">
        <v>100</v>
      </c>
      <c r="F76" s="2">
        <v>493</v>
      </c>
      <c r="G76" s="58" t="s">
        <v>130</v>
      </c>
      <c r="H76" s="63">
        <v>43790.764722777778</v>
      </c>
      <c r="I76" s="58" t="s">
        <v>255</v>
      </c>
      <c r="J76" s="58" t="s">
        <v>106</v>
      </c>
      <c r="K76" s="58" t="s">
        <v>106</v>
      </c>
      <c r="L76" s="58" t="s">
        <v>106</v>
      </c>
      <c r="M76" s="58" t="s">
        <v>106</v>
      </c>
      <c r="N76" s="120" t="s">
        <v>576</v>
      </c>
      <c r="O76" s="120" t="s">
        <v>576</v>
      </c>
      <c r="P76" s="58" t="s">
        <v>107</v>
      </c>
      <c r="Q76" s="58" t="s">
        <v>108</v>
      </c>
      <c r="R76" s="58" t="s">
        <v>129</v>
      </c>
      <c r="S76" s="58" t="s">
        <v>133</v>
      </c>
      <c r="T76" s="58" t="s">
        <v>132</v>
      </c>
      <c r="U76" s="58" t="s">
        <v>132</v>
      </c>
      <c r="V76" s="58" t="s">
        <v>133</v>
      </c>
      <c r="W76" s="58" t="s">
        <v>134</v>
      </c>
      <c r="X76" s="58" t="s">
        <v>133</v>
      </c>
      <c r="Y76" s="58" t="s">
        <v>133</v>
      </c>
      <c r="Z76" s="58" t="s">
        <v>133</v>
      </c>
      <c r="AA76" s="58" t="s">
        <v>133</v>
      </c>
      <c r="AB76" s="58" t="s">
        <v>133</v>
      </c>
      <c r="AC76" s="58" t="s">
        <v>133</v>
      </c>
      <c r="AD76" s="58" t="s">
        <v>132</v>
      </c>
      <c r="AE76" s="58" t="s">
        <v>133</v>
      </c>
      <c r="AF76" s="58" t="s">
        <v>134</v>
      </c>
      <c r="AG76" s="58" t="s">
        <v>134</v>
      </c>
      <c r="AH76" s="58" t="s">
        <v>173</v>
      </c>
      <c r="AI76" s="58" t="s">
        <v>111</v>
      </c>
      <c r="AJ76" s="58" t="s">
        <v>136</v>
      </c>
      <c r="AK76" s="58" t="s">
        <v>137</v>
      </c>
      <c r="AL76" s="58" t="s">
        <v>114</v>
      </c>
      <c r="AM76" s="58" t="s">
        <v>138</v>
      </c>
      <c r="AN76" s="58" t="s">
        <v>156</v>
      </c>
      <c r="AO76" s="58" t="s">
        <v>117</v>
      </c>
      <c r="AP76" s="58" t="s">
        <v>140</v>
      </c>
      <c r="AQ76" s="58" t="s">
        <v>141</v>
      </c>
      <c r="AR76" s="58" t="s">
        <v>142</v>
      </c>
      <c r="AS76" s="58" t="s">
        <v>143</v>
      </c>
      <c r="AT76" s="58" t="s">
        <v>153</v>
      </c>
      <c r="AU76" s="58" t="s">
        <v>219</v>
      </c>
      <c r="AV76" s="58" t="s">
        <v>123</v>
      </c>
      <c r="AW76" s="58" t="s">
        <v>125</v>
      </c>
      <c r="AX76" s="58" t="s">
        <v>126</v>
      </c>
      <c r="AY76" s="58" t="s">
        <v>127</v>
      </c>
      <c r="AZ76" s="120" t="s">
        <v>576</v>
      </c>
      <c r="BA76" s="58" t="s">
        <v>148</v>
      </c>
      <c r="BB76" s="58" t="s">
        <v>106</v>
      </c>
    </row>
    <row r="77" spans="1:54" ht="16" x14ac:dyDescent="0.2">
      <c r="A77" s="63">
        <v>43790.75986111111</v>
      </c>
      <c r="B77" s="63">
        <v>43790.768958333334</v>
      </c>
      <c r="C77" s="58" t="s">
        <v>57</v>
      </c>
      <c r="D77" s="120" t="s">
        <v>576</v>
      </c>
      <c r="E77" s="2">
        <v>100</v>
      </c>
      <c r="F77" s="2">
        <v>785</v>
      </c>
      <c r="G77" s="58" t="s">
        <v>130</v>
      </c>
      <c r="H77" s="63">
        <v>43790.768967835647</v>
      </c>
      <c r="I77" s="58" t="s">
        <v>256</v>
      </c>
      <c r="J77" s="58" t="s">
        <v>106</v>
      </c>
      <c r="K77" s="58" t="s">
        <v>106</v>
      </c>
      <c r="L77" s="58" t="s">
        <v>106</v>
      </c>
      <c r="M77" s="58" t="s">
        <v>106</v>
      </c>
      <c r="N77" s="120" t="s">
        <v>576</v>
      </c>
      <c r="O77" s="120" t="s">
        <v>576</v>
      </c>
      <c r="P77" s="58" t="s">
        <v>107</v>
      </c>
      <c r="Q77" s="58" t="s">
        <v>108</v>
      </c>
      <c r="R77" s="58" t="s">
        <v>129</v>
      </c>
      <c r="S77" s="58" t="s">
        <v>134</v>
      </c>
      <c r="T77" s="58" t="s">
        <v>132</v>
      </c>
      <c r="U77" s="58" t="s">
        <v>132</v>
      </c>
      <c r="V77" s="58" t="s">
        <v>132</v>
      </c>
      <c r="W77" s="58" t="s">
        <v>132</v>
      </c>
      <c r="X77" s="58" t="s">
        <v>133</v>
      </c>
      <c r="Y77" s="58" t="s">
        <v>133</v>
      </c>
      <c r="Z77" s="58" t="s">
        <v>133</v>
      </c>
      <c r="AA77" s="58" t="s">
        <v>132</v>
      </c>
      <c r="AB77" s="58" t="s">
        <v>132</v>
      </c>
      <c r="AC77" s="58" t="s">
        <v>132</v>
      </c>
      <c r="AD77" s="58" t="s">
        <v>134</v>
      </c>
      <c r="AE77" s="58" t="s">
        <v>134</v>
      </c>
      <c r="AF77" s="58" t="s">
        <v>133</v>
      </c>
      <c r="AG77" s="58" t="s">
        <v>132</v>
      </c>
      <c r="AH77" s="58" t="s">
        <v>110</v>
      </c>
      <c r="AI77" s="58" t="s">
        <v>111</v>
      </c>
      <c r="AJ77" s="58" t="s">
        <v>136</v>
      </c>
      <c r="AK77" s="58" t="s">
        <v>152</v>
      </c>
      <c r="AL77" s="58" t="s">
        <v>114</v>
      </c>
      <c r="AM77" s="58" t="s">
        <v>138</v>
      </c>
      <c r="AN77" s="58" t="s">
        <v>116</v>
      </c>
      <c r="AO77" s="58" t="s">
        <v>117</v>
      </c>
      <c r="AP77" s="58" t="s">
        <v>118</v>
      </c>
      <c r="AQ77" s="58" t="s">
        <v>141</v>
      </c>
      <c r="AR77" s="58" t="s">
        <v>142</v>
      </c>
      <c r="AS77" s="58" t="s">
        <v>143</v>
      </c>
      <c r="AT77" s="58" t="s">
        <v>122</v>
      </c>
      <c r="AU77" s="58" t="s">
        <v>145</v>
      </c>
      <c r="AV77" s="58" t="s">
        <v>123</v>
      </c>
      <c r="AW77" s="58" t="s">
        <v>125</v>
      </c>
      <c r="AX77" s="58" t="s">
        <v>146</v>
      </c>
      <c r="AY77" s="58" t="s">
        <v>147</v>
      </c>
      <c r="AZ77" s="120" t="s">
        <v>576</v>
      </c>
      <c r="BA77" s="58" t="s">
        <v>148</v>
      </c>
      <c r="BB77" s="58" t="s">
        <v>106</v>
      </c>
    </row>
    <row r="78" spans="1:54" ht="16" x14ac:dyDescent="0.2">
      <c r="A78" s="63">
        <v>43790.80128472222</v>
      </c>
      <c r="B78" s="63">
        <v>43790.805196759262</v>
      </c>
      <c r="C78" s="58" t="s">
        <v>57</v>
      </c>
      <c r="D78" s="120" t="s">
        <v>576</v>
      </c>
      <c r="E78" s="2">
        <v>100</v>
      </c>
      <c r="F78" s="2">
        <v>337</v>
      </c>
      <c r="G78" s="58" t="s">
        <v>130</v>
      </c>
      <c r="H78" s="63">
        <v>43790.805204560187</v>
      </c>
      <c r="I78" s="58" t="s">
        <v>257</v>
      </c>
      <c r="J78" s="58" t="s">
        <v>106</v>
      </c>
      <c r="K78" s="58" t="s">
        <v>106</v>
      </c>
      <c r="L78" s="58" t="s">
        <v>106</v>
      </c>
      <c r="M78" s="58" t="s">
        <v>106</v>
      </c>
      <c r="N78" s="120" t="s">
        <v>576</v>
      </c>
      <c r="O78" s="120" t="s">
        <v>576</v>
      </c>
      <c r="P78" s="58" t="s">
        <v>107</v>
      </c>
      <c r="Q78" s="58" t="s">
        <v>108</v>
      </c>
      <c r="R78" s="58" t="s">
        <v>129</v>
      </c>
      <c r="S78" s="58" t="s">
        <v>134</v>
      </c>
      <c r="T78" s="58" t="s">
        <v>132</v>
      </c>
      <c r="U78" s="58" t="s">
        <v>133</v>
      </c>
      <c r="V78" s="58" t="s">
        <v>133</v>
      </c>
      <c r="W78" s="58" t="s">
        <v>134</v>
      </c>
      <c r="X78" s="58" t="s">
        <v>109</v>
      </c>
      <c r="Y78" s="58" t="s">
        <v>134</v>
      </c>
      <c r="Z78" s="58" t="s">
        <v>134</v>
      </c>
      <c r="AA78" s="58" t="s">
        <v>133</v>
      </c>
      <c r="AB78" s="58" t="s">
        <v>133</v>
      </c>
      <c r="AC78" s="58" t="s">
        <v>133</v>
      </c>
      <c r="AD78" s="58" t="s">
        <v>133</v>
      </c>
      <c r="AE78" s="58" t="s">
        <v>134</v>
      </c>
      <c r="AF78" s="58" t="s">
        <v>134</v>
      </c>
      <c r="AG78" s="58" t="s">
        <v>109</v>
      </c>
      <c r="AH78" s="58" t="s">
        <v>135</v>
      </c>
      <c r="AI78" s="58" t="s">
        <v>151</v>
      </c>
      <c r="AJ78" s="58" t="s">
        <v>136</v>
      </c>
      <c r="AK78" s="58" t="s">
        <v>137</v>
      </c>
      <c r="AL78" s="58" t="s">
        <v>114</v>
      </c>
      <c r="AM78" s="58" t="s">
        <v>138</v>
      </c>
      <c r="AN78" s="58" t="s">
        <v>116</v>
      </c>
      <c r="AO78" s="58" t="s">
        <v>117</v>
      </c>
      <c r="AP78" s="58" t="s">
        <v>140</v>
      </c>
      <c r="AQ78" s="58" t="s">
        <v>141</v>
      </c>
      <c r="AR78" s="58" t="s">
        <v>142</v>
      </c>
      <c r="AS78" s="58" t="s">
        <v>143</v>
      </c>
      <c r="AT78" s="58" t="s">
        <v>144</v>
      </c>
      <c r="AU78" s="58" t="s">
        <v>145</v>
      </c>
      <c r="AV78" s="58" t="s">
        <v>174</v>
      </c>
      <c r="AW78" s="58" t="s">
        <v>125</v>
      </c>
      <c r="AX78" s="58" t="s">
        <v>126</v>
      </c>
      <c r="AY78" s="58" t="s">
        <v>127</v>
      </c>
      <c r="AZ78" s="120" t="s">
        <v>576</v>
      </c>
      <c r="BA78" s="58" t="s">
        <v>148</v>
      </c>
      <c r="BB78" s="58" t="s">
        <v>106</v>
      </c>
    </row>
    <row r="79" spans="1:54" ht="16" x14ac:dyDescent="0.2">
      <c r="A79" s="63">
        <v>43790.853935185187</v>
      </c>
      <c r="B79" s="63">
        <v>43790.896249999998</v>
      </c>
      <c r="C79" s="58" t="s">
        <v>57</v>
      </c>
      <c r="D79" s="120" t="s">
        <v>576</v>
      </c>
      <c r="E79" s="2">
        <v>100</v>
      </c>
      <c r="F79" s="2">
        <v>3656</v>
      </c>
      <c r="G79" s="58" t="s">
        <v>130</v>
      </c>
      <c r="H79" s="63">
        <v>43790.896260543981</v>
      </c>
      <c r="I79" s="58" t="s">
        <v>258</v>
      </c>
      <c r="J79" s="58" t="s">
        <v>106</v>
      </c>
      <c r="K79" s="58" t="s">
        <v>106</v>
      </c>
      <c r="L79" s="58" t="s">
        <v>106</v>
      </c>
      <c r="M79" s="58" t="s">
        <v>106</v>
      </c>
      <c r="N79" s="120" t="s">
        <v>576</v>
      </c>
      <c r="O79" s="120" t="s">
        <v>576</v>
      </c>
      <c r="P79" s="58" t="s">
        <v>107</v>
      </c>
      <c r="Q79" s="58" t="s">
        <v>108</v>
      </c>
      <c r="R79" s="58" t="s">
        <v>129</v>
      </c>
      <c r="S79" s="58" t="s">
        <v>134</v>
      </c>
      <c r="T79" s="58" t="s">
        <v>133</v>
      </c>
      <c r="U79" s="58" t="s">
        <v>133</v>
      </c>
      <c r="V79" s="58" t="s">
        <v>134</v>
      </c>
      <c r="W79" s="58" t="s">
        <v>134</v>
      </c>
      <c r="X79" s="58" t="s">
        <v>134</v>
      </c>
      <c r="Y79" s="58" t="s">
        <v>133</v>
      </c>
      <c r="Z79" s="58" t="s">
        <v>134</v>
      </c>
      <c r="AA79" s="58" t="s">
        <v>132</v>
      </c>
      <c r="AB79" s="58" t="s">
        <v>132</v>
      </c>
      <c r="AC79" s="58" t="s">
        <v>132</v>
      </c>
      <c r="AD79" s="58" t="s">
        <v>134</v>
      </c>
      <c r="AE79" s="58" t="s">
        <v>133</v>
      </c>
      <c r="AF79" s="58" t="s">
        <v>134</v>
      </c>
      <c r="AG79" s="58" t="s">
        <v>134</v>
      </c>
      <c r="AH79" s="58" t="s">
        <v>135</v>
      </c>
      <c r="AI79" s="58" t="s">
        <v>111</v>
      </c>
      <c r="AJ79" s="58" t="s">
        <v>136</v>
      </c>
      <c r="AK79" s="58" t="s">
        <v>137</v>
      </c>
      <c r="AL79" s="58" t="s">
        <v>195</v>
      </c>
      <c r="AM79" s="58" t="s">
        <v>155</v>
      </c>
      <c r="AN79" s="58" t="s">
        <v>176</v>
      </c>
      <c r="AO79" s="58" t="s">
        <v>117</v>
      </c>
      <c r="AP79" s="58" t="s">
        <v>118</v>
      </c>
      <c r="AQ79" s="58" t="s">
        <v>141</v>
      </c>
      <c r="AR79" s="58" t="s">
        <v>142</v>
      </c>
      <c r="AS79" s="58" t="s">
        <v>143</v>
      </c>
      <c r="AT79" s="58" t="s">
        <v>153</v>
      </c>
      <c r="AU79" s="58" t="s">
        <v>145</v>
      </c>
      <c r="AV79" s="58" t="s">
        <v>123</v>
      </c>
      <c r="AW79" s="58" t="s">
        <v>125</v>
      </c>
      <c r="AX79" s="58" t="s">
        <v>146</v>
      </c>
      <c r="AY79" s="58" t="s">
        <v>147</v>
      </c>
      <c r="AZ79" s="120" t="s">
        <v>576</v>
      </c>
      <c r="BA79" s="58" t="s">
        <v>148</v>
      </c>
      <c r="BB79" s="58" t="s">
        <v>106</v>
      </c>
    </row>
    <row r="80" spans="1:54" ht="16" x14ac:dyDescent="0.2">
      <c r="A80" s="63">
        <v>43791.19740740741</v>
      </c>
      <c r="B80" s="63">
        <v>43791.202499999999</v>
      </c>
      <c r="C80" s="58" t="s">
        <v>57</v>
      </c>
      <c r="D80" s="120" t="s">
        <v>576</v>
      </c>
      <c r="E80" s="2">
        <v>100</v>
      </c>
      <c r="F80" s="2">
        <v>439</v>
      </c>
      <c r="G80" s="58" t="s">
        <v>130</v>
      </c>
      <c r="H80" s="63">
        <v>43791.202506284724</v>
      </c>
      <c r="I80" s="58" t="s">
        <v>259</v>
      </c>
      <c r="J80" s="58" t="s">
        <v>106</v>
      </c>
      <c r="K80" s="58" t="s">
        <v>106</v>
      </c>
      <c r="L80" s="58" t="s">
        <v>106</v>
      </c>
      <c r="M80" s="58" t="s">
        <v>106</v>
      </c>
      <c r="N80" s="120" t="s">
        <v>576</v>
      </c>
      <c r="O80" s="120" t="s">
        <v>576</v>
      </c>
      <c r="P80" s="58" t="s">
        <v>107</v>
      </c>
      <c r="Q80" s="58" t="s">
        <v>108</v>
      </c>
      <c r="R80" s="58" t="s">
        <v>129</v>
      </c>
      <c r="S80" s="58" t="s">
        <v>109</v>
      </c>
      <c r="T80" s="58" t="s">
        <v>133</v>
      </c>
      <c r="U80" s="58" t="s">
        <v>133</v>
      </c>
      <c r="V80" s="58" t="s">
        <v>134</v>
      </c>
      <c r="W80" s="58" t="s">
        <v>134</v>
      </c>
      <c r="X80" s="58" t="s">
        <v>133</v>
      </c>
      <c r="Y80" s="58" t="s">
        <v>134</v>
      </c>
      <c r="Z80" s="58" t="s">
        <v>134</v>
      </c>
      <c r="AA80" s="58" t="s">
        <v>133</v>
      </c>
      <c r="AB80" s="58" t="s">
        <v>134</v>
      </c>
      <c r="AC80" s="58" t="s">
        <v>133</v>
      </c>
      <c r="AD80" s="58" t="s">
        <v>134</v>
      </c>
      <c r="AE80" s="58" t="s">
        <v>134</v>
      </c>
      <c r="AF80" s="58" t="s">
        <v>134</v>
      </c>
      <c r="AG80" s="58" t="s">
        <v>133</v>
      </c>
      <c r="AH80" s="58" t="s">
        <v>110</v>
      </c>
      <c r="AI80" s="58" t="s">
        <v>151</v>
      </c>
      <c r="AJ80" s="58" t="s">
        <v>136</v>
      </c>
      <c r="AK80" s="58" t="s">
        <v>137</v>
      </c>
      <c r="AL80" s="58" t="s">
        <v>114</v>
      </c>
      <c r="AM80" s="58" t="s">
        <v>115</v>
      </c>
      <c r="AN80" s="58" t="s">
        <v>176</v>
      </c>
      <c r="AO80" s="58" t="s">
        <v>117</v>
      </c>
      <c r="AP80" s="58" t="s">
        <v>118</v>
      </c>
      <c r="AQ80" s="58" t="s">
        <v>141</v>
      </c>
      <c r="AR80" s="58" t="s">
        <v>142</v>
      </c>
      <c r="AS80" s="58" t="s">
        <v>143</v>
      </c>
      <c r="AT80" s="58" t="s">
        <v>144</v>
      </c>
      <c r="AU80" s="58" t="s">
        <v>145</v>
      </c>
      <c r="AV80" s="58" t="s">
        <v>123</v>
      </c>
      <c r="AW80" s="58" t="s">
        <v>125</v>
      </c>
      <c r="AX80" s="58" t="s">
        <v>157</v>
      </c>
      <c r="AY80" s="58" t="s">
        <v>147</v>
      </c>
      <c r="AZ80" s="120" t="s">
        <v>576</v>
      </c>
      <c r="BA80" s="58" t="s">
        <v>220</v>
      </c>
      <c r="BB80" s="58" t="s">
        <v>106</v>
      </c>
    </row>
    <row r="81" spans="1:54" ht="16" x14ac:dyDescent="0.2">
      <c r="A81" s="63">
        <v>43791.318206018521</v>
      </c>
      <c r="B81" s="63">
        <v>43791.327986111108</v>
      </c>
      <c r="C81" s="58" t="s">
        <v>57</v>
      </c>
      <c r="D81" s="120" t="s">
        <v>576</v>
      </c>
      <c r="E81" s="2">
        <v>100</v>
      </c>
      <c r="F81" s="2">
        <v>845</v>
      </c>
      <c r="G81" s="58" t="s">
        <v>130</v>
      </c>
      <c r="H81" s="63">
        <v>43791.327997800923</v>
      </c>
      <c r="I81" s="58" t="s">
        <v>260</v>
      </c>
      <c r="J81" s="58" t="s">
        <v>106</v>
      </c>
      <c r="K81" s="58" t="s">
        <v>106</v>
      </c>
      <c r="L81" s="58" t="s">
        <v>106</v>
      </c>
      <c r="M81" s="58" t="s">
        <v>106</v>
      </c>
      <c r="N81" s="120" t="s">
        <v>576</v>
      </c>
      <c r="O81" s="120" t="s">
        <v>576</v>
      </c>
      <c r="P81" s="58" t="s">
        <v>107</v>
      </c>
      <c r="Q81" s="58" t="s">
        <v>108</v>
      </c>
      <c r="R81" s="58" t="s">
        <v>129</v>
      </c>
      <c r="S81" s="58" t="s">
        <v>134</v>
      </c>
      <c r="T81" s="58" t="s">
        <v>132</v>
      </c>
      <c r="U81" s="58" t="s">
        <v>133</v>
      </c>
      <c r="V81" s="58" t="s">
        <v>134</v>
      </c>
      <c r="W81" s="58" t="s">
        <v>133</v>
      </c>
      <c r="X81" s="58" t="s">
        <v>133</v>
      </c>
      <c r="Y81" s="58" t="s">
        <v>134</v>
      </c>
      <c r="Z81" s="58" t="s">
        <v>133</v>
      </c>
      <c r="AA81" s="58" t="s">
        <v>133</v>
      </c>
      <c r="AB81" s="58" t="s">
        <v>134</v>
      </c>
      <c r="AC81" s="58" t="s">
        <v>134</v>
      </c>
      <c r="AD81" s="58" t="s">
        <v>133</v>
      </c>
      <c r="AE81" s="58" t="s">
        <v>134</v>
      </c>
      <c r="AF81" s="58" t="s">
        <v>133</v>
      </c>
      <c r="AG81" s="58" t="s">
        <v>133</v>
      </c>
      <c r="AH81" s="58" t="s">
        <v>135</v>
      </c>
      <c r="AI81" s="58" t="s">
        <v>151</v>
      </c>
      <c r="AJ81" s="58" t="s">
        <v>136</v>
      </c>
      <c r="AK81" s="58" t="s">
        <v>137</v>
      </c>
      <c r="AL81" s="58" t="s">
        <v>168</v>
      </c>
      <c r="AM81" s="58" t="s">
        <v>138</v>
      </c>
      <c r="AN81" s="58" t="s">
        <v>116</v>
      </c>
      <c r="AO81" s="58" t="s">
        <v>117</v>
      </c>
      <c r="AP81" s="58" t="s">
        <v>186</v>
      </c>
      <c r="AQ81" s="58" t="s">
        <v>141</v>
      </c>
      <c r="AR81" s="58" t="s">
        <v>142</v>
      </c>
      <c r="AS81" s="58" t="s">
        <v>143</v>
      </c>
      <c r="AT81" s="58" t="s">
        <v>161</v>
      </c>
      <c r="AU81" s="58" t="s">
        <v>145</v>
      </c>
      <c r="AV81" s="58" t="s">
        <v>123</v>
      </c>
      <c r="AW81" s="58" t="s">
        <v>171</v>
      </c>
      <c r="AX81" s="58" t="s">
        <v>126</v>
      </c>
      <c r="AY81" s="58" t="s">
        <v>147</v>
      </c>
      <c r="AZ81" s="120" t="s">
        <v>576</v>
      </c>
      <c r="BA81" s="58" t="s">
        <v>148</v>
      </c>
      <c r="BB81" s="58" t="s">
        <v>106</v>
      </c>
    </row>
    <row r="82" spans="1:54" ht="16" x14ac:dyDescent="0.2">
      <c r="A82" s="63">
        <v>43791.328067129631</v>
      </c>
      <c r="B82" s="63">
        <v>43791.332291666666</v>
      </c>
      <c r="C82" s="58" t="s">
        <v>57</v>
      </c>
      <c r="D82" s="120" t="s">
        <v>576</v>
      </c>
      <c r="E82" s="2">
        <v>100</v>
      </c>
      <c r="F82" s="2">
        <v>364</v>
      </c>
      <c r="G82" s="58" t="s">
        <v>130</v>
      </c>
      <c r="H82" s="63">
        <v>43791.332298634261</v>
      </c>
      <c r="I82" s="58" t="s">
        <v>261</v>
      </c>
      <c r="J82" s="58" t="s">
        <v>106</v>
      </c>
      <c r="K82" s="58" t="s">
        <v>106</v>
      </c>
      <c r="L82" s="58" t="s">
        <v>106</v>
      </c>
      <c r="M82" s="58" t="s">
        <v>106</v>
      </c>
      <c r="N82" s="120" t="s">
        <v>576</v>
      </c>
      <c r="O82" s="120" t="s">
        <v>576</v>
      </c>
      <c r="P82" s="58" t="s">
        <v>107</v>
      </c>
      <c r="Q82" s="58" t="s">
        <v>108</v>
      </c>
      <c r="R82" s="58" t="s">
        <v>129</v>
      </c>
      <c r="S82" s="58" t="s">
        <v>134</v>
      </c>
      <c r="T82" s="58" t="s">
        <v>132</v>
      </c>
      <c r="U82" s="58" t="s">
        <v>133</v>
      </c>
      <c r="V82" s="58" t="s">
        <v>133</v>
      </c>
      <c r="W82" s="58" t="s">
        <v>133</v>
      </c>
      <c r="X82" s="58" t="s">
        <v>133</v>
      </c>
      <c r="Y82" s="58" t="s">
        <v>133</v>
      </c>
      <c r="Z82" s="58" t="s">
        <v>133</v>
      </c>
      <c r="AA82" s="58" t="s">
        <v>133</v>
      </c>
      <c r="AB82" s="58" t="s">
        <v>133</v>
      </c>
      <c r="AC82" s="58" t="s">
        <v>134</v>
      </c>
      <c r="AD82" s="58" t="s">
        <v>133</v>
      </c>
      <c r="AE82" s="58" t="s">
        <v>133</v>
      </c>
      <c r="AF82" s="58" t="s">
        <v>133</v>
      </c>
      <c r="AG82" s="58" t="s">
        <v>133</v>
      </c>
      <c r="AH82" s="58" t="s">
        <v>135</v>
      </c>
      <c r="AI82" s="58" t="s">
        <v>111</v>
      </c>
      <c r="AJ82" s="58" t="s">
        <v>136</v>
      </c>
      <c r="AK82" s="58" t="s">
        <v>137</v>
      </c>
      <c r="AL82" s="58" t="s">
        <v>114</v>
      </c>
      <c r="AM82" s="58" t="s">
        <v>178</v>
      </c>
      <c r="AN82" s="58" t="s">
        <v>116</v>
      </c>
      <c r="AO82" s="58" t="s">
        <v>117</v>
      </c>
      <c r="AP82" s="58" t="s">
        <v>118</v>
      </c>
      <c r="AQ82" s="58" t="s">
        <v>141</v>
      </c>
      <c r="AR82" s="58" t="s">
        <v>142</v>
      </c>
      <c r="AS82" s="58" t="s">
        <v>143</v>
      </c>
      <c r="AT82" s="58" t="s">
        <v>153</v>
      </c>
      <c r="AU82" s="58" t="s">
        <v>145</v>
      </c>
      <c r="AV82" s="58" t="s">
        <v>123</v>
      </c>
      <c r="AW82" s="58" t="s">
        <v>187</v>
      </c>
      <c r="AX82" s="58" t="s">
        <v>126</v>
      </c>
      <c r="AY82" s="58" t="s">
        <v>147</v>
      </c>
      <c r="AZ82" s="120" t="s">
        <v>576</v>
      </c>
      <c r="BA82" s="58" t="s">
        <v>148</v>
      </c>
      <c r="BB82" s="58" t="s">
        <v>106</v>
      </c>
    </row>
    <row r="83" spans="1:54" ht="16" x14ac:dyDescent="0.2">
      <c r="A83" s="63">
        <v>43792.482164351852</v>
      </c>
      <c r="B83" s="63">
        <v>43792.565555555557</v>
      </c>
      <c r="C83" s="58" t="s">
        <v>57</v>
      </c>
      <c r="D83" s="120" t="s">
        <v>576</v>
      </c>
      <c r="E83" s="2">
        <v>100</v>
      </c>
      <c r="F83" s="2">
        <v>7205</v>
      </c>
      <c r="G83" s="58" t="s">
        <v>130</v>
      </c>
      <c r="H83" s="63">
        <v>43792.565565416669</v>
      </c>
      <c r="I83" s="58" t="s">
        <v>262</v>
      </c>
      <c r="J83" s="58" t="s">
        <v>106</v>
      </c>
      <c r="K83" s="58" t="s">
        <v>106</v>
      </c>
      <c r="L83" s="58" t="s">
        <v>106</v>
      </c>
      <c r="M83" s="58" t="s">
        <v>106</v>
      </c>
      <c r="N83" s="120" t="s">
        <v>576</v>
      </c>
      <c r="O83" s="120" t="s">
        <v>576</v>
      </c>
      <c r="P83" s="58" t="s">
        <v>107</v>
      </c>
      <c r="Q83" s="58" t="s">
        <v>108</v>
      </c>
      <c r="R83" s="58" t="s">
        <v>129</v>
      </c>
      <c r="S83" s="58" t="s">
        <v>133</v>
      </c>
      <c r="T83" s="58" t="s">
        <v>132</v>
      </c>
      <c r="U83" s="58" t="s">
        <v>133</v>
      </c>
      <c r="V83" s="58" t="s">
        <v>133</v>
      </c>
      <c r="W83" s="58" t="s">
        <v>134</v>
      </c>
      <c r="X83" s="58" t="s">
        <v>134</v>
      </c>
      <c r="Y83" s="58" t="s">
        <v>134</v>
      </c>
      <c r="Z83" s="58" t="s">
        <v>134</v>
      </c>
      <c r="AA83" s="58" t="s">
        <v>133</v>
      </c>
      <c r="AB83" s="58" t="s">
        <v>133</v>
      </c>
      <c r="AC83" s="58" t="s">
        <v>133</v>
      </c>
      <c r="AD83" s="58" t="s">
        <v>133</v>
      </c>
      <c r="AE83" s="58" t="s">
        <v>133</v>
      </c>
      <c r="AF83" s="58" t="s">
        <v>134</v>
      </c>
      <c r="AG83" s="58" t="s">
        <v>134</v>
      </c>
      <c r="AH83" s="58" t="s">
        <v>173</v>
      </c>
      <c r="AI83" s="58" t="s">
        <v>151</v>
      </c>
      <c r="AJ83" s="58" t="s">
        <v>136</v>
      </c>
      <c r="AK83" s="58" t="s">
        <v>137</v>
      </c>
      <c r="AL83" s="58" t="s">
        <v>114</v>
      </c>
      <c r="AM83" s="58" t="s">
        <v>138</v>
      </c>
      <c r="AN83" s="58" t="s">
        <v>176</v>
      </c>
      <c r="AO83" s="58" t="s">
        <v>139</v>
      </c>
      <c r="AP83" s="58" t="s">
        <v>118</v>
      </c>
      <c r="AQ83" s="58" t="s">
        <v>141</v>
      </c>
      <c r="AR83" s="58" t="s">
        <v>120</v>
      </c>
      <c r="AS83" s="58" t="s">
        <v>182</v>
      </c>
      <c r="AT83" s="58" t="s">
        <v>122</v>
      </c>
      <c r="AU83" s="58" t="s">
        <v>145</v>
      </c>
      <c r="AV83" s="58" t="s">
        <v>123</v>
      </c>
      <c r="AW83" s="58" t="s">
        <v>125</v>
      </c>
      <c r="AX83" s="58" t="s">
        <v>146</v>
      </c>
      <c r="AY83" s="58" t="s">
        <v>147</v>
      </c>
      <c r="AZ83" s="120" t="s">
        <v>576</v>
      </c>
      <c r="BA83" s="58" t="s">
        <v>148</v>
      </c>
      <c r="BB83" s="58" t="s">
        <v>106</v>
      </c>
    </row>
    <row r="84" spans="1:54" ht="16" x14ac:dyDescent="0.2">
      <c r="A84" s="63">
        <v>43790.570613425924</v>
      </c>
      <c r="B84" s="63">
        <v>43790.570763888885</v>
      </c>
      <c r="C84" s="58" t="s">
        <v>57</v>
      </c>
      <c r="D84" s="120" t="s">
        <v>576</v>
      </c>
      <c r="E84" s="2">
        <v>2</v>
      </c>
      <c r="F84" s="2">
        <v>13</v>
      </c>
      <c r="G84" s="58" t="s">
        <v>104</v>
      </c>
      <c r="H84" s="63">
        <v>43797.570825543982</v>
      </c>
      <c r="I84" s="58" t="s">
        <v>263</v>
      </c>
      <c r="J84" s="58" t="s">
        <v>106</v>
      </c>
      <c r="K84" s="58" t="s">
        <v>106</v>
      </c>
      <c r="L84" s="58" t="s">
        <v>106</v>
      </c>
      <c r="M84" s="58" t="s">
        <v>106</v>
      </c>
      <c r="N84" s="120" t="s">
        <v>576</v>
      </c>
      <c r="O84" s="120" t="s">
        <v>576</v>
      </c>
      <c r="P84" s="58" t="s">
        <v>107</v>
      </c>
      <c r="Q84" s="58" t="s">
        <v>108</v>
      </c>
      <c r="R84" s="58" t="s">
        <v>129</v>
      </c>
      <c r="S84" s="58" t="s">
        <v>106</v>
      </c>
      <c r="T84" s="58" t="s">
        <v>106</v>
      </c>
      <c r="U84" s="58" t="s">
        <v>106</v>
      </c>
      <c r="V84" s="58" t="s">
        <v>106</v>
      </c>
      <c r="W84" s="58" t="s">
        <v>106</v>
      </c>
      <c r="X84" s="58" t="s">
        <v>106</v>
      </c>
      <c r="Y84" s="58" t="s">
        <v>106</v>
      </c>
      <c r="Z84" s="58" t="s">
        <v>106</v>
      </c>
      <c r="AA84" s="58" t="s">
        <v>106</v>
      </c>
      <c r="AB84" s="58" t="s">
        <v>106</v>
      </c>
      <c r="AC84" s="58" t="s">
        <v>106</v>
      </c>
      <c r="AD84" s="58" t="s">
        <v>106</v>
      </c>
      <c r="AE84" s="58" t="s">
        <v>106</v>
      </c>
      <c r="AF84" s="58" t="s">
        <v>106</v>
      </c>
      <c r="AG84" s="58" t="s">
        <v>106</v>
      </c>
      <c r="AH84" s="58" t="s">
        <v>106</v>
      </c>
      <c r="AI84" s="58" t="s">
        <v>106</v>
      </c>
      <c r="AJ84" s="58" t="s">
        <v>106</v>
      </c>
      <c r="AK84" s="58" t="s">
        <v>106</v>
      </c>
      <c r="AL84" s="58" t="s">
        <v>106</v>
      </c>
      <c r="AM84" s="58" t="s">
        <v>106</v>
      </c>
      <c r="AN84" s="58" t="s">
        <v>106</v>
      </c>
      <c r="AO84" s="58" t="s">
        <v>106</v>
      </c>
      <c r="AP84" s="58" t="s">
        <v>106</v>
      </c>
      <c r="AQ84" s="58" t="s">
        <v>106</v>
      </c>
      <c r="AR84" s="58" t="s">
        <v>106</v>
      </c>
      <c r="AS84" s="58" t="s">
        <v>106</v>
      </c>
      <c r="AT84" s="58" t="s">
        <v>106</v>
      </c>
      <c r="AU84" s="58" t="s">
        <v>106</v>
      </c>
      <c r="AV84" s="58" t="s">
        <v>106</v>
      </c>
      <c r="AW84" s="58" t="s">
        <v>106</v>
      </c>
      <c r="AX84" s="58" t="s">
        <v>106</v>
      </c>
      <c r="AY84" s="58" t="s">
        <v>106</v>
      </c>
      <c r="AZ84" s="120" t="s">
        <v>576</v>
      </c>
      <c r="BA84" s="58" t="s">
        <v>106</v>
      </c>
      <c r="BB84" s="58" t="s">
        <v>106</v>
      </c>
    </row>
    <row r="85" spans="1:54" ht="16" x14ac:dyDescent="0.2">
      <c r="A85" s="63">
        <v>43790.569907407407</v>
      </c>
      <c r="B85" s="63">
        <v>43790.571087962962</v>
      </c>
      <c r="C85" s="58" t="s">
        <v>57</v>
      </c>
      <c r="D85" s="120" t="s">
        <v>576</v>
      </c>
      <c r="E85" s="2">
        <v>16</v>
      </c>
      <c r="F85" s="2">
        <v>101</v>
      </c>
      <c r="G85" s="58" t="s">
        <v>104</v>
      </c>
      <c r="H85" s="63">
        <v>43797.571138148145</v>
      </c>
      <c r="I85" s="58" t="s">
        <v>264</v>
      </c>
      <c r="J85" s="58" t="s">
        <v>106</v>
      </c>
      <c r="K85" s="58" t="s">
        <v>106</v>
      </c>
      <c r="L85" s="58" t="s">
        <v>106</v>
      </c>
      <c r="M85" s="58" t="s">
        <v>106</v>
      </c>
      <c r="N85" s="120" t="s">
        <v>576</v>
      </c>
      <c r="O85" s="120" t="s">
        <v>576</v>
      </c>
      <c r="P85" s="58" t="s">
        <v>107</v>
      </c>
      <c r="Q85" s="58" t="s">
        <v>108</v>
      </c>
      <c r="R85" s="58" t="s">
        <v>129</v>
      </c>
      <c r="S85" s="58" t="s">
        <v>134</v>
      </c>
      <c r="T85" s="58" t="s">
        <v>133</v>
      </c>
      <c r="U85" s="58" t="s">
        <v>134</v>
      </c>
      <c r="V85" s="58" t="s">
        <v>134</v>
      </c>
      <c r="W85" s="58" t="s">
        <v>109</v>
      </c>
      <c r="X85" s="58" t="s">
        <v>109</v>
      </c>
      <c r="Y85" s="58" t="s">
        <v>134</v>
      </c>
      <c r="Z85" s="58" t="s">
        <v>134</v>
      </c>
      <c r="AA85" s="58" t="s">
        <v>133</v>
      </c>
      <c r="AB85" s="58" t="s">
        <v>134</v>
      </c>
      <c r="AC85" s="58" t="s">
        <v>134</v>
      </c>
      <c r="AD85" s="58" t="s">
        <v>134</v>
      </c>
      <c r="AE85" s="58" t="s">
        <v>134</v>
      </c>
      <c r="AF85" s="58" t="s">
        <v>134</v>
      </c>
      <c r="AG85" s="58" t="s">
        <v>134</v>
      </c>
      <c r="AH85" s="58" t="s">
        <v>106</v>
      </c>
      <c r="AI85" s="58" t="s">
        <v>106</v>
      </c>
      <c r="AJ85" s="58" t="s">
        <v>106</v>
      </c>
      <c r="AK85" s="58" t="s">
        <v>106</v>
      </c>
      <c r="AL85" s="58" t="s">
        <v>106</v>
      </c>
      <c r="AM85" s="58" t="s">
        <v>106</v>
      </c>
      <c r="AN85" s="58" t="s">
        <v>106</v>
      </c>
      <c r="AO85" s="58" t="s">
        <v>106</v>
      </c>
      <c r="AP85" s="58" t="s">
        <v>106</v>
      </c>
      <c r="AQ85" s="58" t="s">
        <v>106</v>
      </c>
      <c r="AR85" s="58" t="s">
        <v>106</v>
      </c>
      <c r="AS85" s="58" t="s">
        <v>106</v>
      </c>
      <c r="AT85" s="58" t="s">
        <v>106</v>
      </c>
      <c r="AU85" s="58" t="s">
        <v>106</v>
      </c>
      <c r="AV85" s="58" t="s">
        <v>106</v>
      </c>
      <c r="AW85" s="58" t="s">
        <v>106</v>
      </c>
      <c r="AX85" s="58" t="s">
        <v>106</v>
      </c>
      <c r="AY85" s="58" t="s">
        <v>106</v>
      </c>
      <c r="AZ85" s="120" t="s">
        <v>576</v>
      </c>
      <c r="BA85" s="58" t="s">
        <v>106</v>
      </c>
      <c r="BB85" s="58" t="s">
        <v>106</v>
      </c>
    </row>
    <row r="86" spans="1:54" ht="16" x14ac:dyDescent="0.2">
      <c r="A86" s="63">
        <v>43790.570173611108</v>
      </c>
      <c r="B86" s="63">
        <v>43790.571574074071</v>
      </c>
      <c r="C86" s="58" t="s">
        <v>57</v>
      </c>
      <c r="D86" s="120" t="s">
        <v>576</v>
      </c>
      <c r="E86" s="2">
        <v>16</v>
      </c>
      <c r="F86" s="2">
        <v>120</v>
      </c>
      <c r="G86" s="58" t="s">
        <v>104</v>
      </c>
      <c r="H86" s="63">
        <v>43797.571842013887</v>
      </c>
      <c r="I86" s="58" t="s">
        <v>265</v>
      </c>
      <c r="J86" s="58" t="s">
        <v>106</v>
      </c>
      <c r="K86" s="58" t="s">
        <v>106</v>
      </c>
      <c r="L86" s="58" t="s">
        <v>106</v>
      </c>
      <c r="M86" s="58" t="s">
        <v>106</v>
      </c>
      <c r="N86" s="120" t="s">
        <v>576</v>
      </c>
      <c r="O86" s="120" t="s">
        <v>576</v>
      </c>
      <c r="P86" s="58" t="s">
        <v>107</v>
      </c>
      <c r="Q86" s="58" t="s">
        <v>108</v>
      </c>
      <c r="R86" s="58" t="s">
        <v>129</v>
      </c>
      <c r="S86" s="58" t="s">
        <v>132</v>
      </c>
      <c r="T86" s="58" t="s">
        <v>133</v>
      </c>
      <c r="U86" s="58" t="s">
        <v>134</v>
      </c>
      <c r="V86" s="58" t="s">
        <v>132</v>
      </c>
      <c r="W86" s="58" t="s">
        <v>132</v>
      </c>
      <c r="X86" s="58" t="s">
        <v>134</v>
      </c>
      <c r="Y86" s="58" t="s">
        <v>133</v>
      </c>
      <c r="Z86" s="58" t="s">
        <v>133</v>
      </c>
      <c r="AA86" s="58" t="s">
        <v>133</v>
      </c>
      <c r="AB86" s="58" t="s">
        <v>132</v>
      </c>
      <c r="AC86" s="58" t="s">
        <v>133</v>
      </c>
      <c r="AD86" s="58" t="s">
        <v>132</v>
      </c>
      <c r="AE86" s="58" t="s">
        <v>132</v>
      </c>
      <c r="AF86" s="58" t="s">
        <v>133</v>
      </c>
      <c r="AG86" s="58" t="s">
        <v>132</v>
      </c>
      <c r="AH86" s="58" t="s">
        <v>106</v>
      </c>
      <c r="AI86" s="58" t="s">
        <v>106</v>
      </c>
      <c r="AJ86" s="58" t="s">
        <v>106</v>
      </c>
      <c r="AK86" s="58" t="s">
        <v>106</v>
      </c>
      <c r="AL86" s="58" t="s">
        <v>106</v>
      </c>
      <c r="AM86" s="58" t="s">
        <v>106</v>
      </c>
      <c r="AN86" s="58" t="s">
        <v>106</v>
      </c>
      <c r="AO86" s="58" t="s">
        <v>106</v>
      </c>
      <c r="AP86" s="58" t="s">
        <v>106</v>
      </c>
      <c r="AQ86" s="58" t="s">
        <v>106</v>
      </c>
      <c r="AR86" s="58" t="s">
        <v>106</v>
      </c>
      <c r="AS86" s="58" t="s">
        <v>106</v>
      </c>
      <c r="AT86" s="58" t="s">
        <v>106</v>
      </c>
      <c r="AU86" s="58" t="s">
        <v>106</v>
      </c>
      <c r="AV86" s="58" t="s">
        <v>106</v>
      </c>
      <c r="AW86" s="58" t="s">
        <v>106</v>
      </c>
      <c r="AX86" s="58" t="s">
        <v>106</v>
      </c>
      <c r="AY86" s="58" t="s">
        <v>106</v>
      </c>
      <c r="AZ86" s="120" t="s">
        <v>576</v>
      </c>
      <c r="BA86" s="58" t="s">
        <v>106</v>
      </c>
      <c r="BB86" s="58" t="s">
        <v>106</v>
      </c>
    </row>
    <row r="87" spans="1:54" ht="16" x14ac:dyDescent="0.2">
      <c r="A87" s="63">
        <v>43790.570219907408</v>
      </c>
      <c r="B87" s="63">
        <v>43790.572384259256</v>
      </c>
      <c r="C87" s="58" t="s">
        <v>57</v>
      </c>
      <c r="D87" s="120" t="s">
        <v>576</v>
      </c>
      <c r="E87" s="2">
        <v>16</v>
      </c>
      <c r="F87" s="2">
        <v>186</v>
      </c>
      <c r="G87" s="58" t="s">
        <v>104</v>
      </c>
      <c r="H87" s="63">
        <v>43797.572600902779</v>
      </c>
      <c r="I87" s="58" t="s">
        <v>266</v>
      </c>
      <c r="J87" s="58" t="s">
        <v>106</v>
      </c>
      <c r="K87" s="58" t="s">
        <v>106</v>
      </c>
      <c r="L87" s="58" t="s">
        <v>106</v>
      </c>
      <c r="M87" s="58" t="s">
        <v>106</v>
      </c>
      <c r="N87" s="120" t="s">
        <v>576</v>
      </c>
      <c r="O87" s="120" t="s">
        <v>576</v>
      </c>
      <c r="P87" s="58" t="s">
        <v>107</v>
      </c>
      <c r="Q87" s="58" t="s">
        <v>108</v>
      </c>
      <c r="R87" s="58" t="s">
        <v>129</v>
      </c>
      <c r="S87" s="58" t="s">
        <v>134</v>
      </c>
      <c r="T87" s="58" t="s">
        <v>132</v>
      </c>
      <c r="U87" s="58" t="s">
        <v>132</v>
      </c>
      <c r="V87" s="58" t="s">
        <v>132</v>
      </c>
      <c r="W87" s="58" t="s">
        <v>132</v>
      </c>
      <c r="X87" s="58" t="s">
        <v>132</v>
      </c>
      <c r="Y87" s="58" t="s">
        <v>132</v>
      </c>
      <c r="Z87" s="58" t="s">
        <v>134</v>
      </c>
      <c r="AA87" s="58" t="s">
        <v>132</v>
      </c>
      <c r="AB87" s="58" t="s">
        <v>132</v>
      </c>
      <c r="AC87" s="58" t="s">
        <v>132</v>
      </c>
      <c r="AD87" s="58" t="s">
        <v>132</v>
      </c>
      <c r="AE87" s="58" t="s">
        <v>132</v>
      </c>
      <c r="AF87" s="58" t="s">
        <v>134</v>
      </c>
      <c r="AG87" s="58" t="s">
        <v>133</v>
      </c>
      <c r="AH87" s="58" t="s">
        <v>106</v>
      </c>
      <c r="AI87" s="58" t="s">
        <v>106</v>
      </c>
      <c r="AJ87" s="58" t="s">
        <v>106</v>
      </c>
      <c r="AK87" s="58" t="s">
        <v>106</v>
      </c>
      <c r="AL87" s="58" t="s">
        <v>106</v>
      </c>
      <c r="AM87" s="58" t="s">
        <v>106</v>
      </c>
      <c r="AN87" s="58" t="s">
        <v>106</v>
      </c>
      <c r="AO87" s="58" t="s">
        <v>106</v>
      </c>
      <c r="AP87" s="58" t="s">
        <v>106</v>
      </c>
      <c r="AQ87" s="58" t="s">
        <v>106</v>
      </c>
      <c r="AR87" s="58" t="s">
        <v>106</v>
      </c>
      <c r="AS87" s="58" t="s">
        <v>106</v>
      </c>
      <c r="AT87" s="58" t="s">
        <v>106</v>
      </c>
      <c r="AU87" s="58" t="s">
        <v>106</v>
      </c>
      <c r="AV87" s="58" t="s">
        <v>106</v>
      </c>
      <c r="AW87" s="58" t="s">
        <v>106</v>
      </c>
      <c r="AX87" s="58" t="s">
        <v>106</v>
      </c>
      <c r="AY87" s="58" t="s">
        <v>106</v>
      </c>
      <c r="AZ87" s="120" t="s">
        <v>576</v>
      </c>
      <c r="BA87" s="58" t="s">
        <v>106</v>
      </c>
      <c r="BB87" s="58" t="s">
        <v>106</v>
      </c>
    </row>
    <row r="88" spans="1:54" ht="16" x14ac:dyDescent="0.2">
      <c r="A88" s="63">
        <v>43790.572083333333</v>
      </c>
      <c r="B88" s="63">
        <v>43790.574178240742</v>
      </c>
      <c r="C88" s="58" t="s">
        <v>57</v>
      </c>
      <c r="D88" s="120" t="s">
        <v>576</v>
      </c>
      <c r="E88" s="2">
        <v>16</v>
      </c>
      <c r="F88" s="2">
        <v>181</v>
      </c>
      <c r="G88" s="58" t="s">
        <v>104</v>
      </c>
      <c r="H88" s="63">
        <v>43797.574311354168</v>
      </c>
      <c r="I88" s="58" t="s">
        <v>267</v>
      </c>
      <c r="J88" s="58" t="s">
        <v>106</v>
      </c>
      <c r="K88" s="58" t="s">
        <v>106</v>
      </c>
      <c r="L88" s="58" t="s">
        <v>106</v>
      </c>
      <c r="M88" s="58" t="s">
        <v>106</v>
      </c>
      <c r="N88" s="120" t="s">
        <v>576</v>
      </c>
      <c r="O88" s="120" t="s">
        <v>576</v>
      </c>
      <c r="P88" s="58" t="s">
        <v>107</v>
      </c>
      <c r="Q88" s="58" t="s">
        <v>108</v>
      </c>
      <c r="R88" s="58" t="s">
        <v>129</v>
      </c>
      <c r="S88" s="58" t="s">
        <v>133</v>
      </c>
      <c r="T88" s="58" t="s">
        <v>132</v>
      </c>
      <c r="U88" s="58" t="s">
        <v>133</v>
      </c>
      <c r="V88" s="58" t="s">
        <v>133</v>
      </c>
      <c r="W88" s="58" t="s">
        <v>134</v>
      </c>
      <c r="X88" s="58" t="s">
        <v>133</v>
      </c>
      <c r="Y88" s="58" t="s">
        <v>134</v>
      </c>
      <c r="Z88" s="58" t="s">
        <v>133</v>
      </c>
      <c r="AA88" s="58" t="s">
        <v>133</v>
      </c>
      <c r="AB88" s="58" t="s">
        <v>133</v>
      </c>
      <c r="AC88" s="58" t="s">
        <v>132</v>
      </c>
      <c r="AD88" s="58" t="s">
        <v>132</v>
      </c>
      <c r="AE88" s="58" t="s">
        <v>133</v>
      </c>
      <c r="AF88" s="58" t="s">
        <v>133</v>
      </c>
      <c r="AG88" s="58" t="s">
        <v>133</v>
      </c>
      <c r="AH88" s="58" t="s">
        <v>106</v>
      </c>
      <c r="AI88" s="58" t="s">
        <v>106</v>
      </c>
      <c r="AJ88" s="58" t="s">
        <v>106</v>
      </c>
      <c r="AK88" s="58" t="s">
        <v>106</v>
      </c>
      <c r="AL88" s="58" t="s">
        <v>106</v>
      </c>
      <c r="AM88" s="58" t="s">
        <v>106</v>
      </c>
      <c r="AN88" s="58" t="s">
        <v>106</v>
      </c>
      <c r="AO88" s="58" t="s">
        <v>106</v>
      </c>
      <c r="AP88" s="58" t="s">
        <v>106</v>
      </c>
      <c r="AQ88" s="58" t="s">
        <v>106</v>
      </c>
      <c r="AR88" s="58" t="s">
        <v>106</v>
      </c>
      <c r="AS88" s="58" t="s">
        <v>106</v>
      </c>
      <c r="AT88" s="58" t="s">
        <v>106</v>
      </c>
      <c r="AU88" s="58" t="s">
        <v>106</v>
      </c>
      <c r="AV88" s="58" t="s">
        <v>106</v>
      </c>
      <c r="AW88" s="58" t="s">
        <v>106</v>
      </c>
      <c r="AX88" s="58" t="s">
        <v>106</v>
      </c>
      <c r="AY88" s="58" t="s">
        <v>106</v>
      </c>
      <c r="AZ88" s="120" t="s">
        <v>576</v>
      </c>
      <c r="BA88" s="58" t="s">
        <v>106</v>
      </c>
      <c r="BB88" s="58" t="s">
        <v>106</v>
      </c>
    </row>
    <row r="89" spans="1:54" ht="16" x14ac:dyDescent="0.2">
      <c r="A89" s="63">
        <v>43790.570821759262</v>
      </c>
      <c r="B89" s="63">
        <v>43790.576747685183</v>
      </c>
      <c r="C89" s="58" t="s">
        <v>57</v>
      </c>
      <c r="D89" s="120" t="s">
        <v>576</v>
      </c>
      <c r="E89" s="2">
        <v>16</v>
      </c>
      <c r="F89" s="2">
        <v>511</v>
      </c>
      <c r="G89" s="58" t="s">
        <v>104</v>
      </c>
      <c r="H89" s="63">
        <v>43797.576761435186</v>
      </c>
      <c r="I89" s="58" t="s">
        <v>268</v>
      </c>
      <c r="J89" s="58" t="s">
        <v>106</v>
      </c>
      <c r="K89" s="58" t="s">
        <v>106</v>
      </c>
      <c r="L89" s="58" t="s">
        <v>106</v>
      </c>
      <c r="M89" s="58" t="s">
        <v>106</v>
      </c>
      <c r="N89" s="120" t="s">
        <v>576</v>
      </c>
      <c r="O89" s="120" t="s">
        <v>576</v>
      </c>
      <c r="P89" s="58" t="s">
        <v>107</v>
      </c>
      <c r="Q89" s="58" t="s">
        <v>108</v>
      </c>
      <c r="R89" s="58" t="s">
        <v>129</v>
      </c>
      <c r="S89" s="58" t="s">
        <v>133</v>
      </c>
      <c r="T89" s="58" t="s">
        <v>133</v>
      </c>
      <c r="U89" s="58" t="s">
        <v>133</v>
      </c>
      <c r="V89" s="58" t="s">
        <v>133</v>
      </c>
      <c r="W89" s="58" t="s">
        <v>133</v>
      </c>
      <c r="X89" s="58" t="s">
        <v>134</v>
      </c>
      <c r="Y89" s="58" t="s">
        <v>133</v>
      </c>
      <c r="Z89" s="58" t="s">
        <v>134</v>
      </c>
      <c r="AA89" s="58" t="s">
        <v>133</v>
      </c>
      <c r="AB89" s="58" t="s">
        <v>134</v>
      </c>
      <c r="AC89" s="58" t="s">
        <v>133</v>
      </c>
      <c r="AD89" s="58" t="s">
        <v>133</v>
      </c>
      <c r="AE89" s="58" t="s">
        <v>134</v>
      </c>
      <c r="AF89" s="58" t="s">
        <v>133</v>
      </c>
      <c r="AG89" s="58" t="s">
        <v>132</v>
      </c>
      <c r="AH89" s="58" t="s">
        <v>106</v>
      </c>
      <c r="AI89" s="58" t="s">
        <v>106</v>
      </c>
      <c r="AJ89" s="58" t="s">
        <v>106</v>
      </c>
      <c r="AK89" s="58" t="s">
        <v>106</v>
      </c>
      <c r="AL89" s="58" t="s">
        <v>106</v>
      </c>
      <c r="AM89" s="58" t="s">
        <v>106</v>
      </c>
      <c r="AN89" s="58" t="s">
        <v>106</v>
      </c>
      <c r="AO89" s="58" t="s">
        <v>106</v>
      </c>
      <c r="AP89" s="58" t="s">
        <v>106</v>
      </c>
      <c r="AQ89" s="58" t="s">
        <v>106</v>
      </c>
      <c r="AR89" s="58" t="s">
        <v>106</v>
      </c>
      <c r="AS89" s="58" t="s">
        <v>106</v>
      </c>
      <c r="AT89" s="58" t="s">
        <v>106</v>
      </c>
      <c r="AU89" s="58" t="s">
        <v>106</v>
      </c>
      <c r="AV89" s="58" t="s">
        <v>106</v>
      </c>
      <c r="AW89" s="58" t="s">
        <v>106</v>
      </c>
      <c r="AX89" s="58" t="s">
        <v>106</v>
      </c>
      <c r="AY89" s="58" t="s">
        <v>106</v>
      </c>
      <c r="AZ89" s="120" t="s">
        <v>576</v>
      </c>
      <c r="BA89" s="58" t="s">
        <v>106</v>
      </c>
      <c r="BB89" s="58" t="s">
        <v>106</v>
      </c>
    </row>
    <row r="90" spans="1:54" ht="16" x14ac:dyDescent="0.2">
      <c r="A90" s="63">
        <v>43790.572500000002</v>
      </c>
      <c r="B90" s="63">
        <v>43790.592268518521</v>
      </c>
      <c r="C90" s="58" t="s">
        <v>57</v>
      </c>
      <c r="D90" s="120" t="s">
        <v>576</v>
      </c>
      <c r="E90" s="2">
        <v>33</v>
      </c>
      <c r="F90" s="2">
        <v>1707</v>
      </c>
      <c r="G90" s="58" t="s">
        <v>104</v>
      </c>
      <c r="H90" s="63">
        <v>43797.592279976852</v>
      </c>
      <c r="I90" s="58" t="s">
        <v>269</v>
      </c>
      <c r="J90" s="58" t="s">
        <v>106</v>
      </c>
      <c r="K90" s="58" t="s">
        <v>106</v>
      </c>
      <c r="L90" s="58" t="s">
        <v>106</v>
      </c>
      <c r="M90" s="58" t="s">
        <v>106</v>
      </c>
      <c r="N90" s="120" t="s">
        <v>576</v>
      </c>
      <c r="O90" s="120" t="s">
        <v>576</v>
      </c>
      <c r="P90" s="58" t="s">
        <v>107</v>
      </c>
      <c r="Q90" s="58" t="s">
        <v>108</v>
      </c>
      <c r="R90" s="58" t="s">
        <v>129</v>
      </c>
      <c r="S90" s="58" t="s">
        <v>134</v>
      </c>
      <c r="T90" s="58" t="s">
        <v>132</v>
      </c>
      <c r="U90" s="58" t="s">
        <v>133</v>
      </c>
      <c r="V90" s="58" t="s">
        <v>134</v>
      </c>
      <c r="W90" s="58" t="s">
        <v>134</v>
      </c>
      <c r="X90" s="58" t="s">
        <v>134</v>
      </c>
      <c r="Y90" s="58" t="s">
        <v>134</v>
      </c>
      <c r="Z90" s="58" t="s">
        <v>134</v>
      </c>
      <c r="AA90" s="58" t="s">
        <v>132</v>
      </c>
      <c r="AB90" s="58" t="s">
        <v>134</v>
      </c>
      <c r="AC90" s="58" t="s">
        <v>134</v>
      </c>
      <c r="AD90" s="58" t="s">
        <v>109</v>
      </c>
      <c r="AE90" s="58" t="s">
        <v>134</v>
      </c>
      <c r="AF90" s="58" t="s">
        <v>134</v>
      </c>
      <c r="AG90" s="58" t="s">
        <v>134</v>
      </c>
      <c r="AH90" s="58" t="s">
        <v>173</v>
      </c>
      <c r="AI90" s="58" t="s">
        <v>151</v>
      </c>
      <c r="AJ90" s="58" t="s">
        <v>136</v>
      </c>
      <c r="AK90" s="58" t="s">
        <v>137</v>
      </c>
      <c r="AL90" s="58" t="s">
        <v>114</v>
      </c>
      <c r="AM90" s="58" t="s">
        <v>155</v>
      </c>
      <c r="AN90" s="58" t="s">
        <v>116</v>
      </c>
      <c r="AO90" s="58" t="s">
        <v>159</v>
      </c>
      <c r="AP90" s="58" t="s">
        <v>118</v>
      </c>
      <c r="AQ90" s="58" t="s">
        <v>141</v>
      </c>
      <c r="AR90" s="58" t="s">
        <v>120</v>
      </c>
      <c r="AS90" s="58" t="s">
        <v>143</v>
      </c>
      <c r="AT90" s="58" t="s">
        <v>153</v>
      </c>
      <c r="AU90" s="58" t="s">
        <v>145</v>
      </c>
      <c r="AV90" s="58" t="s">
        <v>123</v>
      </c>
      <c r="AW90" s="58" t="s">
        <v>125</v>
      </c>
      <c r="AX90" s="58" t="s">
        <v>126</v>
      </c>
      <c r="AY90" s="58" t="s">
        <v>127</v>
      </c>
      <c r="AZ90" s="120" t="s">
        <v>576</v>
      </c>
      <c r="BA90" s="58" t="s">
        <v>148</v>
      </c>
      <c r="BB90" s="58" t="s">
        <v>106</v>
      </c>
    </row>
    <row r="91" spans="1:54" ht="16" x14ac:dyDescent="0.2">
      <c r="A91" s="63">
        <v>43790.588437500002</v>
      </c>
      <c r="B91" s="63">
        <v>43790.599317129629</v>
      </c>
      <c r="C91" s="58" t="s">
        <v>57</v>
      </c>
      <c r="D91" s="120" t="s">
        <v>576</v>
      </c>
      <c r="E91" s="2">
        <v>16</v>
      </c>
      <c r="F91" s="2">
        <v>940</v>
      </c>
      <c r="G91" s="58" t="s">
        <v>104</v>
      </c>
      <c r="H91" s="63">
        <v>43797.599388020833</v>
      </c>
      <c r="I91" s="58" t="s">
        <v>270</v>
      </c>
      <c r="J91" s="58" t="s">
        <v>106</v>
      </c>
      <c r="K91" s="58" t="s">
        <v>106</v>
      </c>
      <c r="L91" s="58" t="s">
        <v>106</v>
      </c>
      <c r="M91" s="58" t="s">
        <v>106</v>
      </c>
      <c r="N91" s="120" t="s">
        <v>576</v>
      </c>
      <c r="O91" s="120" t="s">
        <v>576</v>
      </c>
      <c r="P91" s="58" t="s">
        <v>107</v>
      </c>
      <c r="Q91" s="58" t="s">
        <v>108</v>
      </c>
      <c r="R91" s="58" t="s">
        <v>129</v>
      </c>
      <c r="S91" s="58" t="s">
        <v>133</v>
      </c>
      <c r="T91" s="58" t="s">
        <v>132</v>
      </c>
      <c r="U91" s="58" t="s">
        <v>132</v>
      </c>
      <c r="V91" s="58" t="s">
        <v>134</v>
      </c>
      <c r="W91" s="58" t="s">
        <v>134</v>
      </c>
      <c r="X91" s="58" t="s">
        <v>134</v>
      </c>
      <c r="Y91" s="58" t="s">
        <v>132</v>
      </c>
      <c r="Z91" s="58" t="s">
        <v>133</v>
      </c>
      <c r="AA91" s="58" t="s">
        <v>133</v>
      </c>
      <c r="AB91" s="58" t="s">
        <v>133</v>
      </c>
      <c r="AC91" s="58" t="s">
        <v>133</v>
      </c>
      <c r="AD91" s="58" t="s">
        <v>132</v>
      </c>
      <c r="AE91" s="58" t="s">
        <v>134</v>
      </c>
      <c r="AF91" s="58" t="s">
        <v>134</v>
      </c>
      <c r="AG91" s="58" t="s">
        <v>109</v>
      </c>
      <c r="AH91" s="58" t="s">
        <v>106</v>
      </c>
      <c r="AI91" s="58" t="s">
        <v>106</v>
      </c>
      <c r="AJ91" s="58" t="s">
        <v>106</v>
      </c>
      <c r="AK91" s="58" t="s">
        <v>106</v>
      </c>
      <c r="AL91" s="58" t="s">
        <v>106</v>
      </c>
      <c r="AM91" s="58" t="s">
        <v>106</v>
      </c>
      <c r="AN91" s="58" t="s">
        <v>106</v>
      </c>
      <c r="AO91" s="58" t="s">
        <v>106</v>
      </c>
      <c r="AP91" s="58" t="s">
        <v>106</v>
      </c>
      <c r="AQ91" s="58" t="s">
        <v>106</v>
      </c>
      <c r="AR91" s="58" t="s">
        <v>106</v>
      </c>
      <c r="AS91" s="58" t="s">
        <v>106</v>
      </c>
      <c r="AT91" s="58" t="s">
        <v>106</v>
      </c>
      <c r="AU91" s="58" t="s">
        <v>106</v>
      </c>
      <c r="AV91" s="58" t="s">
        <v>106</v>
      </c>
      <c r="AW91" s="58" t="s">
        <v>106</v>
      </c>
      <c r="AX91" s="58" t="s">
        <v>106</v>
      </c>
      <c r="AY91" s="58" t="s">
        <v>106</v>
      </c>
      <c r="AZ91" s="120" t="s">
        <v>576</v>
      </c>
      <c r="BA91" s="58" t="s">
        <v>106</v>
      </c>
      <c r="BB91" s="58" t="s">
        <v>106</v>
      </c>
    </row>
    <row r="92" spans="1:54" ht="16" x14ac:dyDescent="0.2">
      <c r="A92" s="63">
        <v>43790.610960648148</v>
      </c>
      <c r="B92" s="63">
        <v>43790.612557870372</v>
      </c>
      <c r="C92" s="58" t="s">
        <v>57</v>
      </c>
      <c r="D92" s="120" t="s">
        <v>576</v>
      </c>
      <c r="E92" s="2">
        <v>16</v>
      </c>
      <c r="F92" s="2">
        <v>137</v>
      </c>
      <c r="G92" s="58" t="s">
        <v>104</v>
      </c>
      <c r="H92" s="63">
        <v>43797.612571817132</v>
      </c>
      <c r="I92" s="58" t="s">
        <v>271</v>
      </c>
      <c r="J92" s="58" t="s">
        <v>106</v>
      </c>
      <c r="K92" s="58" t="s">
        <v>106</v>
      </c>
      <c r="L92" s="58" t="s">
        <v>106</v>
      </c>
      <c r="M92" s="58" t="s">
        <v>106</v>
      </c>
      <c r="N92" s="120" t="s">
        <v>576</v>
      </c>
      <c r="O92" s="120" t="s">
        <v>576</v>
      </c>
      <c r="P92" s="58" t="s">
        <v>107</v>
      </c>
      <c r="Q92" s="58" t="s">
        <v>108</v>
      </c>
      <c r="R92" s="58" t="s">
        <v>129</v>
      </c>
      <c r="S92" s="58" t="s">
        <v>133</v>
      </c>
      <c r="T92" s="58" t="s">
        <v>132</v>
      </c>
      <c r="U92" s="58" t="s">
        <v>133</v>
      </c>
      <c r="V92" s="58" t="s">
        <v>134</v>
      </c>
      <c r="W92" s="58" t="s">
        <v>134</v>
      </c>
      <c r="X92" s="58" t="s">
        <v>134</v>
      </c>
      <c r="Y92" s="58" t="s">
        <v>134</v>
      </c>
      <c r="Z92" s="58" t="s">
        <v>109</v>
      </c>
      <c r="AA92" s="58" t="s">
        <v>133</v>
      </c>
      <c r="AB92" s="58" t="s">
        <v>109</v>
      </c>
      <c r="AC92" s="58" t="s">
        <v>133</v>
      </c>
      <c r="AD92" s="58" t="s">
        <v>134</v>
      </c>
      <c r="AE92" s="58" t="s">
        <v>134</v>
      </c>
      <c r="AF92" s="58" t="s">
        <v>133</v>
      </c>
      <c r="AG92" s="58" t="s">
        <v>109</v>
      </c>
      <c r="AH92" s="58" t="s">
        <v>106</v>
      </c>
      <c r="AI92" s="58" t="s">
        <v>106</v>
      </c>
      <c r="AJ92" s="58" t="s">
        <v>106</v>
      </c>
      <c r="AK92" s="58" t="s">
        <v>106</v>
      </c>
      <c r="AL92" s="58" t="s">
        <v>106</v>
      </c>
      <c r="AM92" s="58" t="s">
        <v>106</v>
      </c>
      <c r="AN92" s="58" t="s">
        <v>106</v>
      </c>
      <c r="AO92" s="58" t="s">
        <v>106</v>
      </c>
      <c r="AP92" s="58" t="s">
        <v>106</v>
      </c>
      <c r="AQ92" s="58" t="s">
        <v>106</v>
      </c>
      <c r="AR92" s="58" t="s">
        <v>106</v>
      </c>
      <c r="AS92" s="58" t="s">
        <v>106</v>
      </c>
      <c r="AT92" s="58" t="s">
        <v>106</v>
      </c>
      <c r="AU92" s="58" t="s">
        <v>106</v>
      </c>
      <c r="AV92" s="58" t="s">
        <v>106</v>
      </c>
      <c r="AW92" s="58" t="s">
        <v>106</v>
      </c>
      <c r="AX92" s="58" t="s">
        <v>106</v>
      </c>
      <c r="AY92" s="58" t="s">
        <v>106</v>
      </c>
      <c r="AZ92" s="120" t="s">
        <v>576</v>
      </c>
      <c r="BA92" s="58" t="s">
        <v>106</v>
      </c>
      <c r="BB92" s="58" t="s">
        <v>106</v>
      </c>
    </row>
    <row r="93" spans="1:54" ht="16" x14ac:dyDescent="0.2">
      <c r="A93" s="63">
        <v>43790.618368055555</v>
      </c>
      <c r="B93" s="63">
        <v>43790.62</v>
      </c>
      <c r="C93" s="58" t="s">
        <v>57</v>
      </c>
      <c r="D93" s="120" t="s">
        <v>576</v>
      </c>
      <c r="E93" s="2">
        <v>2</v>
      </c>
      <c r="F93" s="2">
        <v>141</v>
      </c>
      <c r="G93" s="58" t="s">
        <v>104</v>
      </c>
      <c r="H93" s="63">
        <v>43797.62021710648</v>
      </c>
      <c r="I93" s="58" t="s">
        <v>272</v>
      </c>
      <c r="J93" s="58" t="s">
        <v>106</v>
      </c>
      <c r="K93" s="58" t="s">
        <v>106</v>
      </c>
      <c r="L93" s="58" t="s">
        <v>106</v>
      </c>
      <c r="M93" s="58" t="s">
        <v>106</v>
      </c>
      <c r="N93" s="120" t="s">
        <v>576</v>
      </c>
      <c r="O93" s="120" t="s">
        <v>576</v>
      </c>
      <c r="P93" s="58" t="s">
        <v>107</v>
      </c>
      <c r="Q93" s="58" t="s">
        <v>108</v>
      </c>
      <c r="R93" s="58" t="s">
        <v>129</v>
      </c>
      <c r="S93" s="58" t="s">
        <v>106</v>
      </c>
      <c r="T93" s="58" t="s">
        <v>106</v>
      </c>
      <c r="U93" s="58" t="s">
        <v>106</v>
      </c>
      <c r="V93" s="58" t="s">
        <v>106</v>
      </c>
      <c r="W93" s="58" t="s">
        <v>106</v>
      </c>
      <c r="X93" s="58" t="s">
        <v>106</v>
      </c>
      <c r="Y93" s="58" t="s">
        <v>106</v>
      </c>
      <c r="Z93" s="58" t="s">
        <v>106</v>
      </c>
      <c r="AA93" s="58" t="s">
        <v>106</v>
      </c>
      <c r="AB93" s="58" t="s">
        <v>106</v>
      </c>
      <c r="AC93" s="58" t="s">
        <v>106</v>
      </c>
      <c r="AD93" s="58" t="s">
        <v>106</v>
      </c>
      <c r="AE93" s="58" t="s">
        <v>106</v>
      </c>
      <c r="AF93" s="58" t="s">
        <v>106</v>
      </c>
      <c r="AG93" s="58" t="s">
        <v>106</v>
      </c>
      <c r="AH93" s="58" t="s">
        <v>106</v>
      </c>
      <c r="AI93" s="58" t="s">
        <v>106</v>
      </c>
      <c r="AJ93" s="58" t="s">
        <v>106</v>
      </c>
      <c r="AK93" s="58" t="s">
        <v>106</v>
      </c>
      <c r="AL93" s="58" t="s">
        <v>106</v>
      </c>
      <c r="AM93" s="58" t="s">
        <v>106</v>
      </c>
      <c r="AN93" s="58" t="s">
        <v>106</v>
      </c>
      <c r="AO93" s="58" t="s">
        <v>106</v>
      </c>
      <c r="AP93" s="58" t="s">
        <v>106</v>
      </c>
      <c r="AQ93" s="58" t="s">
        <v>106</v>
      </c>
      <c r="AR93" s="58" t="s">
        <v>106</v>
      </c>
      <c r="AS93" s="58" t="s">
        <v>106</v>
      </c>
      <c r="AT93" s="58" t="s">
        <v>106</v>
      </c>
      <c r="AU93" s="58" t="s">
        <v>106</v>
      </c>
      <c r="AV93" s="58" t="s">
        <v>106</v>
      </c>
      <c r="AW93" s="58" t="s">
        <v>106</v>
      </c>
      <c r="AX93" s="58" t="s">
        <v>106</v>
      </c>
      <c r="AY93" s="58" t="s">
        <v>106</v>
      </c>
      <c r="AZ93" s="120" t="s">
        <v>576</v>
      </c>
      <c r="BA93" s="58" t="s">
        <v>106</v>
      </c>
      <c r="BB93" s="58" t="s">
        <v>106</v>
      </c>
    </row>
    <row r="94" spans="1:54" ht="16" x14ac:dyDescent="0.2">
      <c r="A94" s="63">
        <v>43790.688750000001</v>
      </c>
      <c r="B94" s="63">
        <v>43790.694814814815</v>
      </c>
      <c r="C94" s="58" t="s">
        <v>57</v>
      </c>
      <c r="D94" s="120" t="s">
        <v>576</v>
      </c>
      <c r="E94" s="2">
        <v>33</v>
      </c>
      <c r="F94" s="2">
        <v>523</v>
      </c>
      <c r="G94" s="58" t="s">
        <v>104</v>
      </c>
      <c r="H94" s="63">
        <v>43797.69483158565</v>
      </c>
      <c r="I94" s="58" t="s">
        <v>273</v>
      </c>
      <c r="J94" s="58" t="s">
        <v>106</v>
      </c>
      <c r="K94" s="58" t="s">
        <v>106</v>
      </c>
      <c r="L94" s="58" t="s">
        <v>106</v>
      </c>
      <c r="M94" s="58" t="s">
        <v>106</v>
      </c>
      <c r="N94" s="120" t="s">
        <v>576</v>
      </c>
      <c r="O94" s="120" t="s">
        <v>576</v>
      </c>
      <c r="P94" s="58" t="s">
        <v>107</v>
      </c>
      <c r="Q94" s="58" t="s">
        <v>108</v>
      </c>
      <c r="R94" s="58" t="s">
        <v>129</v>
      </c>
      <c r="S94" s="58" t="s">
        <v>134</v>
      </c>
      <c r="T94" s="58" t="s">
        <v>132</v>
      </c>
      <c r="U94" s="58" t="s">
        <v>133</v>
      </c>
      <c r="V94" s="58" t="s">
        <v>134</v>
      </c>
      <c r="W94" s="58" t="s">
        <v>134</v>
      </c>
      <c r="X94" s="58" t="s">
        <v>109</v>
      </c>
      <c r="Y94" s="58" t="s">
        <v>109</v>
      </c>
      <c r="Z94" s="58" t="s">
        <v>109</v>
      </c>
      <c r="AA94" s="58" t="s">
        <v>134</v>
      </c>
      <c r="AB94" s="58" t="s">
        <v>109</v>
      </c>
      <c r="AC94" s="58" t="s">
        <v>109</v>
      </c>
      <c r="AD94" s="58" t="s">
        <v>109</v>
      </c>
      <c r="AE94" s="58" t="s">
        <v>109</v>
      </c>
      <c r="AF94" s="58" t="s">
        <v>134</v>
      </c>
      <c r="AG94" s="58" t="s">
        <v>134</v>
      </c>
      <c r="AH94" s="58" t="s">
        <v>110</v>
      </c>
      <c r="AI94" s="58" t="s">
        <v>111</v>
      </c>
      <c r="AJ94" s="58" t="s">
        <v>136</v>
      </c>
      <c r="AK94" s="58" t="s">
        <v>137</v>
      </c>
      <c r="AL94" s="58" t="s">
        <v>114</v>
      </c>
      <c r="AM94" s="58" t="s">
        <v>138</v>
      </c>
      <c r="AN94" s="58" t="s">
        <v>176</v>
      </c>
      <c r="AO94" s="58" t="s">
        <v>117</v>
      </c>
      <c r="AP94" s="58" t="s">
        <v>140</v>
      </c>
      <c r="AQ94" s="58" t="s">
        <v>274</v>
      </c>
      <c r="AR94" s="58" t="s">
        <v>142</v>
      </c>
      <c r="AS94" s="58" t="s">
        <v>182</v>
      </c>
      <c r="AT94" s="58" t="s">
        <v>122</v>
      </c>
      <c r="AU94" s="58" t="s">
        <v>145</v>
      </c>
      <c r="AV94" s="58" t="s">
        <v>174</v>
      </c>
      <c r="AW94" s="58" t="s">
        <v>171</v>
      </c>
      <c r="AX94" s="58" t="s">
        <v>157</v>
      </c>
      <c r="AY94" s="58" t="s">
        <v>127</v>
      </c>
      <c r="AZ94" s="120" t="s">
        <v>576</v>
      </c>
      <c r="BA94" s="58" t="s">
        <v>148</v>
      </c>
      <c r="BB94" s="58" t="s">
        <v>106</v>
      </c>
    </row>
    <row r="95" spans="1:54" ht="16" x14ac:dyDescent="0.2">
      <c r="A95" s="63">
        <v>43790.724999999999</v>
      </c>
      <c r="B95" s="63">
        <v>43790.726145833331</v>
      </c>
      <c r="C95" s="58" t="s">
        <v>57</v>
      </c>
      <c r="D95" s="120" t="s">
        <v>576</v>
      </c>
      <c r="E95" s="2">
        <v>16</v>
      </c>
      <c r="F95" s="2">
        <v>99</v>
      </c>
      <c r="G95" s="58" t="s">
        <v>104</v>
      </c>
      <c r="H95" s="63">
        <v>43797.726188773151</v>
      </c>
      <c r="I95" s="58" t="s">
        <v>275</v>
      </c>
      <c r="J95" s="58" t="s">
        <v>106</v>
      </c>
      <c r="K95" s="58" t="s">
        <v>106</v>
      </c>
      <c r="L95" s="58" t="s">
        <v>106</v>
      </c>
      <c r="M95" s="58" t="s">
        <v>106</v>
      </c>
      <c r="N95" s="120" t="s">
        <v>576</v>
      </c>
      <c r="O95" s="120" t="s">
        <v>576</v>
      </c>
      <c r="P95" s="58" t="s">
        <v>107</v>
      </c>
      <c r="Q95" s="58" t="s">
        <v>108</v>
      </c>
      <c r="R95" s="58" t="s">
        <v>129</v>
      </c>
      <c r="S95" s="58" t="s">
        <v>134</v>
      </c>
      <c r="T95" s="58" t="s">
        <v>132</v>
      </c>
      <c r="U95" s="58" t="s">
        <v>133</v>
      </c>
      <c r="V95" s="58" t="s">
        <v>133</v>
      </c>
      <c r="W95" s="58" t="s">
        <v>133</v>
      </c>
      <c r="X95" s="58" t="s">
        <v>133</v>
      </c>
      <c r="Y95" s="58" t="s">
        <v>133</v>
      </c>
      <c r="Z95" s="58" t="s">
        <v>134</v>
      </c>
      <c r="AA95" s="58" t="s">
        <v>132</v>
      </c>
      <c r="AB95" s="58" t="s">
        <v>134</v>
      </c>
      <c r="AC95" s="58" t="s">
        <v>134</v>
      </c>
      <c r="AD95" s="58" t="s">
        <v>133</v>
      </c>
      <c r="AE95" s="58" t="s">
        <v>133</v>
      </c>
      <c r="AF95" s="58" t="s">
        <v>133</v>
      </c>
      <c r="AG95" s="58" t="s">
        <v>133</v>
      </c>
      <c r="AH95" s="58" t="s">
        <v>106</v>
      </c>
      <c r="AI95" s="58" t="s">
        <v>106</v>
      </c>
      <c r="AJ95" s="58" t="s">
        <v>106</v>
      </c>
      <c r="AK95" s="58" t="s">
        <v>106</v>
      </c>
      <c r="AL95" s="58" t="s">
        <v>106</v>
      </c>
      <c r="AM95" s="58" t="s">
        <v>106</v>
      </c>
      <c r="AN95" s="58" t="s">
        <v>106</v>
      </c>
      <c r="AO95" s="58" t="s">
        <v>106</v>
      </c>
      <c r="AP95" s="58" t="s">
        <v>106</v>
      </c>
      <c r="AQ95" s="58" t="s">
        <v>106</v>
      </c>
      <c r="AR95" s="58" t="s">
        <v>106</v>
      </c>
      <c r="AS95" s="58" t="s">
        <v>106</v>
      </c>
      <c r="AT95" s="58" t="s">
        <v>106</v>
      </c>
      <c r="AU95" s="58" t="s">
        <v>106</v>
      </c>
      <c r="AV95" s="58" t="s">
        <v>106</v>
      </c>
      <c r="AW95" s="58" t="s">
        <v>106</v>
      </c>
      <c r="AX95" s="58" t="s">
        <v>106</v>
      </c>
      <c r="AY95" s="58" t="s">
        <v>106</v>
      </c>
      <c r="AZ95" s="120" t="s">
        <v>576</v>
      </c>
      <c r="BA95" s="58" t="s">
        <v>106</v>
      </c>
      <c r="BB95" s="58" t="s">
        <v>106</v>
      </c>
    </row>
    <row r="96" spans="1:54" ht="16" x14ac:dyDescent="0.2">
      <c r="A96" s="63">
        <v>43790.888009259259</v>
      </c>
      <c r="B96" s="63">
        <v>43790.891458333332</v>
      </c>
      <c r="C96" s="58" t="s">
        <v>57</v>
      </c>
      <c r="D96" s="120" t="s">
        <v>576</v>
      </c>
      <c r="E96" s="2">
        <v>33</v>
      </c>
      <c r="F96" s="2">
        <v>297</v>
      </c>
      <c r="G96" s="58" t="s">
        <v>104</v>
      </c>
      <c r="H96" s="63">
        <v>43797.907859409723</v>
      </c>
      <c r="I96" s="58" t="s">
        <v>276</v>
      </c>
      <c r="J96" s="58" t="s">
        <v>106</v>
      </c>
      <c r="K96" s="58" t="s">
        <v>106</v>
      </c>
      <c r="L96" s="58" t="s">
        <v>106</v>
      </c>
      <c r="M96" s="58" t="s">
        <v>106</v>
      </c>
      <c r="N96" s="120" t="s">
        <v>576</v>
      </c>
      <c r="O96" s="120" t="s">
        <v>576</v>
      </c>
      <c r="P96" s="58" t="s">
        <v>107</v>
      </c>
      <c r="Q96" s="58" t="s">
        <v>108</v>
      </c>
      <c r="R96" s="58" t="s">
        <v>129</v>
      </c>
      <c r="S96" s="58" t="s">
        <v>134</v>
      </c>
      <c r="T96" s="58" t="s">
        <v>132</v>
      </c>
      <c r="U96" s="58" t="s">
        <v>133</v>
      </c>
      <c r="V96" s="58" t="s">
        <v>134</v>
      </c>
      <c r="W96" s="58" t="s">
        <v>134</v>
      </c>
      <c r="X96" s="58" t="s">
        <v>134</v>
      </c>
      <c r="Y96" s="58" t="s">
        <v>134</v>
      </c>
      <c r="Z96" s="58" t="s">
        <v>109</v>
      </c>
      <c r="AA96" s="58" t="s">
        <v>132</v>
      </c>
      <c r="AB96" s="58" t="s">
        <v>133</v>
      </c>
      <c r="AC96" s="58" t="s">
        <v>133</v>
      </c>
      <c r="AD96" s="58" t="s">
        <v>133</v>
      </c>
      <c r="AE96" s="58" t="s">
        <v>109</v>
      </c>
      <c r="AF96" s="58" t="s">
        <v>134</v>
      </c>
      <c r="AG96" s="58" t="s">
        <v>133</v>
      </c>
      <c r="AH96" s="58" t="s">
        <v>110</v>
      </c>
      <c r="AI96" s="58" t="s">
        <v>151</v>
      </c>
      <c r="AJ96" s="58" t="s">
        <v>136</v>
      </c>
      <c r="AK96" s="58" t="s">
        <v>137</v>
      </c>
      <c r="AL96" s="58" t="s">
        <v>114</v>
      </c>
      <c r="AM96" s="58" t="s">
        <v>138</v>
      </c>
      <c r="AN96" s="58" t="s">
        <v>116</v>
      </c>
      <c r="AO96" s="58" t="s">
        <v>139</v>
      </c>
      <c r="AP96" s="58" t="s">
        <v>186</v>
      </c>
      <c r="AQ96" s="58" t="s">
        <v>141</v>
      </c>
      <c r="AR96" s="58" t="s">
        <v>142</v>
      </c>
      <c r="AS96" s="58" t="s">
        <v>182</v>
      </c>
      <c r="AT96" s="58" t="s">
        <v>161</v>
      </c>
      <c r="AU96" s="58" t="s">
        <v>145</v>
      </c>
      <c r="AV96" s="58" t="s">
        <v>174</v>
      </c>
      <c r="AW96" s="58" t="s">
        <v>125</v>
      </c>
      <c r="AX96" s="58" t="s">
        <v>157</v>
      </c>
      <c r="AY96" s="58" t="s">
        <v>147</v>
      </c>
      <c r="AZ96" s="120" t="s">
        <v>576</v>
      </c>
      <c r="BA96" s="58" t="s">
        <v>148</v>
      </c>
      <c r="BB96" s="58" t="s">
        <v>106</v>
      </c>
    </row>
    <row r="97" spans="1:54" ht="16" x14ac:dyDescent="0.2">
      <c r="A97" s="63">
        <v>43791.2265625</v>
      </c>
      <c r="B97" s="63">
        <v>43791.226805555554</v>
      </c>
      <c r="C97" s="58" t="s">
        <v>57</v>
      </c>
      <c r="D97" s="120" t="s">
        <v>576</v>
      </c>
      <c r="E97" s="2">
        <v>2</v>
      </c>
      <c r="F97" s="2">
        <v>20</v>
      </c>
      <c r="G97" s="58" t="s">
        <v>104</v>
      </c>
      <c r="H97" s="63">
        <v>43798.227189756944</v>
      </c>
      <c r="I97" s="58" t="s">
        <v>277</v>
      </c>
      <c r="J97" s="58" t="s">
        <v>106</v>
      </c>
      <c r="K97" s="58" t="s">
        <v>106</v>
      </c>
      <c r="L97" s="58" t="s">
        <v>106</v>
      </c>
      <c r="M97" s="58" t="s">
        <v>106</v>
      </c>
      <c r="N97" s="120" t="s">
        <v>576</v>
      </c>
      <c r="O97" s="120" t="s">
        <v>576</v>
      </c>
      <c r="P97" s="58" t="s">
        <v>107</v>
      </c>
      <c r="Q97" s="58" t="s">
        <v>108</v>
      </c>
      <c r="R97" s="58" t="s">
        <v>129</v>
      </c>
      <c r="S97" s="58" t="s">
        <v>106</v>
      </c>
      <c r="T97" s="58" t="s">
        <v>106</v>
      </c>
      <c r="U97" s="58" t="s">
        <v>106</v>
      </c>
      <c r="V97" s="58" t="s">
        <v>106</v>
      </c>
      <c r="W97" s="58" t="s">
        <v>106</v>
      </c>
      <c r="X97" s="58" t="s">
        <v>106</v>
      </c>
      <c r="Y97" s="58" t="s">
        <v>106</v>
      </c>
      <c r="Z97" s="58" t="s">
        <v>106</v>
      </c>
      <c r="AA97" s="58" t="s">
        <v>106</v>
      </c>
      <c r="AB97" s="58" t="s">
        <v>106</v>
      </c>
      <c r="AC97" s="58" t="s">
        <v>106</v>
      </c>
      <c r="AD97" s="58" t="s">
        <v>106</v>
      </c>
      <c r="AE97" s="58" t="s">
        <v>106</v>
      </c>
      <c r="AF97" s="58" t="s">
        <v>106</v>
      </c>
      <c r="AG97" s="58" t="s">
        <v>106</v>
      </c>
      <c r="AH97" s="58" t="s">
        <v>106</v>
      </c>
      <c r="AI97" s="58" t="s">
        <v>106</v>
      </c>
      <c r="AJ97" s="58" t="s">
        <v>106</v>
      </c>
      <c r="AK97" s="58" t="s">
        <v>106</v>
      </c>
      <c r="AL97" s="58" t="s">
        <v>106</v>
      </c>
      <c r="AM97" s="58" t="s">
        <v>106</v>
      </c>
      <c r="AN97" s="58" t="s">
        <v>106</v>
      </c>
      <c r="AO97" s="58" t="s">
        <v>106</v>
      </c>
      <c r="AP97" s="58" t="s">
        <v>106</v>
      </c>
      <c r="AQ97" s="58" t="s">
        <v>106</v>
      </c>
      <c r="AR97" s="58" t="s">
        <v>106</v>
      </c>
      <c r="AS97" s="58" t="s">
        <v>106</v>
      </c>
      <c r="AT97" s="58" t="s">
        <v>106</v>
      </c>
      <c r="AU97" s="58" t="s">
        <v>106</v>
      </c>
      <c r="AV97" s="58" t="s">
        <v>106</v>
      </c>
      <c r="AW97" s="58" t="s">
        <v>106</v>
      </c>
      <c r="AX97" s="58" t="s">
        <v>106</v>
      </c>
      <c r="AY97" s="58" t="s">
        <v>106</v>
      </c>
      <c r="AZ97" s="120" t="s">
        <v>576</v>
      </c>
      <c r="BA97" s="58" t="s">
        <v>106</v>
      </c>
      <c r="BB97" s="58" t="s">
        <v>106</v>
      </c>
    </row>
    <row r="98" spans="1:54" ht="16" x14ac:dyDescent="0.2">
      <c r="A98" s="63">
        <v>43791.455972222226</v>
      </c>
      <c r="B98" s="63">
        <v>43791.460902777777</v>
      </c>
      <c r="C98" s="58" t="s">
        <v>57</v>
      </c>
      <c r="D98" s="120" t="s">
        <v>576</v>
      </c>
      <c r="E98" s="2">
        <v>16</v>
      </c>
      <c r="F98" s="2">
        <v>426</v>
      </c>
      <c r="G98" s="58" t="s">
        <v>104</v>
      </c>
      <c r="H98" s="63">
        <v>43798.460914016207</v>
      </c>
      <c r="I98" s="58" t="s">
        <v>278</v>
      </c>
      <c r="J98" s="58" t="s">
        <v>106</v>
      </c>
      <c r="K98" s="58" t="s">
        <v>106</v>
      </c>
      <c r="L98" s="58" t="s">
        <v>106</v>
      </c>
      <c r="M98" s="58" t="s">
        <v>106</v>
      </c>
      <c r="N98" s="120" t="s">
        <v>576</v>
      </c>
      <c r="O98" s="120" t="s">
        <v>576</v>
      </c>
      <c r="P98" s="58" t="s">
        <v>107</v>
      </c>
      <c r="Q98" s="58" t="s">
        <v>108</v>
      </c>
      <c r="R98" s="58" t="s">
        <v>129</v>
      </c>
      <c r="S98" s="58" t="s">
        <v>132</v>
      </c>
      <c r="T98" s="58" t="s">
        <v>132</v>
      </c>
      <c r="U98" s="58" t="s">
        <v>134</v>
      </c>
      <c r="V98" s="58" t="s">
        <v>134</v>
      </c>
      <c r="W98" s="58" t="s">
        <v>134</v>
      </c>
      <c r="X98" s="58" t="s">
        <v>134</v>
      </c>
      <c r="Y98" s="58" t="s">
        <v>134</v>
      </c>
      <c r="Z98" s="58" t="s">
        <v>109</v>
      </c>
      <c r="AA98" s="58" t="s">
        <v>133</v>
      </c>
      <c r="AB98" s="58" t="s">
        <v>134</v>
      </c>
      <c r="AC98" s="58" t="s">
        <v>134</v>
      </c>
      <c r="AD98" s="58" t="s">
        <v>134</v>
      </c>
      <c r="AE98" s="58" t="s">
        <v>109</v>
      </c>
      <c r="AF98" s="58" t="s">
        <v>134</v>
      </c>
      <c r="AG98" s="58" t="s">
        <v>134</v>
      </c>
      <c r="AH98" s="58" t="s">
        <v>106</v>
      </c>
      <c r="AI98" s="58" t="s">
        <v>106</v>
      </c>
      <c r="AJ98" s="58" t="s">
        <v>106</v>
      </c>
      <c r="AK98" s="58" t="s">
        <v>106</v>
      </c>
      <c r="AL98" s="58" t="s">
        <v>106</v>
      </c>
      <c r="AM98" s="58" t="s">
        <v>106</v>
      </c>
      <c r="AN98" s="58" t="s">
        <v>106</v>
      </c>
      <c r="AO98" s="58" t="s">
        <v>106</v>
      </c>
      <c r="AP98" s="58" t="s">
        <v>106</v>
      </c>
      <c r="AQ98" s="58" t="s">
        <v>106</v>
      </c>
      <c r="AR98" s="58" t="s">
        <v>106</v>
      </c>
      <c r="AS98" s="58" t="s">
        <v>106</v>
      </c>
      <c r="AT98" s="58" t="s">
        <v>106</v>
      </c>
      <c r="AU98" s="58" t="s">
        <v>106</v>
      </c>
      <c r="AV98" s="58" t="s">
        <v>106</v>
      </c>
      <c r="AW98" s="58" t="s">
        <v>106</v>
      </c>
      <c r="AX98" s="58" t="s">
        <v>106</v>
      </c>
      <c r="AY98" s="58" t="s">
        <v>106</v>
      </c>
      <c r="AZ98" s="120" t="s">
        <v>576</v>
      </c>
      <c r="BA98" s="58" t="s">
        <v>106</v>
      </c>
      <c r="BB98" s="58" t="s">
        <v>106</v>
      </c>
    </row>
    <row r="99" spans="1:54" ht="16" x14ac:dyDescent="0.2">
      <c r="A99" s="63">
        <v>43791.574143518519</v>
      </c>
      <c r="B99" s="63">
        <v>43791.579629629632</v>
      </c>
      <c r="C99" s="58" t="s">
        <v>57</v>
      </c>
      <c r="D99" s="120" t="s">
        <v>576</v>
      </c>
      <c r="E99" s="2">
        <v>33</v>
      </c>
      <c r="F99" s="2">
        <v>474</v>
      </c>
      <c r="G99" s="58" t="s">
        <v>104</v>
      </c>
      <c r="H99" s="63">
        <v>43798.579642604163</v>
      </c>
      <c r="I99" s="58" t="s">
        <v>279</v>
      </c>
      <c r="J99" s="58" t="s">
        <v>106</v>
      </c>
      <c r="K99" s="58" t="s">
        <v>106</v>
      </c>
      <c r="L99" s="58" t="s">
        <v>106</v>
      </c>
      <c r="M99" s="58" t="s">
        <v>106</v>
      </c>
      <c r="N99" s="120" t="s">
        <v>576</v>
      </c>
      <c r="O99" s="120" t="s">
        <v>576</v>
      </c>
      <c r="P99" s="58" t="s">
        <v>107</v>
      </c>
      <c r="Q99" s="58" t="s">
        <v>108</v>
      </c>
      <c r="R99" s="58" t="s">
        <v>129</v>
      </c>
      <c r="S99" s="58" t="s">
        <v>109</v>
      </c>
      <c r="T99" s="58" t="s">
        <v>132</v>
      </c>
      <c r="U99" s="58" t="s">
        <v>132</v>
      </c>
      <c r="V99" s="58" t="s">
        <v>132</v>
      </c>
      <c r="W99" s="58" t="s">
        <v>133</v>
      </c>
      <c r="X99" s="58" t="s">
        <v>133</v>
      </c>
      <c r="Y99" s="58" t="s">
        <v>133</v>
      </c>
      <c r="Z99" s="58" t="s">
        <v>133</v>
      </c>
      <c r="AA99" s="58" t="s">
        <v>134</v>
      </c>
      <c r="AB99" s="58" t="s">
        <v>134</v>
      </c>
      <c r="AC99" s="58" t="s">
        <v>134</v>
      </c>
      <c r="AD99" s="58" t="s">
        <v>133</v>
      </c>
      <c r="AE99" s="58" t="s">
        <v>133</v>
      </c>
      <c r="AF99" s="58" t="s">
        <v>133</v>
      </c>
      <c r="AG99" s="58" t="s">
        <v>109</v>
      </c>
      <c r="AH99" s="58" t="s">
        <v>110</v>
      </c>
      <c r="AI99" s="58" t="s">
        <v>151</v>
      </c>
      <c r="AJ99" s="58" t="s">
        <v>136</v>
      </c>
      <c r="AK99" s="58" t="s">
        <v>137</v>
      </c>
      <c r="AL99" s="58" t="s">
        <v>168</v>
      </c>
      <c r="AM99" s="58" t="s">
        <v>138</v>
      </c>
      <c r="AN99" s="58" t="s">
        <v>116</v>
      </c>
      <c r="AO99" s="58" t="s">
        <v>139</v>
      </c>
      <c r="AP99" s="58" t="s">
        <v>118</v>
      </c>
      <c r="AQ99" s="58" t="s">
        <v>141</v>
      </c>
      <c r="AR99" s="58" t="s">
        <v>120</v>
      </c>
      <c r="AS99" s="58" t="s">
        <v>143</v>
      </c>
      <c r="AT99" s="58" t="s">
        <v>153</v>
      </c>
      <c r="AU99" s="58" t="s">
        <v>145</v>
      </c>
      <c r="AV99" s="58" t="s">
        <v>123</v>
      </c>
      <c r="AW99" s="58" t="s">
        <v>125</v>
      </c>
      <c r="AX99" s="58" t="s">
        <v>126</v>
      </c>
      <c r="AY99" s="58" t="s">
        <v>162</v>
      </c>
      <c r="AZ99" s="120" t="s">
        <v>576</v>
      </c>
      <c r="BA99" s="58" t="s">
        <v>148</v>
      </c>
      <c r="BB99" s="58" t="s">
        <v>106</v>
      </c>
    </row>
    <row r="100" spans="1:54" ht="16" x14ac:dyDescent="0.2">
      <c r="A100" s="63">
        <v>43791.839050925926</v>
      </c>
      <c r="B100" s="63">
        <v>43791.839918981481</v>
      </c>
      <c r="C100" s="58" t="s">
        <v>57</v>
      </c>
      <c r="D100" s="120" t="s">
        <v>576</v>
      </c>
      <c r="E100" s="2">
        <v>16</v>
      </c>
      <c r="F100" s="2">
        <v>74</v>
      </c>
      <c r="G100" s="58" t="s">
        <v>104</v>
      </c>
      <c r="H100" s="63">
        <v>43798.839987604166</v>
      </c>
      <c r="I100" s="58" t="s">
        <v>280</v>
      </c>
      <c r="J100" s="58" t="s">
        <v>106</v>
      </c>
      <c r="K100" s="58" t="s">
        <v>106</v>
      </c>
      <c r="L100" s="58" t="s">
        <v>106</v>
      </c>
      <c r="M100" s="58" t="s">
        <v>106</v>
      </c>
      <c r="N100" s="120" t="s">
        <v>576</v>
      </c>
      <c r="O100" s="120" t="s">
        <v>576</v>
      </c>
      <c r="P100" s="58" t="s">
        <v>107</v>
      </c>
      <c r="Q100" s="58" t="s">
        <v>108</v>
      </c>
      <c r="R100" s="58" t="s">
        <v>129</v>
      </c>
      <c r="S100" s="58" t="s">
        <v>134</v>
      </c>
      <c r="T100" s="58" t="s">
        <v>132</v>
      </c>
      <c r="U100" s="58" t="s">
        <v>134</v>
      </c>
      <c r="V100" s="58" t="s">
        <v>133</v>
      </c>
      <c r="W100" s="58" t="s">
        <v>134</v>
      </c>
      <c r="X100" s="58" t="s">
        <v>133</v>
      </c>
      <c r="Y100" s="58" t="s">
        <v>134</v>
      </c>
      <c r="Z100" s="58" t="s">
        <v>134</v>
      </c>
      <c r="AA100" s="58" t="s">
        <v>133</v>
      </c>
      <c r="AB100" s="58" t="s">
        <v>134</v>
      </c>
      <c r="AC100" s="58" t="s">
        <v>134</v>
      </c>
      <c r="AD100" s="58" t="s">
        <v>134</v>
      </c>
      <c r="AE100" s="58" t="s">
        <v>134</v>
      </c>
      <c r="AF100" s="58" t="s">
        <v>133</v>
      </c>
      <c r="AG100" s="58" t="s">
        <v>133</v>
      </c>
      <c r="AH100" s="58" t="s">
        <v>106</v>
      </c>
      <c r="AI100" s="58" t="s">
        <v>106</v>
      </c>
      <c r="AJ100" s="58" t="s">
        <v>106</v>
      </c>
      <c r="AK100" s="58" t="s">
        <v>106</v>
      </c>
      <c r="AL100" s="58" t="s">
        <v>106</v>
      </c>
      <c r="AM100" s="58" t="s">
        <v>106</v>
      </c>
      <c r="AN100" s="58" t="s">
        <v>106</v>
      </c>
      <c r="AO100" s="58" t="s">
        <v>106</v>
      </c>
      <c r="AP100" s="58" t="s">
        <v>106</v>
      </c>
      <c r="AQ100" s="58" t="s">
        <v>106</v>
      </c>
      <c r="AR100" s="58" t="s">
        <v>106</v>
      </c>
      <c r="AS100" s="58" t="s">
        <v>106</v>
      </c>
      <c r="AT100" s="58" t="s">
        <v>106</v>
      </c>
      <c r="AU100" s="58" t="s">
        <v>106</v>
      </c>
      <c r="AV100" s="58" t="s">
        <v>106</v>
      </c>
      <c r="AW100" s="58" t="s">
        <v>106</v>
      </c>
      <c r="AX100" s="58" t="s">
        <v>106</v>
      </c>
      <c r="AY100" s="58" t="s">
        <v>106</v>
      </c>
      <c r="AZ100" s="120" t="s">
        <v>576</v>
      </c>
      <c r="BA100" s="58" t="s">
        <v>106</v>
      </c>
      <c r="BB100" s="58" t="s">
        <v>106</v>
      </c>
    </row>
    <row r="101" spans="1:54" ht="16" x14ac:dyDescent="0.2">
      <c r="A101" s="63">
        <v>43793.253877314812</v>
      </c>
      <c r="B101" s="63">
        <v>43793.25984953704</v>
      </c>
      <c r="C101" s="58" t="s">
        <v>57</v>
      </c>
      <c r="D101" s="120" t="s">
        <v>576</v>
      </c>
      <c r="E101" s="2">
        <v>33</v>
      </c>
      <c r="F101" s="2">
        <v>515</v>
      </c>
      <c r="G101" s="58" t="s">
        <v>104</v>
      </c>
      <c r="H101" s="63">
        <v>43800.259960011572</v>
      </c>
      <c r="I101" s="58" t="s">
        <v>281</v>
      </c>
      <c r="J101" s="58" t="s">
        <v>106</v>
      </c>
      <c r="K101" s="58" t="s">
        <v>106</v>
      </c>
      <c r="L101" s="58" t="s">
        <v>106</v>
      </c>
      <c r="M101" s="58" t="s">
        <v>106</v>
      </c>
      <c r="N101" s="120" t="s">
        <v>576</v>
      </c>
      <c r="O101" s="120" t="s">
        <v>576</v>
      </c>
      <c r="P101" s="58" t="s">
        <v>107</v>
      </c>
      <c r="Q101" s="58" t="s">
        <v>108</v>
      </c>
      <c r="R101" s="58" t="s">
        <v>129</v>
      </c>
      <c r="S101" s="58" t="s">
        <v>133</v>
      </c>
      <c r="T101" s="58" t="s">
        <v>132</v>
      </c>
      <c r="U101" s="58" t="s">
        <v>132</v>
      </c>
      <c r="V101" s="58" t="s">
        <v>133</v>
      </c>
      <c r="W101" s="58" t="s">
        <v>133</v>
      </c>
      <c r="X101" s="58" t="s">
        <v>134</v>
      </c>
      <c r="Y101" s="58" t="s">
        <v>134</v>
      </c>
      <c r="Z101" s="58" t="s">
        <v>134</v>
      </c>
      <c r="AA101" s="58" t="s">
        <v>132</v>
      </c>
      <c r="AB101" s="58" t="s">
        <v>133</v>
      </c>
      <c r="AC101" s="58" t="s">
        <v>132</v>
      </c>
      <c r="AD101" s="58" t="s">
        <v>134</v>
      </c>
      <c r="AE101" s="58" t="s">
        <v>133</v>
      </c>
      <c r="AF101" s="58" t="s">
        <v>133</v>
      </c>
      <c r="AG101" s="58" t="s">
        <v>134</v>
      </c>
      <c r="AH101" s="58" t="s">
        <v>135</v>
      </c>
      <c r="AI101" s="58" t="s">
        <v>111</v>
      </c>
      <c r="AJ101" s="58" t="s">
        <v>136</v>
      </c>
      <c r="AK101" s="58" t="s">
        <v>137</v>
      </c>
      <c r="AL101" s="58" t="s">
        <v>114</v>
      </c>
      <c r="AM101" s="58" t="s">
        <v>138</v>
      </c>
      <c r="AN101" s="58" t="s">
        <v>116</v>
      </c>
      <c r="AO101" s="58" t="s">
        <v>117</v>
      </c>
      <c r="AP101" s="58" t="s">
        <v>140</v>
      </c>
      <c r="AQ101" s="58" t="s">
        <v>141</v>
      </c>
      <c r="AR101" s="58" t="s">
        <v>120</v>
      </c>
      <c r="AS101" s="58" t="s">
        <v>143</v>
      </c>
      <c r="AT101" s="58" t="s">
        <v>161</v>
      </c>
      <c r="AU101" s="58" t="s">
        <v>145</v>
      </c>
      <c r="AV101" s="58" t="s">
        <v>174</v>
      </c>
      <c r="AW101" s="58" t="s">
        <v>125</v>
      </c>
      <c r="AX101" s="58" t="s">
        <v>146</v>
      </c>
      <c r="AY101" s="58" t="s">
        <v>127</v>
      </c>
      <c r="AZ101" s="120" t="s">
        <v>576</v>
      </c>
      <c r="BA101" s="58" t="s">
        <v>148</v>
      </c>
      <c r="BB101" s="58" t="s">
        <v>106</v>
      </c>
    </row>
    <row r="102" spans="1:54" ht="16" x14ac:dyDescent="0.2">
      <c r="A102" s="63">
        <v>43800.400729166664</v>
      </c>
      <c r="B102" s="63">
        <v>43800.407025462962</v>
      </c>
      <c r="C102" s="58" t="s">
        <v>57</v>
      </c>
      <c r="D102" s="120" t="s">
        <v>576</v>
      </c>
      <c r="E102" s="2">
        <v>100</v>
      </c>
      <c r="F102" s="2">
        <v>544</v>
      </c>
      <c r="G102" s="58" t="s">
        <v>130</v>
      </c>
      <c r="H102" s="63">
        <v>43800.40703642361</v>
      </c>
      <c r="I102" s="58" t="s">
        <v>282</v>
      </c>
      <c r="J102" s="58" t="s">
        <v>106</v>
      </c>
      <c r="K102" s="58" t="s">
        <v>106</v>
      </c>
      <c r="L102" s="58" t="s">
        <v>106</v>
      </c>
      <c r="M102" s="58" t="s">
        <v>106</v>
      </c>
      <c r="N102" s="120" t="s">
        <v>576</v>
      </c>
      <c r="O102" s="120" t="s">
        <v>576</v>
      </c>
      <c r="P102" s="58" t="s">
        <v>107</v>
      </c>
      <c r="Q102" s="58" t="s">
        <v>108</v>
      </c>
      <c r="R102" s="58" t="s">
        <v>129</v>
      </c>
      <c r="S102" s="58" t="s">
        <v>133</v>
      </c>
      <c r="T102" s="58" t="s">
        <v>132</v>
      </c>
      <c r="U102" s="58" t="s">
        <v>133</v>
      </c>
      <c r="V102" s="58" t="s">
        <v>134</v>
      </c>
      <c r="W102" s="58" t="s">
        <v>133</v>
      </c>
      <c r="X102" s="58" t="s">
        <v>134</v>
      </c>
      <c r="Y102" s="58" t="s">
        <v>133</v>
      </c>
      <c r="Z102" s="58" t="s">
        <v>134</v>
      </c>
      <c r="AA102" s="58" t="s">
        <v>133</v>
      </c>
      <c r="AB102" s="58" t="s">
        <v>133</v>
      </c>
      <c r="AC102" s="58" t="s">
        <v>134</v>
      </c>
      <c r="AD102" s="58" t="s">
        <v>134</v>
      </c>
      <c r="AE102" s="58" t="s">
        <v>134</v>
      </c>
      <c r="AF102" s="58" t="s">
        <v>133</v>
      </c>
      <c r="AG102" s="58" t="s">
        <v>133</v>
      </c>
      <c r="AH102" s="58" t="s">
        <v>110</v>
      </c>
      <c r="AI102" s="58" t="s">
        <v>111</v>
      </c>
      <c r="AJ102" s="58" t="s">
        <v>136</v>
      </c>
      <c r="AK102" s="58" t="s">
        <v>137</v>
      </c>
      <c r="AL102" s="58" t="s">
        <v>114</v>
      </c>
      <c r="AM102" s="58" t="s">
        <v>138</v>
      </c>
      <c r="AN102" s="58" t="s">
        <v>176</v>
      </c>
      <c r="AO102" s="58" t="s">
        <v>117</v>
      </c>
      <c r="AP102" s="58" t="s">
        <v>140</v>
      </c>
      <c r="AQ102" s="58" t="s">
        <v>141</v>
      </c>
      <c r="AR102" s="58" t="s">
        <v>120</v>
      </c>
      <c r="AS102" s="58" t="s">
        <v>143</v>
      </c>
      <c r="AT102" s="58" t="s">
        <v>122</v>
      </c>
      <c r="AU102" s="58" t="s">
        <v>145</v>
      </c>
      <c r="AV102" s="58" t="s">
        <v>174</v>
      </c>
      <c r="AW102" s="58" t="s">
        <v>125</v>
      </c>
      <c r="AX102" s="58" t="s">
        <v>126</v>
      </c>
      <c r="AY102" s="58" t="s">
        <v>147</v>
      </c>
      <c r="AZ102" s="120" t="s">
        <v>576</v>
      </c>
      <c r="BA102" s="58" t="s">
        <v>148</v>
      </c>
      <c r="BB102" s="58" t="s">
        <v>106</v>
      </c>
    </row>
    <row r="103" spans="1:54" ht="16" x14ac:dyDescent="0.2">
      <c r="A103" s="63">
        <v>43795.224629629629</v>
      </c>
      <c r="B103" s="63">
        <v>43795.501250000001</v>
      </c>
      <c r="C103" s="58" t="s">
        <v>57</v>
      </c>
      <c r="D103" s="120" t="s">
        <v>576</v>
      </c>
      <c r="E103" s="2">
        <v>16</v>
      </c>
      <c r="F103" s="2">
        <v>23899</v>
      </c>
      <c r="G103" s="58" t="s">
        <v>104</v>
      </c>
      <c r="H103" s="63">
        <v>43802.501323483797</v>
      </c>
      <c r="I103" s="58" t="s">
        <v>283</v>
      </c>
      <c r="J103" s="58" t="s">
        <v>106</v>
      </c>
      <c r="K103" s="58" t="s">
        <v>106</v>
      </c>
      <c r="L103" s="58" t="s">
        <v>106</v>
      </c>
      <c r="M103" s="58" t="s">
        <v>106</v>
      </c>
      <c r="N103" s="120" t="s">
        <v>576</v>
      </c>
      <c r="O103" s="120" t="s">
        <v>576</v>
      </c>
      <c r="P103" s="58" t="s">
        <v>107</v>
      </c>
      <c r="Q103" s="58" t="s">
        <v>108</v>
      </c>
      <c r="R103" s="58" t="s">
        <v>129</v>
      </c>
      <c r="S103" s="58" t="s">
        <v>134</v>
      </c>
      <c r="T103" s="58" t="s">
        <v>132</v>
      </c>
      <c r="U103" s="58" t="s">
        <v>133</v>
      </c>
      <c r="V103" s="58" t="s">
        <v>134</v>
      </c>
      <c r="W103" s="58" t="s">
        <v>134</v>
      </c>
      <c r="X103" s="58" t="s">
        <v>134</v>
      </c>
      <c r="Y103" s="58" t="s">
        <v>133</v>
      </c>
      <c r="Z103" s="58" t="s">
        <v>134</v>
      </c>
      <c r="AA103" s="58" t="s">
        <v>134</v>
      </c>
      <c r="AB103" s="58" t="s">
        <v>134</v>
      </c>
      <c r="AC103" s="58" t="s">
        <v>134</v>
      </c>
      <c r="AD103" s="58" t="s">
        <v>134</v>
      </c>
      <c r="AE103" s="58" t="s">
        <v>134</v>
      </c>
      <c r="AF103" s="58" t="s">
        <v>134</v>
      </c>
      <c r="AG103" s="58" t="s">
        <v>133</v>
      </c>
      <c r="AH103" s="58" t="s">
        <v>106</v>
      </c>
      <c r="AI103" s="58" t="s">
        <v>106</v>
      </c>
      <c r="AJ103" s="58" t="s">
        <v>106</v>
      </c>
      <c r="AK103" s="58" t="s">
        <v>106</v>
      </c>
      <c r="AL103" s="58" t="s">
        <v>106</v>
      </c>
      <c r="AM103" s="58" t="s">
        <v>106</v>
      </c>
      <c r="AN103" s="58" t="s">
        <v>106</v>
      </c>
      <c r="AO103" s="58" t="s">
        <v>106</v>
      </c>
      <c r="AP103" s="58" t="s">
        <v>106</v>
      </c>
      <c r="AQ103" s="58" t="s">
        <v>106</v>
      </c>
      <c r="AR103" s="58" t="s">
        <v>106</v>
      </c>
      <c r="AS103" s="58" t="s">
        <v>106</v>
      </c>
      <c r="AT103" s="58" t="s">
        <v>106</v>
      </c>
      <c r="AU103" s="58" t="s">
        <v>106</v>
      </c>
      <c r="AV103" s="58" t="s">
        <v>106</v>
      </c>
      <c r="AW103" s="58" t="s">
        <v>106</v>
      </c>
      <c r="AX103" s="58" t="s">
        <v>106</v>
      </c>
      <c r="AY103" s="58" t="s">
        <v>106</v>
      </c>
      <c r="AZ103" s="120" t="s">
        <v>576</v>
      </c>
      <c r="BA103" s="58" t="s">
        <v>106</v>
      </c>
      <c r="BB103" s="58" t="s">
        <v>106</v>
      </c>
    </row>
    <row r="104" spans="1:54" ht="16" x14ac:dyDescent="0.2">
      <c r="A104" s="63">
        <v>43820.892569444448</v>
      </c>
      <c r="B104" s="63">
        <v>43820.893275462964</v>
      </c>
      <c r="C104" s="58" t="s">
        <v>57</v>
      </c>
      <c r="D104" s="120" t="s">
        <v>576</v>
      </c>
      <c r="E104" s="2">
        <v>2</v>
      </c>
      <c r="F104" s="2">
        <v>60</v>
      </c>
      <c r="G104" s="58" t="s">
        <v>104</v>
      </c>
      <c r="H104" s="63">
        <v>43827.89364386574</v>
      </c>
      <c r="I104" s="58" t="s">
        <v>284</v>
      </c>
      <c r="J104" s="58" t="s">
        <v>106</v>
      </c>
      <c r="K104" s="58" t="s">
        <v>106</v>
      </c>
      <c r="L104" s="58" t="s">
        <v>106</v>
      </c>
      <c r="M104" s="58" t="s">
        <v>106</v>
      </c>
      <c r="N104" s="120" t="s">
        <v>576</v>
      </c>
      <c r="O104" s="120" t="s">
        <v>576</v>
      </c>
      <c r="P104" s="58" t="s">
        <v>107</v>
      </c>
      <c r="Q104" s="58" t="s">
        <v>108</v>
      </c>
      <c r="R104" s="58" t="s">
        <v>129</v>
      </c>
      <c r="S104" s="58" t="s">
        <v>106</v>
      </c>
      <c r="T104" s="58" t="s">
        <v>106</v>
      </c>
      <c r="U104" s="58" t="s">
        <v>106</v>
      </c>
      <c r="V104" s="58" t="s">
        <v>106</v>
      </c>
      <c r="W104" s="58" t="s">
        <v>106</v>
      </c>
      <c r="X104" s="58" t="s">
        <v>106</v>
      </c>
      <c r="Y104" s="58" t="s">
        <v>106</v>
      </c>
      <c r="Z104" s="58" t="s">
        <v>106</v>
      </c>
      <c r="AA104" s="58" t="s">
        <v>106</v>
      </c>
      <c r="AB104" s="58" t="s">
        <v>106</v>
      </c>
      <c r="AC104" s="58" t="s">
        <v>106</v>
      </c>
      <c r="AD104" s="58" t="s">
        <v>106</v>
      </c>
      <c r="AE104" s="58" t="s">
        <v>106</v>
      </c>
      <c r="AF104" s="58" t="s">
        <v>106</v>
      </c>
      <c r="AG104" s="58" t="s">
        <v>106</v>
      </c>
      <c r="AH104" s="58" t="s">
        <v>106</v>
      </c>
      <c r="AI104" s="58" t="s">
        <v>106</v>
      </c>
      <c r="AJ104" s="58" t="s">
        <v>106</v>
      </c>
      <c r="AK104" s="58" t="s">
        <v>106</v>
      </c>
      <c r="AL104" s="58" t="s">
        <v>106</v>
      </c>
      <c r="AM104" s="58" t="s">
        <v>106</v>
      </c>
      <c r="AN104" s="58" t="s">
        <v>106</v>
      </c>
      <c r="AO104" s="58" t="s">
        <v>106</v>
      </c>
      <c r="AP104" s="58" t="s">
        <v>106</v>
      </c>
      <c r="AQ104" s="58" t="s">
        <v>106</v>
      </c>
      <c r="AR104" s="58" t="s">
        <v>106</v>
      </c>
      <c r="AS104" s="58" t="s">
        <v>106</v>
      </c>
      <c r="AT104" s="58" t="s">
        <v>106</v>
      </c>
      <c r="AU104" s="58" t="s">
        <v>106</v>
      </c>
      <c r="AV104" s="58" t="s">
        <v>106</v>
      </c>
      <c r="AW104" s="58" t="s">
        <v>106</v>
      </c>
      <c r="AX104" s="58" t="s">
        <v>106</v>
      </c>
      <c r="AY104" s="58" t="s">
        <v>106</v>
      </c>
      <c r="AZ104" s="120" t="s">
        <v>576</v>
      </c>
      <c r="BA104" s="58" t="s">
        <v>106</v>
      </c>
      <c r="BB104" s="58" t="s">
        <v>106</v>
      </c>
    </row>
    <row r="105" spans="1:54" ht="16" x14ac:dyDescent="0.2">
      <c r="A105" s="63">
        <v>43864.354560185187</v>
      </c>
      <c r="B105" s="63">
        <v>43864.355995370373</v>
      </c>
      <c r="C105" s="58" t="s">
        <v>57</v>
      </c>
      <c r="D105" s="120" t="s">
        <v>576</v>
      </c>
      <c r="E105" s="2">
        <v>2</v>
      </c>
      <c r="F105" s="2">
        <v>123</v>
      </c>
      <c r="G105" s="58" t="s">
        <v>104</v>
      </c>
      <c r="H105" s="63">
        <v>43871.35609927083</v>
      </c>
      <c r="I105" s="58" t="s">
        <v>285</v>
      </c>
      <c r="J105" s="58" t="s">
        <v>106</v>
      </c>
      <c r="K105" s="58" t="s">
        <v>106</v>
      </c>
      <c r="L105" s="58" t="s">
        <v>106</v>
      </c>
      <c r="M105" s="58" t="s">
        <v>106</v>
      </c>
      <c r="N105" s="120" t="s">
        <v>576</v>
      </c>
      <c r="O105" s="120" t="s">
        <v>576</v>
      </c>
      <c r="P105" s="58" t="s">
        <v>107</v>
      </c>
      <c r="Q105" s="58" t="s">
        <v>108</v>
      </c>
      <c r="R105" s="58" t="s">
        <v>129</v>
      </c>
      <c r="S105" s="58" t="s">
        <v>106</v>
      </c>
      <c r="T105" s="58" t="s">
        <v>106</v>
      </c>
      <c r="U105" s="58" t="s">
        <v>106</v>
      </c>
      <c r="V105" s="58" t="s">
        <v>106</v>
      </c>
      <c r="W105" s="58" t="s">
        <v>106</v>
      </c>
      <c r="X105" s="58" t="s">
        <v>106</v>
      </c>
      <c r="Y105" s="58" t="s">
        <v>106</v>
      </c>
      <c r="Z105" s="58" t="s">
        <v>106</v>
      </c>
      <c r="AA105" s="58" t="s">
        <v>106</v>
      </c>
      <c r="AB105" s="58" t="s">
        <v>106</v>
      </c>
      <c r="AC105" s="58" t="s">
        <v>106</v>
      </c>
      <c r="AD105" s="58" t="s">
        <v>106</v>
      </c>
      <c r="AE105" s="58" t="s">
        <v>106</v>
      </c>
      <c r="AF105" s="58" t="s">
        <v>106</v>
      </c>
      <c r="AG105" s="58" t="s">
        <v>106</v>
      </c>
      <c r="AH105" s="58" t="s">
        <v>106</v>
      </c>
      <c r="AI105" s="58" t="s">
        <v>106</v>
      </c>
      <c r="AJ105" s="58" t="s">
        <v>106</v>
      </c>
      <c r="AK105" s="58" t="s">
        <v>106</v>
      </c>
      <c r="AL105" s="58" t="s">
        <v>106</v>
      </c>
      <c r="AM105" s="58" t="s">
        <v>106</v>
      </c>
      <c r="AN105" s="58" t="s">
        <v>106</v>
      </c>
      <c r="AO105" s="58" t="s">
        <v>106</v>
      </c>
      <c r="AP105" s="58" t="s">
        <v>106</v>
      </c>
      <c r="AQ105" s="58" t="s">
        <v>106</v>
      </c>
      <c r="AR105" s="58" t="s">
        <v>106</v>
      </c>
      <c r="AS105" s="58" t="s">
        <v>106</v>
      </c>
      <c r="AT105" s="58" t="s">
        <v>106</v>
      </c>
      <c r="AU105" s="58" t="s">
        <v>106</v>
      </c>
      <c r="AV105" s="58" t="s">
        <v>106</v>
      </c>
      <c r="AW105" s="58" t="s">
        <v>106</v>
      </c>
      <c r="AX105" s="58" t="s">
        <v>106</v>
      </c>
      <c r="AY105" s="58" t="s">
        <v>106</v>
      </c>
      <c r="AZ105" s="120" t="s">
        <v>576</v>
      </c>
      <c r="BA105" s="58" t="s">
        <v>106</v>
      </c>
      <c r="BB105" s="58" t="s">
        <v>106</v>
      </c>
    </row>
    <row r="106" spans="1:54" ht="16" x14ac:dyDescent="0.2">
      <c r="A106" s="63">
        <v>43885.873784722222</v>
      </c>
      <c r="B106" s="63">
        <v>43885.884282407409</v>
      </c>
      <c r="C106" s="58" t="s">
        <v>57</v>
      </c>
      <c r="D106" s="120" t="s">
        <v>576</v>
      </c>
      <c r="E106" s="2">
        <v>100</v>
      </c>
      <c r="F106" s="2">
        <v>907</v>
      </c>
      <c r="G106" s="58" t="s">
        <v>130</v>
      </c>
      <c r="H106" s="63">
        <v>43885.884296493059</v>
      </c>
      <c r="I106" s="58" t="s">
        <v>286</v>
      </c>
      <c r="J106" s="58" t="s">
        <v>106</v>
      </c>
      <c r="K106" s="58" t="s">
        <v>106</v>
      </c>
      <c r="L106" s="58" t="s">
        <v>106</v>
      </c>
      <c r="M106" s="58" t="s">
        <v>106</v>
      </c>
      <c r="N106" s="120" t="s">
        <v>576</v>
      </c>
      <c r="O106" s="120" t="s">
        <v>576</v>
      </c>
      <c r="P106" s="58" t="s">
        <v>107</v>
      </c>
      <c r="Q106" s="58" t="s">
        <v>108</v>
      </c>
      <c r="R106" s="58" t="s">
        <v>129</v>
      </c>
      <c r="S106" s="58" t="s">
        <v>109</v>
      </c>
      <c r="T106" s="58" t="s">
        <v>133</v>
      </c>
      <c r="U106" s="58" t="s">
        <v>134</v>
      </c>
      <c r="V106" s="58" t="s">
        <v>134</v>
      </c>
      <c r="W106" s="58" t="s">
        <v>134</v>
      </c>
      <c r="X106" s="58" t="s">
        <v>134</v>
      </c>
      <c r="Y106" s="58" t="s">
        <v>134</v>
      </c>
      <c r="Z106" s="58" t="s">
        <v>109</v>
      </c>
      <c r="AA106" s="58" t="s">
        <v>134</v>
      </c>
      <c r="AB106" s="58" t="s">
        <v>109</v>
      </c>
      <c r="AC106" s="58" t="s">
        <v>109</v>
      </c>
      <c r="AD106" s="58" t="s">
        <v>134</v>
      </c>
      <c r="AE106" s="58" t="s">
        <v>109</v>
      </c>
      <c r="AF106" s="58" t="s">
        <v>134</v>
      </c>
      <c r="AG106" s="58" t="s">
        <v>134</v>
      </c>
      <c r="AH106" s="58" t="s">
        <v>110</v>
      </c>
      <c r="AI106" s="58" t="s">
        <v>151</v>
      </c>
      <c r="AJ106" s="58" t="s">
        <v>136</v>
      </c>
      <c r="AK106" s="58" t="s">
        <v>137</v>
      </c>
      <c r="AL106" s="58" t="s">
        <v>114</v>
      </c>
      <c r="AM106" s="58" t="s">
        <v>138</v>
      </c>
      <c r="AN106" s="58" t="s">
        <v>176</v>
      </c>
      <c r="AO106" s="58" t="s">
        <v>117</v>
      </c>
      <c r="AP106" s="58" t="s">
        <v>118</v>
      </c>
      <c r="AQ106" s="58" t="s">
        <v>119</v>
      </c>
      <c r="AR106" s="58" t="s">
        <v>142</v>
      </c>
      <c r="AS106" s="58" t="s">
        <v>143</v>
      </c>
      <c r="AT106" s="58" t="s">
        <v>144</v>
      </c>
      <c r="AU106" s="58" t="s">
        <v>145</v>
      </c>
      <c r="AV106" s="58" t="s">
        <v>123</v>
      </c>
      <c r="AW106" s="58" t="s">
        <v>125</v>
      </c>
      <c r="AX106" s="58" t="s">
        <v>126</v>
      </c>
      <c r="AY106" s="58" t="s">
        <v>192</v>
      </c>
      <c r="AZ106" s="120" t="s">
        <v>576</v>
      </c>
      <c r="BA106" s="58" t="s">
        <v>148</v>
      </c>
      <c r="BB106" s="58" t="s">
        <v>106</v>
      </c>
    </row>
    <row r="107" spans="1:54" ht="16" x14ac:dyDescent="0.2">
      <c r="A107" s="63">
        <v>43885.871307870373</v>
      </c>
      <c r="B107" s="63">
        <v>43885.871412037035</v>
      </c>
      <c r="C107" s="58" t="s">
        <v>57</v>
      </c>
      <c r="D107" s="120" t="s">
        <v>576</v>
      </c>
      <c r="E107" s="2">
        <v>2</v>
      </c>
      <c r="F107" s="2">
        <v>8</v>
      </c>
      <c r="G107" s="58" t="s">
        <v>104</v>
      </c>
      <c r="H107" s="63">
        <v>43892.871560810185</v>
      </c>
      <c r="I107" s="58" t="s">
        <v>287</v>
      </c>
      <c r="J107" s="58" t="s">
        <v>106</v>
      </c>
      <c r="K107" s="58" t="s">
        <v>106</v>
      </c>
      <c r="L107" s="58" t="s">
        <v>106</v>
      </c>
      <c r="M107" s="58" t="s">
        <v>106</v>
      </c>
      <c r="N107" s="120" t="s">
        <v>576</v>
      </c>
      <c r="O107" s="120" t="s">
        <v>576</v>
      </c>
      <c r="P107" s="58" t="s">
        <v>107</v>
      </c>
      <c r="Q107" s="58" t="s">
        <v>108</v>
      </c>
      <c r="R107" s="58" t="s">
        <v>129</v>
      </c>
      <c r="S107" s="58" t="s">
        <v>106</v>
      </c>
      <c r="T107" s="58" t="s">
        <v>106</v>
      </c>
      <c r="U107" s="58" t="s">
        <v>106</v>
      </c>
      <c r="V107" s="58" t="s">
        <v>106</v>
      </c>
      <c r="W107" s="58" t="s">
        <v>106</v>
      </c>
      <c r="X107" s="58" t="s">
        <v>106</v>
      </c>
      <c r="Y107" s="58" t="s">
        <v>106</v>
      </c>
      <c r="Z107" s="58" t="s">
        <v>106</v>
      </c>
      <c r="AA107" s="58" t="s">
        <v>106</v>
      </c>
      <c r="AB107" s="58" t="s">
        <v>106</v>
      </c>
      <c r="AC107" s="58" t="s">
        <v>106</v>
      </c>
      <c r="AD107" s="58" t="s">
        <v>106</v>
      </c>
      <c r="AE107" s="58" t="s">
        <v>106</v>
      </c>
      <c r="AF107" s="58" t="s">
        <v>106</v>
      </c>
      <c r="AG107" s="58" t="s">
        <v>106</v>
      </c>
      <c r="AH107" s="58" t="s">
        <v>106</v>
      </c>
      <c r="AI107" s="58" t="s">
        <v>106</v>
      </c>
      <c r="AJ107" s="58" t="s">
        <v>106</v>
      </c>
      <c r="AK107" s="58" t="s">
        <v>106</v>
      </c>
      <c r="AL107" s="58" t="s">
        <v>106</v>
      </c>
      <c r="AM107" s="58" t="s">
        <v>106</v>
      </c>
      <c r="AN107" s="58" t="s">
        <v>106</v>
      </c>
      <c r="AO107" s="58" t="s">
        <v>106</v>
      </c>
      <c r="AP107" s="58" t="s">
        <v>106</v>
      </c>
      <c r="AQ107" s="58" t="s">
        <v>106</v>
      </c>
      <c r="AR107" s="58" t="s">
        <v>106</v>
      </c>
      <c r="AS107" s="58" t="s">
        <v>106</v>
      </c>
      <c r="AT107" s="58" t="s">
        <v>106</v>
      </c>
      <c r="AU107" s="58" t="s">
        <v>106</v>
      </c>
      <c r="AV107" s="58" t="s">
        <v>106</v>
      </c>
      <c r="AW107" s="58" t="s">
        <v>106</v>
      </c>
      <c r="AX107" s="58" t="s">
        <v>106</v>
      </c>
      <c r="AY107" s="58" t="s">
        <v>106</v>
      </c>
      <c r="AZ107" s="120" t="s">
        <v>576</v>
      </c>
      <c r="BA107" s="58" t="s">
        <v>106</v>
      </c>
      <c r="BB107" s="58" t="s">
        <v>106</v>
      </c>
    </row>
    <row r="108" spans="1:54" ht="16" x14ac:dyDescent="0.2">
      <c r="A108" s="63">
        <v>43886.605439814812</v>
      </c>
      <c r="B108" s="63">
        <v>43886.607002314813</v>
      </c>
      <c r="C108" s="58" t="s">
        <v>57</v>
      </c>
      <c r="D108" s="120" t="s">
        <v>576</v>
      </c>
      <c r="E108" s="2">
        <v>16</v>
      </c>
      <c r="F108" s="2">
        <v>135</v>
      </c>
      <c r="G108" s="58" t="s">
        <v>104</v>
      </c>
      <c r="H108" s="63">
        <v>43893.607283645833</v>
      </c>
      <c r="I108" s="58" t="s">
        <v>288</v>
      </c>
      <c r="J108" s="58" t="s">
        <v>106</v>
      </c>
      <c r="K108" s="58" t="s">
        <v>106</v>
      </c>
      <c r="L108" s="58" t="s">
        <v>106</v>
      </c>
      <c r="M108" s="58" t="s">
        <v>106</v>
      </c>
      <c r="N108" s="120" t="s">
        <v>576</v>
      </c>
      <c r="O108" s="120" t="s">
        <v>576</v>
      </c>
      <c r="P108" s="58" t="s">
        <v>107</v>
      </c>
      <c r="Q108" s="58" t="s">
        <v>108</v>
      </c>
      <c r="R108" s="58" t="s">
        <v>129</v>
      </c>
      <c r="S108" s="58" t="s">
        <v>134</v>
      </c>
      <c r="T108" s="58" t="s">
        <v>133</v>
      </c>
      <c r="U108" s="58" t="s">
        <v>133</v>
      </c>
      <c r="V108" s="58" t="s">
        <v>134</v>
      </c>
      <c r="W108" s="58" t="s">
        <v>134</v>
      </c>
      <c r="X108" s="58" t="s">
        <v>134</v>
      </c>
      <c r="Y108" s="58" t="s">
        <v>134</v>
      </c>
      <c r="Z108" s="58" t="s">
        <v>133</v>
      </c>
      <c r="AA108" s="58" t="s">
        <v>109</v>
      </c>
      <c r="AB108" s="58" t="s">
        <v>134</v>
      </c>
      <c r="AC108" s="58" t="s">
        <v>109</v>
      </c>
      <c r="AD108" s="58" t="s">
        <v>109</v>
      </c>
      <c r="AE108" s="58" t="s">
        <v>134</v>
      </c>
      <c r="AF108" s="58" t="s">
        <v>134</v>
      </c>
      <c r="AG108" s="58" t="s">
        <v>134</v>
      </c>
      <c r="AH108" s="58" t="s">
        <v>106</v>
      </c>
      <c r="AI108" s="58" t="s">
        <v>106</v>
      </c>
      <c r="AJ108" s="58" t="s">
        <v>106</v>
      </c>
      <c r="AK108" s="58" t="s">
        <v>106</v>
      </c>
      <c r="AL108" s="58" t="s">
        <v>106</v>
      </c>
      <c r="AM108" s="58" t="s">
        <v>106</v>
      </c>
      <c r="AN108" s="58" t="s">
        <v>106</v>
      </c>
      <c r="AO108" s="58" t="s">
        <v>106</v>
      </c>
      <c r="AP108" s="58" t="s">
        <v>106</v>
      </c>
      <c r="AQ108" s="58" t="s">
        <v>106</v>
      </c>
      <c r="AR108" s="58" t="s">
        <v>106</v>
      </c>
      <c r="AS108" s="58" t="s">
        <v>106</v>
      </c>
      <c r="AT108" s="58" t="s">
        <v>106</v>
      </c>
      <c r="AU108" s="58" t="s">
        <v>106</v>
      </c>
      <c r="AV108" s="58" t="s">
        <v>106</v>
      </c>
      <c r="AW108" s="58" t="s">
        <v>106</v>
      </c>
      <c r="AX108" s="58" t="s">
        <v>106</v>
      </c>
      <c r="AY108" s="58" t="s">
        <v>106</v>
      </c>
      <c r="AZ108" s="120" t="s">
        <v>576</v>
      </c>
      <c r="BA108" s="58" t="s">
        <v>106</v>
      </c>
      <c r="BB108" s="58" t="s">
        <v>106</v>
      </c>
    </row>
    <row r="109" spans="1:54" ht="16" x14ac:dyDescent="0.2">
      <c r="A109" s="63">
        <v>43915.346701388888</v>
      </c>
      <c r="B109" s="63">
        <v>43915.374826388892</v>
      </c>
      <c r="C109" s="58" t="s">
        <v>57</v>
      </c>
      <c r="D109" s="120" t="s">
        <v>576</v>
      </c>
      <c r="E109" s="2">
        <v>2</v>
      </c>
      <c r="F109" s="2">
        <v>2430</v>
      </c>
      <c r="G109" s="58" t="s">
        <v>104</v>
      </c>
      <c r="H109" s="63">
        <v>43922.374939166664</v>
      </c>
      <c r="I109" s="58" t="s">
        <v>289</v>
      </c>
      <c r="J109" s="58" t="s">
        <v>106</v>
      </c>
      <c r="K109" s="58" t="s">
        <v>106</v>
      </c>
      <c r="L109" s="58" t="s">
        <v>106</v>
      </c>
      <c r="M109" s="58" t="s">
        <v>106</v>
      </c>
      <c r="N109" s="120" t="s">
        <v>576</v>
      </c>
      <c r="O109" s="120" t="s">
        <v>576</v>
      </c>
      <c r="P109" s="58" t="s">
        <v>107</v>
      </c>
      <c r="Q109" s="58" t="s">
        <v>108</v>
      </c>
      <c r="R109" s="58" t="s">
        <v>129</v>
      </c>
      <c r="S109" s="58" t="s">
        <v>106</v>
      </c>
      <c r="T109" s="58" t="s">
        <v>106</v>
      </c>
      <c r="U109" s="58" t="s">
        <v>106</v>
      </c>
      <c r="V109" s="58" t="s">
        <v>106</v>
      </c>
      <c r="W109" s="58" t="s">
        <v>106</v>
      </c>
      <c r="X109" s="58" t="s">
        <v>106</v>
      </c>
      <c r="Y109" s="58" t="s">
        <v>106</v>
      </c>
      <c r="Z109" s="58" t="s">
        <v>106</v>
      </c>
      <c r="AA109" s="58" t="s">
        <v>106</v>
      </c>
      <c r="AB109" s="58" t="s">
        <v>106</v>
      </c>
      <c r="AC109" s="58" t="s">
        <v>106</v>
      </c>
      <c r="AD109" s="58" t="s">
        <v>106</v>
      </c>
      <c r="AE109" s="58" t="s">
        <v>106</v>
      </c>
      <c r="AF109" s="58" t="s">
        <v>106</v>
      </c>
      <c r="AG109" s="58" t="s">
        <v>106</v>
      </c>
      <c r="AH109" s="58" t="s">
        <v>106</v>
      </c>
      <c r="AI109" s="58" t="s">
        <v>106</v>
      </c>
      <c r="AJ109" s="58" t="s">
        <v>106</v>
      </c>
      <c r="AK109" s="58" t="s">
        <v>106</v>
      </c>
      <c r="AL109" s="58" t="s">
        <v>106</v>
      </c>
      <c r="AM109" s="58" t="s">
        <v>106</v>
      </c>
      <c r="AN109" s="58" t="s">
        <v>106</v>
      </c>
      <c r="AO109" s="58" t="s">
        <v>106</v>
      </c>
      <c r="AP109" s="58" t="s">
        <v>106</v>
      </c>
      <c r="AQ109" s="58" t="s">
        <v>106</v>
      </c>
      <c r="AR109" s="58" t="s">
        <v>106</v>
      </c>
      <c r="AS109" s="58" t="s">
        <v>106</v>
      </c>
      <c r="AT109" s="58" t="s">
        <v>106</v>
      </c>
      <c r="AU109" s="58" t="s">
        <v>106</v>
      </c>
      <c r="AV109" s="58" t="s">
        <v>106</v>
      </c>
      <c r="AW109" s="58" t="s">
        <v>106</v>
      </c>
      <c r="AX109" s="58" t="s">
        <v>106</v>
      </c>
      <c r="AY109" s="58" t="s">
        <v>106</v>
      </c>
      <c r="AZ109" s="120" t="s">
        <v>576</v>
      </c>
      <c r="BA109" s="58" t="s">
        <v>106</v>
      </c>
      <c r="BB109" s="58" t="s">
        <v>106</v>
      </c>
    </row>
    <row r="110" spans="1:54" ht="16" x14ac:dyDescent="0.2">
      <c r="A110" s="63">
        <v>43937.444085648145</v>
      </c>
      <c r="B110" s="63">
        <v>43937.458298611113</v>
      </c>
      <c r="C110" s="58" t="s">
        <v>57</v>
      </c>
      <c r="D110" s="120" t="s">
        <v>576</v>
      </c>
      <c r="E110" s="2">
        <v>100</v>
      </c>
      <c r="F110" s="2">
        <v>1227</v>
      </c>
      <c r="G110" s="58" t="s">
        <v>130</v>
      </c>
      <c r="H110" s="63">
        <v>43937.458304849541</v>
      </c>
      <c r="I110" s="58" t="s">
        <v>290</v>
      </c>
      <c r="J110" s="58" t="s">
        <v>106</v>
      </c>
      <c r="K110" s="58" t="s">
        <v>106</v>
      </c>
      <c r="L110" s="58" t="s">
        <v>106</v>
      </c>
      <c r="M110" s="58" t="s">
        <v>106</v>
      </c>
      <c r="N110" s="120" t="s">
        <v>576</v>
      </c>
      <c r="O110" s="120" t="s">
        <v>576</v>
      </c>
      <c r="P110" s="58" t="s">
        <v>107</v>
      </c>
      <c r="Q110" s="58" t="s">
        <v>108</v>
      </c>
      <c r="R110" s="58" t="s">
        <v>129</v>
      </c>
      <c r="S110" s="58" t="s">
        <v>133</v>
      </c>
      <c r="T110" s="58" t="s">
        <v>132</v>
      </c>
      <c r="U110" s="58" t="s">
        <v>132</v>
      </c>
      <c r="V110" s="58" t="s">
        <v>133</v>
      </c>
      <c r="W110" s="58" t="s">
        <v>133</v>
      </c>
      <c r="X110" s="58" t="s">
        <v>134</v>
      </c>
      <c r="Y110" s="58" t="s">
        <v>133</v>
      </c>
      <c r="Z110" s="58" t="s">
        <v>134</v>
      </c>
      <c r="AA110" s="58" t="s">
        <v>133</v>
      </c>
      <c r="AB110" s="58" t="s">
        <v>133</v>
      </c>
      <c r="AC110" s="58" t="s">
        <v>134</v>
      </c>
      <c r="AD110" s="58" t="s">
        <v>134</v>
      </c>
      <c r="AE110" s="58" t="s">
        <v>133</v>
      </c>
      <c r="AF110" s="58" t="s">
        <v>133</v>
      </c>
      <c r="AG110" s="58" t="s">
        <v>133</v>
      </c>
      <c r="AH110" s="58" t="s">
        <v>110</v>
      </c>
      <c r="AI110" s="58" t="s">
        <v>151</v>
      </c>
      <c r="AJ110" s="58" t="s">
        <v>136</v>
      </c>
      <c r="AK110" s="58" t="s">
        <v>137</v>
      </c>
      <c r="AL110" s="58" t="s">
        <v>168</v>
      </c>
      <c r="AM110" s="58" t="s">
        <v>115</v>
      </c>
      <c r="AN110" s="58" t="s">
        <v>176</v>
      </c>
      <c r="AO110" s="58" t="s">
        <v>117</v>
      </c>
      <c r="AP110" s="58" t="s">
        <v>118</v>
      </c>
      <c r="AQ110" s="58" t="s">
        <v>141</v>
      </c>
      <c r="AR110" s="58" t="s">
        <v>142</v>
      </c>
      <c r="AS110" s="58" t="s">
        <v>143</v>
      </c>
      <c r="AT110" s="58" t="s">
        <v>122</v>
      </c>
      <c r="AU110" s="58" t="s">
        <v>145</v>
      </c>
      <c r="AV110" s="58" t="s">
        <v>174</v>
      </c>
      <c r="AW110" s="58" t="s">
        <v>125</v>
      </c>
      <c r="AX110" s="58" t="s">
        <v>157</v>
      </c>
      <c r="AY110" s="58" t="s">
        <v>127</v>
      </c>
      <c r="AZ110" s="120" t="s">
        <v>576</v>
      </c>
      <c r="BA110" s="58" t="s">
        <v>148</v>
      </c>
      <c r="BB110" s="58" t="s">
        <v>106</v>
      </c>
    </row>
    <row r="111" spans="1:54" ht="16" x14ac:dyDescent="0.2">
      <c r="A111" s="63">
        <v>43945.462881944448</v>
      </c>
      <c r="B111" s="63">
        <v>43945.473194444443</v>
      </c>
      <c r="C111" s="58" t="s">
        <v>57</v>
      </c>
      <c r="D111" s="120" t="s">
        <v>576</v>
      </c>
      <c r="E111" s="2">
        <v>100</v>
      </c>
      <c r="F111" s="2">
        <v>891</v>
      </c>
      <c r="G111" s="58" t="s">
        <v>130</v>
      </c>
      <c r="H111" s="63">
        <v>43945.473207314812</v>
      </c>
      <c r="I111" s="58" t="s">
        <v>291</v>
      </c>
      <c r="J111" s="58" t="s">
        <v>106</v>
      </c>
      <c r="K111" s="58" t="s">
        <v>106</v>
      </c>
      <c r="L111" s="58" t="s">
        <v>106</v>
      </c>
      <c r="M111" s="58" t="s">
        <v>106</v>
      </c>
      <c r="N111" s="120" t="s">
        <v>576</v>
      </c>
      <c r="O111" s="120" t="s">
        <v>576</v>
      </c>
      <c r="P111" s="58" t="s">
        <v>107</v>
      </c>
      <c r="Q111" s="58" t="s">
        <v>108</v>
      </c>
      <c r="R111" s="58" t="s">
        <v>129</v>
      </c>
      <c r="S111" s="58" t="s">
        <v>134</v>
      </c>
      <c r="T111" s="58" t="s">
        <v>132</v>
      </c>
      <c r="U111" s="58" t="s">
        <v>134</v>
      </c>
      <c r="V111" s="58" t="s">
        <v>133</v>
      </c>
      <c r="W111" s="58" t="s">
        <v>134</v>
      </c>
      <c r="X111" s="58" t="s">
        <v>134</v>
      </c>
      <c r="Y111" s="58" t="s">
        <v>134</v>
      </c>
      <c r="Z111" s="58" t="s">
        <v>134</v>
      </c>
      <c r="AA111" s="58" t="s">
        <v>132</v>
      </c>
      <c r="AB111" s="58" t="s">
        <v>134</v>
      </c>
      <c r="AC111" s="58" t="s">
        <v>133</v>
      </c>
      <c r="AD111" s="58" t="s">
        <v>133</v>
      </c>
      <c r="AE111" s="58" t="s">
        <v>134</v>
      </c>
      <c r="AF111" s="58" t="s">
        <v>109</v>
      </c>
      <c r="AG111" s="58" t="s">
        <v>133</v>
      </c>
      <c r="AH111" s="58" t="s">
        <v>110</v>
      </c>
      <c r="AI111" s="58" t="s">
        <v>111</v>
      </c>
      <c r="AJ111" s="58" t="s">
        <v>136</v>
      </c>
      <c r="AK111" s="58" t="s">
        <v>152</v>
      </c>
      <c r="AL111" s="58" t="s">
        <v>114</v>
      </c>
      <c r="AM111" s="58" t="s">
        <v>138</v>
      </c>
      <c r="AN111" s="58" t="s">
        <v>116</v>
      </c>
      <c r="AO111" s="58" t="s">
        <v>117</v>
      </c>
      <c r="AP111" s="58" t="s">
        <v>118</v>
      </c>
      <c r="AQ111" s="58" t="s">
        <v>119</v>
      </c>
      <c r="AR111" s="58" t="s">
        <v>120</v>
      </c>
      <c r="AS111" s="58" t="s">
        <v>143</v>
      </c>
      <c r="AT111" s="58" t="s">
        <v>153</v>
      </c>
      <c r="AU111" s="58" t="s">
        <v>145</v>
      </c>
      <c r="AV111" s="58" t="s">
        <v>123</v>
      </c>
      <c r="AW111" s="58" t="s">
        <v>125</v>
      </c>
      <c r="AX111" s="58" t="s">
        <v>157</v>
      </c>
      <c r="AY111" s="58" t="s">
        <v>127</v>
      </c>
      <c r="AZ111" s="120" t="s">
        <v>576</v>
      </c>
      <c r="BA111" s="58" t="s">
        <v>148</v>
      </c>
      <c r="BB111" s="58" t="s">
        <v>106</v>
      </c>
    </row>
    <row r="112" spans="1:54" ht="16" x14ac:dyDescent="0.2">
      <c r="A112" s="63">
        <v>43945.544895833336</v>
      </c>
      <c r="B112" s="63">
        <v>43945.552233796298</v>
      </c>
      <c r="C112" s="58" t="s">
        <v>57</v>
      </c>
      <c r="D112" s="120" t="s">
        <v>576</v>
      </c>
      <c r="E112" s="2">
        <v>100</v>
      </c>
      <c r="F112" s="2">
        <v>633</v>
      </c>
      <c r="G112" s="58" t="s">
        <v>130</v>
      </c>
      <c r="H112" s="63">
        <v>43945.55224380787</v>
      </c>
      <c r="I112" s="58" t="s">
        <v>292</v>
      </c>
      <c r="J112" s="58" t="s">
        <v>106</v>
      </c>
      <c r="K112" s="58" t="s">
        <v>106</v>
      </c>
      <c r="L112" s="58" t="s">
        <v>106</v>
      </c>
      <c r="M112" s="58" t="s">
        <v>106</v>
      </c>
      <c r="N112" s="120" t="s">
        <v>576</v>
      </c>
      <c r="O112" s="120" t="s">
        <v>576</v>
      </c>
      <c r="P112" s="58" t="s">
        <v>107</v>
      </c>
      <c r="Q112" s="58" t="s">
        <v>108</v>
      </c>
      <c r="R112" s="58" t="s">
        <v>129</v>
      </c>
      <c r="S112" s="58" t="s">
        <v>134</v>
      </c>
      <c r="T112" s="58" t="s">
        <v>132</v>
      </c>
      <c r="U112" s="58" t="s">
        <v>132</v>
      </c>
      <c r="V112" s="58" t="s">
        <v>133</v>
      </c>
      <c r="W112" s="58" t="s">
        <v>133</v>
      </c>
      <c r="X112" s="58" t="s">
        <v>133</v>
      </c>
      <c r="Y112" s="58" t="s">
        <v>134</v>
      </c>
      <c r="Z112" s="58" t="s">
        <v>134</v>
      </c>
      <c r="AA112" s="58" t="s">
        <v>134</v>
      </c>
      <c r="AB112" s="58" t="s">
        <v>134</v>
      </c>
      <c r="AC112" s="58" t="s">
        <v>109</v>
      </c>
      <c r="AD112" s="58" t="s">
        <v>133</v>
      </c>
      <c r="AE112" s="58" t="s">
        <v>134</v>
      </c>
      <c r="AF112" s="58" t="s">
        <v>134</v>
      </c>
      <c r="AG112" s="58" t="s">
        <v>134</v>
      </c>
      <c r="AH112" s="58" t="s">
        <v>110</v>
      </c>
      <c r="AI112" s="58" t="s">
        <v>151</v>
      </c>
      <c r="AJ112" s="58" t="s">
        <v>136</v>
      </c>
      <c r="AK112" s="58" t="s">
        <v>113</v>
      </c>
      <c r="AL112" s="58" t="s">
        <v>114</v>
      </c>
      <c r="AM112" s="58" t="s">
        <v>115</v>
      </c>
      <c r="AN112" s="58" t="s">
        <v>116</v>
      </c>
      <c r="AO112" s="58" t="s">
        <v>117</v>
      </c>
      <c r="AP112" s="58" t="s">
        <v>118</v>
      </c>
      <c r="AQ112" s="58" t="s">
        <v>141</v>
      </c>
      <c r="AR112" s="58" t="s">
        <v>142</v>
      </c>
      <c r="AS112" s="58" t="s">
        <v>143</v>
      </c>
      <c r="AT112" s="58" t="s">
        <v>144</v>
      </c>
      <c r="AU112" s="58" t="s">
        <v>145</v>
      </c>
      <c r="AV112" s="58" t="s">
        <v>123</v>
      </c>
      <c r="AW112" s="58" t="s">
        <v>171</v>
      </c>
      <c r="AX112" s="58" t="s">
        <v>126</v>
      </c>
      <c r="AY112" s="58" t="s">
        <v>147</v>
      </c>
      <c r="AZ112" s="120" t="s">
        <v>576</v>
      </c>
      <c r="BA112" s="58" t="s">
        <v>148</v>
      </c>
      <c r="BB112" s="58" t="s">
        <v>106</v>
      </c>
    </row>
    <row r="113" spans="1:54" ht="16" x14ac:dyDescent="0.2">
      <c r="A113" s="63">
        <v>43945.613159722219</v>
      </c>
      <c r="B113" s="63">
        <v>43945.615173611113</v>
      </c>
      <c r="C113" s="58" t="s">
        <v>57</v>
      </c>
      <c r="D113" s="120" t="s">
        <v>576</v>
      </c>
      <c r="E113" s="2">
        <v>16</v>
      </c>
      <c r="F113" s="2">
        <v>174</v>
      </c>
      <c r="G113" s="58" t="s">
        <v>104</v>
      </c>
      <c r="H113" s="63">
        <v>43952.615366273145</v>
      </c>
      <c r="I113" s="58" t="s">
        <v>293</v>
      </c>
      <c r="J113" s="58" t="s">
        <v>106</v>
      </c>
      <c r="K113" s="58" t="s">
        <v>106</v>
      </c>
      <c r="L113" s="58" t="s">
        <v>106</v>
      </c>
      <c r="M113" s="58" t="s">
        <v>106</v>
      </c>
      <c r="N113" s="120" t="s">
        <v>576</v>
      </c>
      <c r="O113" s="120" t="s">
        <v>576</v>
      </c>
      <c r="P113" s="58" t="s">
        <v>107</v>
      </c>
      <c r="Q113" s="58" t="s">
        <v>108</v>
      </c>
      <c r="R113" s="58" t="s">
        <v>129</v>
      </c>
      <c r="S113" s="58" t="s">
        <v>132</v>
      </c>
      <c r="T113" s="58" t="s">
        <v>132</v>
      </c>
      <c r="U113" s="58" t="s">
        <v>132</v>
      </c>
      <c r="V113" s="58" t="s">
        <v>132</v>
      </c>
      <c r="W113" s="58" t="s">
        <v>133</v>
      </c>
      <c r="X113" s="58" t="s">
        <v>132</v>
      </c>
      <c r="Y113" s="58" t="s">
        <v>133</v>
      </c>
      <c r="Z113" s="58" t="s">
        <v>134</v>
      </c>
      <c r="AA113" s="58" t="s">
        <v>132</v>
      </c>
      <c r="AB113" s="58" t="s">
        <v>134</v>
      </c>
      <c r="AC113" s="58" t="s">
        <v>133</v>
      </c>
      <c r="AD113" s="58" t="s">
        <v>133</v>
      </c>
      <c r="AE113" s="58" t="s">
        <v>134</v>
      </c>
      <c r="AF113" s="58" t="s">
        <v>133</v>
      </c>
      <c r="AG113" s="58" t="s">
        <v>134</v>
      </c>
      <c r="AH113" s="58" t="s">
        <v>106</v>
      </c>
      <c r="AI113" s="58" t="s">
        <v>106</v>
      </c>
      <c r="AJ113" s="58" t="s">
        <v>106</v>
      </c>
      <c r="AK113" s="58" t="s">
        <v>106</v>
      </c>
      <c r="AL113" s="58" t="s">
        <v>106</v>
      </c>
      <c r="AM113" s="58" t="s">
        <v>106</v>
      </c>
      <c r="AN113" s="58" t="s">
        <v>106</v>
      </c>
      <c r="AO113" s="58" t="s">
        <v>106</v>
      </c>
      <c r="AP113" s="58" t="s">
        <v>106</v>
      </c>
      <c r="AQ113" s="58" t="s">
        <v>106</v>
      </c>
      <c r="AR113" s="58" t="s">
        <v>106</v>
      </c>
      <c r="AS113" s="58" t="s">
        <v>106</v>
      </c>
      <c r="AT113" s="58" t="s">
        <v>106</v>
      </c>
      <c r="AU113" s="58" t="s">
        <v>106</v>
      </c>
      <c r="AV113" s="58" t="s">
        <v>106</v>
      </c>
      <c r="AW113" s="58" t="s">
        <v>106</v>
      </c>
      <c r="AX113" s="58" t="s">
        <v>106</v>
      </c>
      <c r="AY113" s="58" t="s">
        <v>106</v>
      </c>
      <c r="AZ113" s="120" t="s">
        <v>576</v>
      </c>
      <c r="BA113" s="58" t="s">
        <v>106</v>
      </c>
      <c r="BB113" s="58" t="s">
        <v>106</v>
      </c>
    </row>
    <row r="114" spans="1:54" ht="16" x14ac:dyDescent="0.2">
      <c r="A114" s="63">
        <v>43946.515717592592</v>
      </c>
      <c r="B114" s="63">
        <v>43946.535995370374</v>
      </c>
      <c r="C114" s="58" t="s">
        <v>57</v>
      </c>
      <c r="D114" s="120" t="s">
        <v>576</v>
      </c>
      <c r="E114" s="2">
        <v>16</v>
      </c>
      <c r="F114" s="2">
        <v>1751</v>
      </c>
      <c r="G114" s="58" t="s">
        <v>104</v>
      </c>
      <c r="H114" s="63">
        <v>43953.536197835645</v>
      </c>
      <c r="I114" s="58" t="s">
        <v>294</v>
      </c>
      <c r="J114" s="58" t="s">
        <v>106</v>
      </c>
      <c r="K114" s="58" t="s">
        <v>106</v>
      </c>
      <c r="L114" s="58" t="s">
        <v>106</v>
      </c>
      <c r="M114" s="58" t="s">
        <v>106</v>
      </c>
      <c r="N114" s="120" t="s">
        <v>576</v>
      </c>
      <c r="O114" s="120" t="s">
        <v>576</v>
      </c>
      <c r="P114" s="58" t="s">
        <v>107</v>
      </c>
      <c r="Q114" s="58" t="s">
        <v>108</v>
      </c>
      <c r="R114" s="58" t="s">
        <v>129</v>
      </c>
      <c r="S114" s="58" t="s">
        <v>109</v>
      </c>
      <c r="T114" s="58" t="s">
        <v>133</v>
      </c>
      <c r="U114" s="58" t="s">
        <v>133</v>
      </c>
      <c r="V114" s="58" t="s">
        <v>134</v>
      </c>
      <c r="W114" s="58" t="s">
        <v>134</v>
      </c>
      <c r="X114" s="58" t="s">
        <v>134</v>
      </c>
      <c r="Y114" s="58" t="s">
        <v>134</v>
      </c>
      <c r="Z114" s="58" t="s">
        <v>134</v>
      </c>
      <c r="AA114" s="58" t="s">
        <v>133</v>
      </c>
      <c r="AB114" s="58" t="s">
        <v>133</v>
      </c>
      <c r="AC114" s="58" t="s">
        <v>133</v>
      </c>
      <c r="AD114" s="58" t="s">
        <v>134</v>
      </c>
      <c r="AE114" s="58" t="s">
        <v>133</v>
      </c>
      <c r="AF114" s="58" t="s">
        <v>134</v>
      </c>
      <c r="AG114" s="58" t="s">
        <v>133</v>
      </c>
      <c r="AH114" s="58" t="s">
        <v>106</v>
      </c>
      <c r="AI114" s="58" t="s">
        <v>106</v>
      </c>
      <c r="AJ114" s="58" t="s">
        <v>106</v>
      </c>
      <c r="AK114" s="58" t="s">
        <v>106</v>
      </c>
      <c r="AL114" s="58" t="s">
        <v>106</v>
      </c>
      <c r="AM114" s="58" t="s">
        <v>106</v>
      </c>
      <c r="AN114" s="58" t="s">
        <v>106</v>
      </c>
      <c r="AO114" s="58" t="s">
        <v>106</v>
      </c>
      <c r="AP114" s="58" t="s">
        <v>106</v>
      </c>
      <c r="AQ114" s="58" t="s">
        <v>106</v>
      </c>
      <c r="AR114" s="58" t="s">
        <v>106</v>
      </c>
      <c r="AS114" s="58" t="s">
        <v>106</v>
      </c>
      <c r="AT114" s="58" t="s">
        <v>106</v>
      </c>
      <c r="AU114" s="58" t="s">
        <v>106</v>
      </c>
      <c r="AV114" s="58" t="s">
        <v>106</v>
      </c>
      <c r="AW114" s="58" t="s">
        <v>106</v>
      </c>
      <c r="AX114" s="58" t="s">
        <v>106</v>
      </c>
      <c r="AY114" s="58" t="s">
        <v>106</v>
      </c>
      <c r="AZ114" s="120" t="s">
        <v>576</v>
      </c>
      <c r="BA114" s="58" t="s">
        <v>106</v>
      </c>
      <c r="BB114" s="58" t="s">
        <v>106</v>
      </c>
    </row>
    <row r="115" spans="1:54" ht="16" x14ac:dyDescent="0.2">
      <c r="A115" s="63">
        <v>43977.413969907408</v>
      </c>
      <c r="B115" s="63">
        <v>43977.437939814816</v>
      </c>
      <c r="C115" s="58" t="s">
        <v>57</v>
      </c>
      <c r="D115" s="120" t="s">
        <v>576</v>
      </c>
      <c r="E115" s="2">
        <v>100</v>
      </c>
      <c r="F115" s="2">
        <v>2071</v>
      </c>
      <c r="G115" s="58" t="s">
        <v>130</v>
      </c>
      <c r="H115" s="63">
        <v>43977.43795496528</v>
      </c>
      <c r="I115" s="58" t="s">
        <v>295</v>
      </c>
      <c r="J115" s="58" t="s">
        <v>106</v>
      </c>
      <c r="K115" s="58" t="s">
        <v>106</v>
      </c>
      <c r="L115" s="58" t="s">
        <v>106</v>
      </c>
      <c r="M115" s="58" t="s">
        <v>106</v>
      </c>
      <c r="N115" s="120" t="s">
        <v>576</v>
      </c>
      <c r="O115" s="120" t="s">
        <v>576</v>
      </c>
      <c r="P115" s="58" t="s">
        <v>107</v>
      </c>
      <c r="Q115" s="58" t="s">
        <v>108</v>
      </c>
      <c r="R115" s="58" t="s">
        <v>129</v>
      </c>
      <c r="S115" s="58" t="s">
        <v>132</v>
      </c>
      <c r="T115" s="58" t="s">
        <v>132</v>
      </c>
      <c r="U115" s="58" t="s">
        <v>132</v>
      </c>
      <c r="V115" s="58" t="s">
        <v>132</v>
      </c>
      <c r="W115" s="58" t="s">
        <v>134</v>
      </c>
      <c r="X115" s="58" t="s">
        <v>133</v>
      </c>
      <c r="Y115" s="58" t="s">
        <v>132</v>
      </c>
      <c r="Z115" s="58" t="s">
        <v>133</v>
      </c>
      <c r="AA115" s="58" t="s">
        <v>132</v>
      </c>
      <c r="AB115" s="58" t="s">
        <v>132</v>
      </c>
      <c r="AC115" s="58" t="s">
        <v>133</v>
      </c>
      <c r="AD115" s="58" t="s">
        <v>132</v>
      </c>
      <c r="AE115" s="58" t="s">
        <v>132</v>
      </c>
      <c r="AF115" s="58" t="s">
        <v>133</v>
      </c>
      <c r="AG115" s="58" t="s">
        <v>132</v>
      </c>
      <c r="AH115" s="58" t="s">
        <v>110</v>
      </c>
      <c r="AI115" s="58" t="s">
        <v>111</v>
      </c>
      <c r="AJ115" s="58" t="s">
        <v>136</v>
      </c>
      <c r="AK115" s="58" t="s">
        <v>137</v>
      </c>
      <c r="AL115" s="58" t="s">
        <v>114</v>
      </c>
      <c r="AM115" s="58" t="s">
        <v>138</v>
      </c>
      <c r="AN115" s="58" t="s">
        <v>116</v>
      </c>
      <c r="AO115" s="58" t="s">
        <v>117</v>
      </c>
      <c r="AP115" s="58" t="s">
        <v>140</v>
      </c>
      <c r="AQ115" s="58" t="s">
        <v>119</v>
      </c>
      <c r="AR115" s="58" t="s">
        <v>142</v>
      </c>
      <c r="AS115" s="58" t="s">
        <v>143</v>
      </c>
      <c r="AT115" s="58" t="s">
        <v>122</v>
      </c>
      <c r="AU115" s="58" t="s">
        <v>145</v>
      </c>
      <c r="AV115" s="58" t="s">
        <v>174</v>
      </c>
      <c r="AW115" s="58" t="s">
        <v>125</v>
      </c>
      <c r="AX115" s="58" t="s">
        <v>157</v>
      </c>
      <c r="AY115" s="58" t="s">
        <v>192</v>
      </c>
      <c r="AZ115" s="120" t="s">
        <v>576</v>
      </c>
      <c r="BA115" s="58" t="s">
        <v>148</v>
      </c>
      <c r="BB115" s="58" t="s">
        <v>106</v>
      </c>
    </row>
    <row r="116" spans="1:54" ht="16" x14ac:dyDescent="0.2">
      <c r="A116" s="63">
        <v>43977.459108796298</v>
      </c>
      <c r="B116" s="63">
        <v>43977.463275462964</v>
      </c>
      <c r="C116" s="58" t="s">
        <v>57</v>
      </c>
      <c r="D116" s="120" t="s">
        <v>576</v>
      </c>
      <c r="E116" s="2">
        <v>100</v>
      </c>
      <c r="F116" s="2">
        <v>359</v>
      </c>
      <c r="G116" s="58" t="s">
        <v>130</v>
      </c>
      <c r="H116" s="63">
        <v>43977.463284166668</v>
      </c>
      <c r="I116" s="58" t="s">
        <v>296</v>
      </c>
      <c r="J116" s="58" t="s">
        <v>106</v>
      </c>
      <c r="K116" s="58" t="s">
        <v>106</v>
      </c>
      <c r="L116" s="58" t="s">
        <v>106</v>
      </c>
      <c r="M116" s="58" t="s">
        <v>106</v>
      </c>
      <c r="N116" s="120" t="s">
        <v>576</v>
      </c>
      <c r="O116" s="120" t="s">
        <v>576</v>
      </c>
      <c r="P116" s="58" t="s">
        <v>107</v>
      </c>
      <c r="Q116" s="58" t="s">
        <v>108</v>
      </c>
      <c r="R116" s="58" t="s">
        <v>129</v>
      </c>
      <c r="S116" s="58" t="s">
        <v>132</v>
      </c>
      <c r="T116" s="58" t="s">
        <v>132</v>
      </c>
      <c r="U116" s="58" t="s">
        <v>132</v>
      </c>
      <c r="V116" s="58" t="s">
        <v>132</v>
      </c>
      <c r="W116" s="58" t="s">
        <v>133</v>
      </c>
      <c r="X116" s="58" t="s">
        <v>133</v>
      </c>
      <c r="Y116" s="58" t="s">
        <v>133</v>
      </c>
      <c r="Z116" s="58" t="s">
        <v>134</v>
      </c>
      <c r="AA116" s="58" t="s">
        <v>132</v>
      </c>
      <c r="AB116" s="58" t="s">
        <v>133</v>
      </c>
      <c r="AC116" s="58" t="s">
        <v>132</v>
      </c>
      <c r="AD116" s="58" t="s">
        <v>132</v>
      </c>
      <c r="AE116" s="58" t="s">
        <v>132</v>
      </c>
      <c r="AF116" s="58" t="s">
        <v>133</v>
      </c>
      <c r="AG116" s="58" t="s">
        <v>134</v>
      </c>
      <c r="AH116" s="58" t="s">
        <v>135</v>
      </c>
      <c r="AI116" s="58" t="s">
        <v>111</v>
      </c>
      <c r="AJ116" s="58" t="s">
        <v>136</v>
      </c>
      <c r="AK116" s="58" t="s">
        <v>137</v>
      </c>
      <c r="AL116" s="58" t="s">
        <v>114</v>
      </c>
      <c r="AM116" s="58" t="s">
        <v>138</v>
      </c>
      <c r="AN116" s="58" t="s">
        <v>116</v>
      </c>
      <c r="AO116" s="58" t="s">
        <v>159</v>
      </c>
      <c r="AP116" s="58" t="s">
        <v>140</v>
      </c>
      <c r="AQ116" s="58" t="s">
        <v>141</v>
      </c>
      <c r="AR116" s="58" t="s">
        <v>142</v>
      </c>
      <c r="AS116" s="58" t="s">
        <v>143</v>
      </c>
      <c r="AT116" s="58" t="s">
        <v>161</v>
      </c>
      <c r="AU116" s="58" t="s">
        <v>145</v>
      </c>
      <c r="AV116" s="58" t="s">
        <v>179</v>
      </c>
      <c r="AW116" s="58" t="s">
        <v>125</v>
      </c>
      <c r="AX116" s="58" t="s">
        <v>157</v>
      </c>
      <c r="AY116" s="58" t="s">
        <v>147</v>
      </c>
      <c r="AZ116" s="120" t="s">
        <v>576</v>
      </c>
      <c r="BA116" s="58" t="s">
        <v>220</v>
      </c>
      <c r="BB116" s="58" t="s">
        <v>106</v>
      </c>
    </row>
    <row r="117" spans="1:54" ht="16" x14ac:dyDescent="0.2">
      <c r="A117" s="63">
        <v>43977.480231481481</v>
      </c>
      <c r="B117" s="63">
        <v>43977.488483796296</v>
      </c>
      <c r="C117" s="58" t="s">
        <v>57</v>
      </c>
      <c r="D117" s="120" t="s">
        <v>576</v>
      </c>
      <c r="E117" s="2">
        <v>100</v>
      </c>
      <c r="F117" s="2">
        <v>712</v>
      </c>
      <c r="G117" s="58" t="s">
        <v>130</v>
      </c>
      <c r="H117" s="63">
        <v>43977.488495833335</v>
      </c>
      <c r="I117" s="58" t="s">
        <v>297</v>
      </c>
      <c r="J117" s="58" t="s">
        <v>106</v>
      </c>
      <c r="K117" s="58" t="s">
        <v>106</v>
      </c>
      <c r="L117" s="58" t="s">
        <v>106</v>
      </c>
      <c r="M117" s="58" t="s">
        <v>106</v>
      </c>
      <c r="N117" s="120" t="s">
        <v>576</v>
      </c>
      <c r="O117" s="120" t="s">
        <v>576</v>
      </c>
      <c r="P117" s="58" t="s">
        <v>107</v>
      </c>
      <c r="Q117" s="58" t="s">
        <v>108</v>
      </c>
      <c r="R117" s="58" t="s">
        <v>129</v>
      </c>
      <c r="S117" s="58" t="s">
        <v>134</v>
      </c>
      <c r="T117" s="58" t="s">
        <v>133</v>
      </c>
      <c r="U117" s="58" t="s">
        <v>133</v>
      </c>
      <c r="V117" s="58" t="s">
        <v>134</v>
      </c>
      <c r="W117" s="58" t="s">
        <v>134</v>
      </c>
      <c r="X117" s="58" t="s">
        <v>134</v>
      </c>
      <c r="Y117" s="58" t="s">
        <v>134</v>
      </c>
      <c r="Z117" s="58" t="s">
        <v>134</v>
      </c>
      <c r="AA117" s="58" t="s">
        <v>133</v>
      </c>
      <c r="AB117" s="58" t="s">
        <v>134</v>
      </c>
      <c r="AC117" s="58" t="s">
        <v>109</v>
      </c>
      <c r="AD117" s="58" t="s">
        <v>134</v>
      </c>
      <c r="AE117" s="58" t="s">
        <v>134</v>
      </c>
      <c r="AF117" s="58" t="s">
        <v>134</v>
      </c>
      <c r="AG117" s="58" t="s">
        <v>133</v>
      </c>
      <c r="AH117" s="58" t="s">
        <v>110</v>
      </c>
      <c r="AI117" s="58" t="s">
        <v>111</v>
      </c>
      <c r="AJ117" s="58" t="s">
        <v>136</v>
      </c>
      <c r="AK117" s="58" t="s">
        <v>137</v>
      </c>
      <c r="AL117" s="58" t="s">
        <v>114</v>
      </c>
      <c r="AM117" s="58" t="s">
        <v>138</v>
      </c>
      <c r="AN117" s="58" t="s">
        <v>116</v>
      </c>
      <c r="AO117" s="58" t="s">
        <v>117</v>
      </c>
      <c r="AP117" s="58" t="s">
        <v>118</v>
      </c>
      <c r="AQ117" s="58" t="s">
        <v>141</v>
      </c>
      <c r="AR117" s="58" t="s">
        <v>142</v>
      </c>
      <c r="AS117" s="58" t="s">
        <v>143</v>
      </c>
      <c r="AT117" s="58" t="s">
        <v>144</v>
      </c>
      <c r="AU117" s="58" t="s">
        <v>145</v>
      </c>
      <c r="AV117" s="58" t="s">
        <v>123</v>
      </c>
      <c r="AW117" s="58" t="s">
        <v>125</v>
      </c>
      <c r="AX117" s="58" t="s">
        <v>126</v>
      </c>
      <c r="AY117" s="58" t="s">
        <v>127</v>
      </c>
      <c r="AZ117" s="120" t="s">
        <v>576</v>
      </c>
      <c r="BA117" s="58" t="s">
        <v>148</v>
      </c>
      <c r="BB117" s="58" t="s">
        <v>106</v>
      </c>
    </row>
    <row r="118" spans="1:54" ht="16" x14ac:dyDescent="0.2">
      <c r="A118" s="63">
        <v>43977.524907407409</v>
      </c>
      <c r="B118" s="63">
        <v>43977.53230324074</v>
      </c>
      <c r="C118" s="58" t="s">
        <v>57</v>
      </c>
      <c r="D118" s="120" t="s">
        <v>576</v>
      </c>
      <c r="E118" s="2">
        <v>100</v>
      </c>
      <c r="F118" s="2">
        <v>639</v>
      </c>
      <c r="G118" s="58" t="s">
        <v>130</v>
      </c>
      <c r="H118" s="63">
        <v>43977.532314594908</v>
      </c>
      <c r="I118" s="58" t="s">
        <v>298</v>
      </c>
      <c r="J118" s="58" t="s">
        <v>106</v>
      </c>
      <c r="K118" s="58" t="s">
        <v>106</v>
      </c>
      <c r="L118" s="58" t="s">
        <v>106</v>
      </c>
      <c r="M118" s="58" t="s">
        <v>106</v>
      </c>
      <c r="N118" s="120" t="s">
        <v>576</v>
      </c>
      <c r="O118" s="120" t="s">
        <v>576</v>
      </c>
      <c r="P118" s="58" t="s">
        <v>107</v>
      </c>
      <c r="Q118" s="58" t="s">
        <v>108</v>
      </c>
      <c r="R118" s="58" t="s">
        <v>129</v>
      </c>
      <c r="S118" s="58" t="s">
        <v>132</v>
      </c>
      <c r="T118" s="58" t="s">
        <v>132</v>
      </c>
      <c r="U118" s="58" t="s">
        <v>132</v>
      </c>
      <c r="V118" s="58" t="s">
        <v>132</v>
      </c>
      <c r="W118" s="58" t="s">
        <v>132</v>
      </c>
      <c r="X118" s="58" t="s">
        <v>133</v>
      </c>
      <c r="Y118" s="58" t="s">
        <v>133</v>
      </c>
      <c r="Z118" s="58" t="s">
        <v>133</v>
      </c>
      <c r="AA118" s="58" t="s">
        <v>133</v>
      </c>
      <c r="AB118" s="58" t="s">
        <v>132</v>
      </c>
      <c r="AC118" s="58" t="s">
        <v>133</v>
      </c>
      <c r="AD118" s="58" t="s">
        <v>132</v>
      </c>
      <c r="AE118" s="58" t="s">
        <v>132</v>
      </c>
      <c r="AF118" s="58" t="s">
        <v>133</v>
      </c>
      <c r="AG118" s="58" t="s">
        <v>132</v>
      </c>
      <c r="AH118" s="58" t="s">
        <v>135</v>
      </c>
      <c r="AI118" s="58" t="s">
        <v>111</v>
      </c>
      <c r="AJ118" s="58" t="s">
        <v>136</v>
      </c>
      <c r="AK118" s="58" t="s">
        <v>137</v>
      </c>
      <c r="AL118" s="58" t="s">
        <v>114</v>
      </c>
      <c r="AM118" s="58" t="s">
        <v>138</v>
      </c>
      <c r="AN118" s="58" t="s">
        <v>116</v>
      </c>
      <c r="AO118" s="58" t="s">
        <v>117</v>
      </c>
      <c r="AP118" s="58" t="s">
        <v>118</v>
      </c>
      <c r="AQ118" s="58" t="s">
        <v>141</v>
      </c>
      <c r="AR118" s="58" t="s">
        <v>120</v>
      </c>
      <c r="AS118" s="58" t="s">
        <v>182</v>
      </c>
      <c r="AT118" s="58" t="s">
        <v>153</v>
      </c>
      <c r="AU118" s="58" t="s">
        <v>145</v>
      </c>
      <c r="AV118" s="58" t="s">
        <v>123</v>
      </c>
      <c r="AW118" s="58" t="s">
        <v>125</v>
      </c>
      <c r="AX118" s="58" t="s">
        <v>227</v>
      </c>
      <c r="AY118" s="58" t="s">
        <v>147</v>
      </c>
      <c r="AZ118" s="120" t="s">
        <v>576</v>
      </c>
      <c r="BA118" s="58" t="s">
        <v>220</v>
      </c>
      <c r="BB118" s="58" t="s">
        <v>106</v>
      </c>
    </row>
    <row r="119" spans="1:54" ht="16" x14ac:dyDescent="0.2">
      <c r="A119" s="63">
        <v>43977.451874999999</v>
      </c>
      <c r="B119" s="63">
        <v>43978.445706018516</v>
      </c>
      <c r="C119" s="58" t="s">
        <v>57</v>
      </c>
      <c r="D119" s="120" t="s">
        <v>576</v>
      </c>
      <c r="E119" s="2">
        <v>100</v>
      </c>
      <c r="F119" s="2">
        <v>85867</v>
      </c>
      <c r="G119" s="58" t="s">
        <v>130</v>
      </c>
      <c r="H119" s="63">
        <v>43978.445716076392</v>
      </c>
      <c r="I119" s="58" t="s">
        <v>299</v>
      </c>
      <c r="J119" s="58" t="s">
        <v>106</v>
      </c>
      <c r="K119" s="58" t="s">
        <v>106</v>
      </c>
      <c r="L119" s="58" t="s">
        <v>106</v>
      </c>
      <c r="M119" s="58" t="s">
        <v>106</v>
      </c>
      <c r="N119" s="120" t="s">
        <v>576</v>
      </c>
      <c r="O119" s="120" t="s">
        <v>576</v>
      </c>
      <c r="P119" s="58" t="s">
        <v>107</v>
      </c>
      <c r="Q119" s="58" t="s">
        <v>108</v>
      </c>
      <c r="R119" s="58" t="s">
        <v>129</v>
      </c>
      <c r="S119" s="58" t="s">
        <v>134</v>
      </c>
      <c r="T119" s="58" t="s">
        <v>132</v>
      </c>
      <c r="U119" s="58" t="s">
        <v>133</v>
      </c>
      <c r="V119" s="58" t="s">
        <v>134</v>
      </c>
      <c r="W119" s="58" t="s">
        <v>134</v>
      </c>
      <c r="X119" s="58" t="s">
        <v>133</v>
      </c>
      <c r="Y119" s="58" t="s">
        <v>133</v>
      </c>
      <c r="Z119" s="58" t="s">
        <v>109</v>
      </c>
      <c r="AA119" s="58" t="s">
        <v>132</v>
      </c>
      <c r="AB119" s="58" t="s">
        <v>134</v>
      </c>
      <c r="AC119" s="58" t="s">
        <v>132</v>
      </c>
      <c r="AD119" s="58" t="s">
        <v>134</v>
      </c>
      <c r="AE119" s="58" t="s">
        <v>134</v>
      </c>
      <c r="AF119" s="58" t="s">
        <v>134</v>
      </c>
      <c r="AG119" s="58" t="s">
        <v>133</v>
      </c>
      <c r="AH119" s="58" t="s">
        <v>135</v>
      </c>
      <c r="AI119" s="58" t="s">
        <v>111</v>
      </c>
      <c r="AJ119" s="58" t="s">
        <v>136</v>
      </c>
      <c r="AK119" s="58" t="s">
        <v>137</v>
      </c>
      <c r="AL119" s="58" t="s">
        <v>114</v>
      </c>
      <c r="AM119" s="58" t="s">
        <v>138</v>
      </c>
      <c r="AN119" s="58" t="s">
        <v>116</v>
      </c>
      <c r="AO119" s="58" t="s">
        <v>117</v>
      </c>
      <c r="AP119" s="58" t="s">
        <v>118</v>
      </c>
      <c r="AQ119" s="58" t="s">
        <v>141</v>
      </c>
      <c r="AR119" s="58" t="s">
        <v>120</v>
      </c>
      <c r="AS119" s="58" t="s">
        <v>170</v>
      </c>
      <c r="AT119" s="58" t="s">
        <v>122</v>
      </c>
      <c r="AU119" s="58" t="s">
        <v>145</v>
      </c>
      <c r="AV119" s="58" t="s">
        <v>179</v>
      </c>
      <c r="AW119" s="58" t="s">
        <v>125</v>
      </c>
      <c r="AX119" s="58" t="s">
        <v>126</v>
      </c>
      <c r="AY119" s="58" t="s">
        <v>147</v>
      </c>
      <c r="AZ119" s="120" t="s">
        <v>576</v>
      </c>
      <c r="BA119" s="58" t="s">
        <v>148</v>
      </c>
      <c r="BB119" s="58" t="s">
        <v>106</v>
      </c>
    </row>
    <row r="120" spans="1:54" ht="16" x14ac:dyDescent="0.2">
      <c r="A120" s="63">
        <v>43971.530335648145</v>
      </c>
      <c r="B120" s="63">
        <v>43971.531990740739</v>
      </c>
      <c r="C120" s="58" t="s">
        <v>57</v>
      </c>
      <c r="D120" s="120" t="s">
        <v>576</v>
      </c>
      <c r="E120" s="2">
        <v>16</v>
      </c>
      <c r="F120" s="2">
        <v>142</v>
      </c>
      <c r="G120" s="58" t="s">
        <v>104</v>
      </c>
      <c r="H120" s="63">
        <v>43978.532092453701</v>
      </c>
      <c r="I120" s="58" t="s">
        <v>300</v>
      </c>
      <c r="J120" s="58" t="s">
        <v>106</v>
      </c>
      <c r="K120" s="58" t="s">
        <v>106</v>
      </c>
      <c r="L120" s="58" t="s">
        <v>106</v>
      </c>
      <c r="M120" s="58" t="s">
        <v>106</v>
      </c>
      <c r="N120" s="120" t="s">
        <v>576</v>
      </c>
      <c r="O120" s="120" t="s">
        <v>576</v>
      </c>
      <c r="P120" s="58" t="s">
        <v>107</v>
      </c>
      <c r="Q120" s="58" t="s">
        <v>108</v>
      </c>
      <c r="R120" s="58" t="s">
        <v>129</v>
      </c>
      <c r="S120" s="58" t="s">
        <v>109</v>
      </c>
      <c r="T120" s="58" t="s">
        <v>132</v>
      </c>
      <c r="U120" s="58" t="s">
        <v>133</v>
      </c>
      <c r="V120" s="58" t="s">
        <v>134</v>
      </c>
      <c r="W120" s="58" t="s">
        <v>109</v>
      </c>
      <c r="X120" s="58" t="s">
        <v>109</v>
      </c>
      <c r="Y120" s="58" t="s">
        <v>134</v>
      </c>
      <c r="Z120" s="58" t="s">
        <v>133</v>
      </c>
      <c r="AA120" s="58" t="s">
        <v>133</v>
      </c>
      <c r="AB120" s="58" t="s">
        <v>134</v>
      </c>
      <c r="AC120" s="58" t="s">
        <v>134</v>
      </c>
      <c r="AD120" s="58" t="s">
        <v>109</v>
      </c>
      <c r="AE120" s="58" t="s">
        <v>109</v>
      </c>
      <c r="AF120" s="58" t="s">
        <v>134</v>
      </c>
      <c r="AG120" s="58" t="s">
        <v>134</v>
      </c>
      <c r="AH120" s="58" t="s">
        <v>106</v>
      </c>
      <c r="AI120" s="58" t="s">
        <v>106</v>
      </c>
      <c r="AJ120" s="58" t="s">
        <v>106</v>
      </c>
      <c r="AK120" s="58" t="s">
        <v>106</v>
      </c>
      <c r="AL120" s="58" t="s">
        <v>106</v>
      </c>
      <c r="AM120" s="58" t="s">
        <v>106</v>
      </c>
      <c r="AN120" s="58" t="s">
        <v>106</v>
      </c>
      <c r="AO120" s="58" t="s">
        <v>106</v>
      </c>
      <c r="AP120" s="58" t="s">
        <v>106</v>
      </c>
      <c r="AQ120" s="58" t="s">
        <v>106</v>
      </c>
      <c r="AR120" s="58" t="s">
        <v>106</v>
      </c>
      <c r="AS120" s="58" t="s">
        <v>106</v>
      </c>
      <c r="AT120" s="58" t="s">
        <v>106</v>
      </c>
      <c r="AU120" s="58" t="s">
        <v>106</v>
      </c>
      <c r="AV120" s="58" t="s">
        <v>106</v>
      </c>
      <c r="AW120" s="58" t="s">
        <v>106</v>
      </c>
      <c r="AX120" s="58" t="s">
        <v>106</v>
      </c>
      <c r="AY120" s="58" t="s">
        <v>106</v>
      </c>
      <c r="AZ120" s="120" t="s">
        <v>576</v>
      </c>
      <c r="BA120" s="58" t="s">
        <v>106</v>
      </c>
      <c r="BB120" s="58" t="s">
        <v>106</v>
      </c>
    </row>
    <row r="121" spans="1:54" ht="16" x14ac:dyDescent="0.2">
      <c r="A121" s="63">
        <v>43978.926226851851</v>
      </c>
      <c r="B121" s="63">
        <v>43978.938831018517</v>
      </c>
      <c r="C121" s="58" t="s">
        <v>57</v>
      </c>
      <c r="D121" s="120" t="s">
        <v>576</v>
      </c>
      <c r="E121" s="2">
        <v>100</v>
      </c>
      <c r="F121" s="2">
        <v>1089</v>
      </c>
      <c r="G121" s="58" t="s">
        <v>130</v>
      </c>
      <c r="H121" s="63">
        <v>43978.938841435185</v>
      </c>
      <c r="I121" s="58" t="s">
        <v>301</v>
      </c>
      <c r="J121" s="58" t="s">
        <v>106</v>
      </c>
      <c r="K121" s="58" t="s">
        <v>106</v>
      </c>
      <c r="L121" s="58" t="s">
        <v>106</v>
      </c>
      <c r="M121" s="58" t="s">
        <v>106</v>
      </c>
      <c r="N121" s="120" t="s">
        <v>576</v>
      </c>
      <c r="O121" s="120" t="s">
        <v>576</v>
      </c>
      <c r="P121" s="58" t="s">
        <v>107</v>
      </c>
      <c r="Q121" s="58" t="s">
        <v>108</v>
      </c>
      <c r="R121" s="58" t="s">
        <v>129</v>
      </c>
      <c r="S121" s="58" t="s">
        <v>133</v>
      </c>
      <c r="T121" s="58" t="s">
        <v>132</v>
      </c>
      <c r="U121" s="58" t="s">
        <v>132</v>
      </c>
      <c r="V121" s="58" t="s">
        <v>133</v>
      </c>
      <c r="W121" s="58" t="s">
        <v>134</v>
      </c>
      <c r="X121" s="58" t="s">
        <v>134</v>
      </c>
      <c r="Y121" s="58" t="s">
        <v>134</v>
      </c>
      <c r="Z121" s="58" t="s">
        <v>109</v>
      </c>
      <c r="AA121" s="58" t="s">
        <v>132</v>
      </c>
      <c r="AB121" s="58" t="s">
        <v>134</v>
      </c>
      <c r="AC121" s="58" t="s">
        <v>132</v>
      </c>
      <c r="AD121" s="58" t="s">
        <v>133</v>
      </c>
      <c r="AE121" s="58" t="s">
        <v>134</v>
      </c>
      <c r="AF121" s="58" t="s">
        <v>133</v>
      </c>
      <c r="AG121" s="58" t="s">
        <v>134</v>
      </c>
      <c r="AH121" s="58" t="s">
        <v>173</v>
      </c>
      <c r="AI121" s="58" t="s">
        <v>151</v>
      </c>
      <c r="AJ121" s="58" t="s">
        <v>136</v>
      </c>
      <c r="AK121" s="58" t="s">
        <v>137</v>
      </c>
      <c r="AL121" s="58" t="s">
        <v>114</v>
      </c>
      <c r="AM121" s="58" t="s">
        <v>138</v>
      </c>
      <c r="AN121" s="58" t="s">
        <v>116</v>
      </c>
      <c r="AO121" s="58" t="s">
        <v>117</v>
      </c>
      <c r="AP121" s="58" t="s">
        <v>118</v>
      </c>
      <c r="AQ121" s="58" t="s">
        <v>119</v>
      </c>
      <c r="AR121" s="58" t="s">
        <v>142</v>
      </c>
      <c r="AS121" s="58" t="s">
        <v>143</v>
      </c>
      <c r="AT121" s="58" t="s">
        <v>144</v>
      </c>
      <c r="AU121" s="58" t="s">
        <v>145</v>
      </c>
      <c r="AV121" s="58" t="s">
        <v>123</v>
      </c>
      <c r="AW121" s="58" t="s">
        <v>125</v>
      </c>
      <c r="AX121" s="58" t="s">
        <v>126</v>
      </c>
      <c r="AY121" s="58" t="s">
        <v>127</v>
      </c>
      <c r="AZ121" s="120" t="s">
        <v>576</v>
      </c>
      <c r="BA121" s="58" t="s">
        <v>148</v>
      </c>
      <c r="BB121" s="58" t="s">
        <v>106</v>
      </c>
    </row>
    <row r="122" spans="1:54" ht="16" x14ac:dyDescent="0.2">
      <c r="A122" s="63">
        <v>43981.433287037034</v>
      </c>
      <c r="B122" s="63">
        <v>43981.442743055559</v>
      </c>
      <c r="C122" s="58" t="s">
        <v>57</v>
      </c>
      <c r="D122" s="120" t="s">
        <v>576</v>
      </c>
      <c r="E122" s="2">
        <v>100</v>
      </c>
      <c r="F122" s="2">
        <v>816</v>
      </c>
      <c r="G122" s="58" t="s">
        <v>130</v>
      </c>
      <c r="H122" s="63">
        <v>43981.442747789355</v>
      </c>
      <c r="I122" s="58" t="s">
        <v>302</v>
      </c>
      <c r="J122" s="58" t="s">
        <v>106</v>
      </c>
      <c r="K122" s="58" t="s">
        <v>106</v>
      </c>
      <c r="L122" s="58" t="s">
        <v>106</v>
      </c>
      <c r="M122" s="58" t="s">
        <v>106</v>
      </c>
      <c r="N122" s="120" t="s">
        <v>576</v>
      </c>
      <c r="O122" s="120" t="s">
        <v>576</v>
      </c>
      <c r="P122" s="58" t="s">
        <v>107</v>
      </c>
      <c r="Q122" s="58" t="s">
        <v>108</v>
      </c>
      <c r="R122" s="58" t="s">
        <v>129</v>
      </c>
      <c r="S122" s="58" t="s">
        <v>133</v>
      </c>
      <c r="T122" s="58" t="s">
        <v>133</v>
      </c>
      <c r="U122" s="58" t="s">
        <v>133</v>
      </c>
      <c r="V122" s="58" t="s">
        <v>134</v>
      </c>
      <c r="W122" s="58" t="s">
        <v>134</v>
      </c>
      <c r="X122" s="58" t="s">
        <v>134</v>
      </c>
      <c r="Y122" s="58" t="s">
        <v>134</v>
      </c>
      <c r="Z122" s="58" t="s">
        <v>134</v>
      </c>
      <c r="AA122" s="58" t="s">
        <v>134</v>
      </c>
      <c r="AB122" s="58" t="s">
        <v>109</v>
      </c>
      <c r="AC122" s="58" t="s">
        <v>134</v>
      </c>
      <c r="AD122" s="58" t="s">
        <v>134</v>
      </c>
      <c r="AE122" s="58" t="s">
        <v>134</v>
      </c>
      <c r="AF122" s="58" t="s">
        <v>134</v>
      </c>
      <c r="AG122" s="58" t="s">
        <v>109</v>
      </c>
      <c r="AH122" s="58" t="s">
        <v>110</v>
      </c>
      <c r="AI122" s="58" t="s">
        <v>111</v>
      </c>
      <c r="AJ122" s="58" t="s">
        <v>136</v>
      </c>
      <c r="AK122" s="58" t="s">
        <v>137</v>
      </c>
      <c r="AL122" s="58" t="s">
        <v>114</v>
      </c>
      <c r="AM122" s="58" t="s">
        <v>138</v>
      </c>
      <c r="AN122" s="58" t="s">
        <v>116</v>
      </c>
      <c r="AO122" s="58" t="s">
        <v>117</v>
      </c>
      <c r="AP122" s="58" t="s">
        <v>118</v>
      </c>
      <c r="AQ122" s="58" t="s">
        <v>141</v>
      </c>
      <c r="AR122" s="58" t="s">
        <v>142</v>
      </c>
      <c r="AS122" s="58" t="s">
        <v>143</v>
      </c>
      <c r="AT122" s="58" t="s">
        <v>161</v>
      </c>
      <c r="AU122" s="58" t="s">
        <v>145</v>
      </c>
      <c r="AV122" s="58" t="s">
        <v>123</v>
      </c>
      <c r="AW122" s="58" t="s">
        <v>125</v>
      </c>
      <c r="AX122" s="58" t="s">
        <v>146</v>
      </c>
      <c r="AY122" s="58" t="s">
        <v>192</v>
      </c>
      <c r="AZ122" s="120" t="s">
        <v>576</v>
      </c>
      <c r="BA122" s="58" t="s">
        <v>148</v>
      </c>
      <c r="BB122" s="58" t="s">
        <v>106</v>
      </c>
    </row>
    <row r="123" spans="1:54" ht="16" x14ac:dyDescent="0.2">
      <c r="A123" s="63">
        <v>43977.414166666669</v>
      </c>
      <c r="B123" s="63">
        <v>43977.414780092593</v>
      </c>
      <c r="C123" s="58" t="s">
        <v>57</v>
      </c>
      <c r="D123" s="120" t="s">
        <v>576</v>
      </c>
      <c r="E123" s="2">
        <v>16</v>
      </c>
      <c r="F123" s="2">
        <v>52</v>
      </c>
      <c r="G123" s="58" t="s">
        <v>104</v>
      </c>
      <c r="H123" s="63">
        <v>43984.414887407409</v>
      </c>
      <c r="I123" s="58" t="s">
        <v>303</v>
      </c>
      <c r="J123" s="58" t="s">
        <v>106</v>
      </c>
      <c r="K123" s="58" t="s">
        <v>106</v>
      </c>
      <c r="L123" s="58" t="s">
        <v>106</v>
      </c>
      <c r="M123" s="58" t="s">
        <v>106</v>
      </c>
      <c r="N123" s="120" t="s">
        <v>576</v>
      </c>
      <c r="O123" s="120" t="s">
        <v>576</v>
      </c>
      <c r="P123" s="58" t="s">
        <v>107</v>
      </c>
      <c r="Q123" s="58" t="s">
        <v>108</v>
      </c>
      <c r="R123" s="58" t="s">
        <v>129</v>
      </c>
      <c r="S123" s="58" t="s">
        <v>132</v>
      </c>
      <c r="T123" s="58" t="s">
        <v>132</v>
      </c>
      <c r="U123" s="58" t="s">
        <v>132</v>
      </c>
      <c r="V123" s="58" t="s">
        <v>132</v>
      </c>
      <c r="W123" s="58" t="s">
        <v>132</v>
      </c>
      <c r="X123" s="58" t="s">
        <v>132</v>
      </c>
      <c r="Y123" s="58" t="s">
        <v>132</v>
      </c>
      <c r="Z123" s="58" t="s">
        <v>132</v>
      </c>
      <c r="AA123" s="58" t="s">
        <v>132</v>
      </c>
      <c r="AB123" s="58" t="s">
        <v>132</v>
      </c>
      <c r="AC123" s="58" t="s">
        <v>132</v>
      </c>
      <c r="AD123" s="58" t="s">
        <v>132</v>
      </c>
      <c r="AE123" s="58" t="s">
        <v>132</v>
      </c>
      <c r="AF123" s="58" t="s">
        <v>132</v>
      </c>
      <c r="AG123" s="58" t="s">
        <v>132</v>
      </c>
      <c r="AH123" s="58" t="s">
        <v>106</v>
      </c>
      <c r="AI123" s="58" t="s">
        <v>106</v>
      </c>
      <c r="AJ123" s="58" t="s">
        <v>106</v>
      </c>
      <c r="AK123" s="58" t="s">
        <v>106</v>
      </c>
      <c r="AL123" s="58" t="s">
        <v>106</v>
      </c>
      <c r="AM123" s="58" t="s">
        <v>106</v>
      </c>
      <c r="AN123" s="58" t="s">
        <v>106</v>
      </c>
      <c r="AO123" s="58" t="s">
        <v>106</v>
      </c>
      <c r="AP123" s="58" t="s">
        <v>106</v>
      </c>
      <c r="AQ123" s="58" t="s">
        <v>106</v>
      </c>
      <c r="AR123" s="58" t="s">
        <v>106</v>
      </c>
      <c r="AS123" s="58" t="s">
        <v>106</v>
      </c>
      <c r="AT123" s="58" t="s">
        <v>106</v>
      </c>
      <c r="AU123" s="58" t="s">
        <v>106</v>
      </c>
      <c r="AV123" s="58" t="s">
        <v>106</v>
      </c>
      <c r="AW123" s="58" t="s">
        <v>106</v>
      </c>
      <c r="AX123" s="58" t="s">
        <v>106</v>
      </c>
      <c r="AY123" s="58" t="s">
        <v>106</v>
      </c>
      <c r="AZ123" s="120" t="s">
        <v>576</v>
      </c>
      <c r="BA123" s="58" t="s">
        <v>106</v>
      </c>
      <c r="BB123" s="58" t="s">
        <v>106</v>
      </c>
    </row>
    <row r="124" spans="1:54" ht="16" x14ac:dyDescent="0.2">
      <c r="A124" s="63">
        <v>43977.422835648147</v>
      </c>
      <c r="B124" s="63">
        <v>43977.423055555555</v>
      </c>
      <c r="C124" s="58" t="s">
        <v>57</v>
      </c>
      <c r="D124" s="120" t="s">
        <v>576</v>
      </c>
      <c r="E124" s="2">
        <v>2</v>
      </c>
      <c r="F124" s="2">
        <v>18</v>
      </c>
      <c r="G124" s="58" t="s">
        <v>104</v>
      </c>
      <c r="H124" s="63">
        <v>43984.423061215275</v>
      </c>
      <c r="I124" s="58" t="s">
        <v>304</v>
      </c>
      <c r="J124" s="58" t="s">
        <v>106</v>
      </c>
      <c r="K124" s="58" t="s">
        <v>106</v>
      </c>
      <c r="L124" s="58" t="s">
        <v>106</v>
      </c>
      <c r="M124" s="58" t="s">
        <v>106</v>
      </c>
      <c r="N124" s="120" t="s">
        <v>576</v>
      </c>
      <c r="O124" s="120" t="s">
        <v>576</v>
      </c>
      <c r="P124" s="58" t="s">
        <v>107</v>
      </c>
      <c r="Q124" s="58" t="s">
        <v>108</v>
      </c>
      <c r="R124" s="58" t="s">
        <v>129</v>
      </c>
      <c r="S124" s="58" t="s">
        <v>106</v>
      </c>
      <c r="T124" s="58" t="s">
        <v>106</v>
      </c>
      <c r="U124" s="58" t="s">
        <v>106</v>
      </c>
      <c r="V124" s="58" t="s">
        <v>106</v>
      </c>
      <c r="W124" s="58" t="s">
        <v>106</v>
      </c>
      <c r="X124" s="58" t="s">
        <v>106</v>
      </c>
      <c r="Y124" s="58" t="s">
        <v>106</v>
      </c>
      <c r="Z124" s="58" t="s">
        <v>106</v>
      </c>
      <c r="AA124" s="58" t="s">
        <v>106</v>
      </c>
      <c r="AB124" s="58" t="s">
        <v>106</v>
      </c>
      <c r="AC124" s="58" t="s">
        <v>106</v>
      </c>
      <c r="AD124" s="58" t="s">
        <v>106</v>
      </c>
      <c r="AE124" s="58" t="s">
        <v>106</v>
      </c>
      <c r="AF124" s="58" t="s">
        <v>106</v>
      </c>
      <c r="AG124" s="58" t="s">
        <v>106</v>
      </c>
      <c r="AH124" s="58" t="s">
        <v>106</v>
      </c>
      <c r="AI124" s="58" t="s">
        <v>106</v>
      </c>
      <c r="AJ124" s="58" t="s">
        <v>106</v>
      </c>
      <c r="AK124" s="58" t="s">
        <v>106</v>
      </c>
      <c r="AL124" s="58" t="s">
        <v>106</v>
      </c>
      <c r="AM124" s="58" t="s">
        <v>106</v>
      </c>
      <c r="AN124" s="58" t="s">
        <v>106</v>
      </c>
      <c r="AO124" s="58" t="s">
        <v>106</v>
      </c>
      <c r="AP124" s="58" t="s">
        <v>106</v>
      </c>
      <c r="AQ124" s="58" t="s">
        <v>106</v>
      </c>
      <c r="AR124" s="58" t="s">
        <v>106</v>
      </c>
      <c r="AS124" s="58" t="s">
        <v>106</v>
      </c>
      <c r="AT124" s="58" t="s">
        <v>106</v>
      </c>
      <c r="AU124" s="58" t="s">
        <v>106</v>
      </c>
      <c r="AV124" s="58" t="s">
        <v>106</v>
      </c>
      <c r="AW124" s="58" t="s">
        <v>106</v>
      </c>
      <c r="AX124" s="58" t="s">
        <v>106</v>
      </c>
      <c r="AY124" s="58" t="s">
        <v>106</v>
      </c>
      <c r="AZ124" s="120" t="s">
        <v>576</v>
      </c>
      <c r="BA124" s="58" t="s">
        <v>106</v>
      </c>
      <c r="BB124" s="58" t="s">
        <v>106</v>
      </c>
    </row>
    <row r="125" spans="1:54" ht="16" x14ac:dyDescent="0.2">
      <c r="A125" s="63">
        <v>43977.419421296298</v>
      </c>
      <c r="B125" s="63">
        <v>43977.423680555556</v>
      </c>
      <c r="C125" s="58" t="s">
        <v>57</v>
      </c>
      <c r="D125" s="120" t="s">
        <v>576</v>
      </c>
      <c r="E125" s="2">
        <v>33</v>
      </c>
      <c r="F125" s="2">
        <v>368</v>
      </c>
      <c r="G125" s="58" t="s">
        <v>104</v>
      </c>
      <c r="H125" s="63">
        <v>43984.423759756944</v>
      </c>
      <c r="I125" s="58" t="s">
        <v>305</v>
      </c>
      <c r="J125" s="58" t="s">
        <v>106</v>
      </c>
      <c r="K125" s="58" t="s">
        <v>106</v>
      </c>
      <c r="L125" s="58" t="s">
        <v>106</v>
      </c>
      <c r="M125" s="58" t="s">
        <v>106</v>
      </c>
      <c r="N125" s="120" t="s">
        <v>576</v>
      </c>
      <c r="O125" s="120" t="s">
        <v>576</v>
      </c>
      <c r="P125" s="58" t="s">
        <v>107</v>
      </c>
      <c r="Q125" s="58" t="s">
        <v>108</v>
      </c>
      <c r="R125" s="58" t="s">
        <v>129</v>
      </c>
      <c r="S125" s="58" t="s">
        <v>134</v>
      </c>
      <c r="T125" s="58" t="s">
        <v>132</v>
      </c>
      <c r="U125" s="58" t="s">
        <v>133</v>
      </c>
      <c r="V125" s="58" t="s">
        <v>133</v>
      </c>
      <c r="W125" s="58" t="s">
        <v>134</v>
      </c>
      <c r="X125" s="58" t="s">
        <v>133</v>
      </c>
      <c r="Y125" s="58" t="s">
        <v>133</v>
      </c>
      <c r="Z125" s="58" t="s">
        <v>133</v>
      </c>
      <c r="AA125" s="58" t="s">
        <v>133</v>
      </c>
      <c r="AB125" s="58" t="s">
        <v>133</v>
      </c>
      <c r="AC125" s="58" t="s">
        <v>134</v>
      </c>
      <c r="AD125" s="58" t="s">
        <v>133</v>
      </c>
      <c r="AE125" s="58" t="s">
        <v>133</v>
      </c>
      <c r="AF125" s="58" t="s">
        <v>134</v>
      </c>
      <c r="AG125" s="58" t="s">
        <v>133</v>
      </c>
      <c r="AH125" s="58" t="s">
        <v>173</v>
      </c>
      <c r="AI125" s="58" t="s">
        <v>151</v>
      </c>
      <c r="AJ125" s="58" t="s">
        <v>136</v>
      </c>
      <c r="AK125" s="58" t="s">
        <v>137</v>
      </c>
      <c r="AL125" s="58" t="s">
        <v>114</v>
      </c>
      <c r="AM125" s="58" t="s">
        <v>138</v>
      </c>
      <c r="AN125" s="58" t="s">
        <v>116</v>
      </c>
      <c r="AO125" s="58" t="s">
        <v>117</v>
      </c>
      <c r="AP125" s="58" t="s">
        <v>140</v>
      </c>
      <c r="AQ125" s="58" t="s">
        <v>141</v>
      </c>
      <c r="AR125" s="58" t="s">
        <v>142</v>
      </c>
      <c r="AS125" s="58" t="s">
        <v>143</v>
      </c>
      <c r="AT125" s="58" t="s">
        <v>153</v>
      </c>
      <c r="AU125" s="58" t="s">
        <v>145</v>
      </c>
      <c r="AV125" s="58" t="s">
        <v>123</v>
      </c>
      <c r="AW125" s="58" t="s">
        <v>125</v>
      </c>
      <c r="AX125" s="58" t="s">
        <v>126</v>
      </c>
      <c r="AY125" s="58" t="s">
        <v>127</v>
      </c>
      <c r="AZ125" s="120" t="s">
        <v>576</v>
      </c>
      <c r="BA125" s="58" t="s">
        <v>148</v>
      </c>
      <c r="BB125" s="58" t="s">
        <v>106</v>
      </c>
    </row>
    <row r="126" spans="1:54" ht="16" x14ac:dyDescent="0.2">
      <c r="A126" s="63">
        <v>43977.422488425924</v>
      </c>
      <c r="B126" s="63">
        <v>43977.424097222225</v>
      </c>
      <c r="C126" s="58" t="s">
        <v>57</v>
      </c>
      <c r="D126" s="120" t="s">
        <v>576</v>
      </c>
      <c r="E126" s="2">
        <v>16</v>
      </c>
      <c r="F126" s="2">
        <v>138</v>
      </c>
      <c r="G126" s="58" t="s">
        <v>104</v>
      </c>
      <c r="H126" s="63">
        <v>43984.424321226848</v>
      </c>
      <c r="I126" s="58" t="s">
        <v>306</v>
      </c>
      <c r="J126" s="58" t="s">
        <v>106</v>
      </c>
      <c r="K126" s="58" t="s">
        <v>106</v>
      </c>
      <c r="L126" s="58" t="s">
        <v>106</v>
      </c>
      <c r="M126" s="58" t="s">
        <v>106</v>
      </c>
      <c r="N126" s="120" t="s">
        <v>576</v>
      </c>
      <c r="O126" s="120" t="s">
        <v>576</v>
      </c>
      <c r="P126" s="58" t="s">
        <v>107</v>
      </c>
      <c r="Q126" s="58" t="s">
        <v>108</v>
      </c>
      <c r="R126" s="58" t="s">
        <v>129</v>
      </c>
      <c r="S126" s="58" t="s">
        <v>134</v>
      </c>
      <c r="T126" s="58" t="s">
        <v>133</v>
      </c>
      <c r="U126" s="58" t="s">
        <v>134</v>
      </c>
      <c r="V126" s="58" t="s">
        <v>134</v>
      </c>
      <c r="W126" s="58" t="s">
        <v>109</v>
      </c>
      <c r="X126" s="58" t="s">
        <v>109</v>
      </c>
      <c r="Y126" s="58" t="s">
        <v>134</v>
      </c>
      <c r="Z126" s="58" t="s">
        <v>109</v>
      </c>
      <c r="AA126" s="58" t="s">
        <v>134</v>
      </c>
      <c r="AB126" s="58" t="s">
        <v>109</v>
      </c>
      <c r="AC126" s="58" t="s">
        <v>134</v>
      </c>
      <c r="AD126" s="58" t="s">
        <v>134</v>
      </c>
      <c r="AE126" s="58" t="s">
        <v>134</v>
      </c>
      <c r="AF126" s="58" t="s">
        <v>109</v>
      </c>
      <c r="AG126" s="58" t="s">
        <v>134</v>
      </c>
      <c r="AH126" s="58" t="s">
        <v>106</v>
      </c>
      <c r="AI126" s="58" t="s">
        <v>106</v>
      </c>
      <c r="AJ126" s="58" t="s">
        <v>106</v>
      </c>
      <c r="AK126" s="58" t="s">
        <v>106</v>
      </c>
      <c r="AL126" s="58" t="s">
        <v>106</v>
      </c>
      <c r="AM126" s="58" t="s">
        <v>106</v>
      </c>
      <c r="AN126" s="58" t="s">
        <v>106</v>
      </c>
      <c r="AO126" s="58" t="s">
        <v>106</v>
      </c>
      <c r="AP126" s="58" t="s">
        <v>106</v>
      </c>
      <c r="AQ126" s="58" t="s">
        <v>106</v>
      </c>
      <c r="AR126" s="58" t="s">
        <v>106</v>
      </c>
      <c r="AS126" s="58" t="s">
        <v>106</v>
      </c>
      <c r="AT126" s="58" t="s">
        <v>106</v>
      </c>
      <c r="AU126" s="58" t="s">
        <v>106</v>
      </c>
      <c r="AV126" s="58" t="s">
        <v>106</v>
      </c>
      <c r="AW126" s="58" t="s">
        <v>106</v>
      </c>
      <c r="AX126" s="58" t="s">
        <v>106</v>
      </c>
      <c r="AY126" s="58" t="s">
        <v>106</v>
      </c>
      <c r="AZ126" s="120" t="s">
        <v>576</v>
      </c>
      <c r="BA126" s="58" t="s">
        <v>106</v>
      </c>
      <c r="BB126" s="58" t="s">
        <v>106</v>
      </c>
    </row>
    <row r="127" spans="1:54" ht="16" x14ac:dyDescent="0.2">
      <c r="A127" s="63">
        <v>43977.424814814818</v>
      </c>
      <c r="B127" s="63">
        <v>43977.428819444445</v>
      </c>
      <c r="C127" s="58" t="s">
        <v>57</v>
      </c>
      <c r="D127" s="120" t="s">
        <v>576</v>
      </c>
      <c r="E127" s="2">
        <v>33</v>
      </c>
      <c r="F127" s="2">
        <v>345</v>
      </c>
      <c r="G127" s="58" t="s">
        <v>104</v>
      </c>
      <c r="H127" s="63">
        <v>43984.428889131945</v>
      </c>
      <c r="I127" s="58" t="s">
        <v>307</v>
      </c>
      <c r="J127" s="58" t="s">
        <v>106</v>
      </c>
      <c r="K127" s="58" t="s">
        <v>106</v>
      </c>
      <c r="L127" s="58" t="s">
        <v>106</v>
      </c>
      <c r="M127" s="58" t="s">
        <v>106</v>
      </c>
      <c r="N127" s="120" t="s">
        <v>576</v>
      </c>
      <c r="O127" s="120" t="s">
        <v>576</v>
      </c>
      <c r="P127" s="58" t="s">
        <v>107</v>
      </c>
      <c r="Q127" s="58" t="s">
        <v>108</v>
      </c>
      <c r="R127" s="58" t="s">
        <v>129</v>
      </c>
      <c r="S127" s="58" t="s">
        <v>134</v>
      </c>
      <c r="T127" s="58" t="s">
        <v>133</v>
      </c>
      <c r="U127" s="58" t="s">
        <v>133</v>
      </c>
      <c r="V127" s="58" t="s">
        <v>132</v>
      </c>
      <c r="W127" s="58" t="s">
        <v>132</v>
      </c>
      <c r="X127" s="58" t="s">
        <v>133</v>
      </c>
      <c r="Y127" s="58" t="s">
        <v>132</v>
      </c>
      <c r="Z127" s="58" t="s">
        <v>133</v>
      </c>
      <c r="AA127" s="58" t="s">
        <v>133</v>
      </c>
      <c r="AB127" s="58" t="s">
        <v>134</v>
      </c>
      <c r="AC127" s="58" t="s">
        <v>133</v>
      </c>
      <c r="AD127" s="58" t="s">
        <v>132</v>
      </c>
      <c r="AE127" s="58" t="s">
        <v>134</v>
      </c>
      <c r="AF127" s="58" t="s">
        <v>134</v>
      </c>
      <c r="AG127" s="58" t="s">
        <v>133</v>
      </c>
      <c r="AH127" s="58" t="s">
        <v>173</v>
      </c>
      <c r="AI127" s="58" t="s">
        <v>166</v>
      </c>
      <c r="AJ127" s="58" t="s">
        <v>136</v>
      </c>
      <c r="AK127" s="58" t="s">
        <v>137</v>
      </c>
      <c r="AL127" s="58" t="s">
        <v>114</v>
      </c>
      <c r="AM127" s="58" t="s">
        <v>155</v>
      </c>
      <c r="AN127" s="58" t="s">
        <v>116</v>
      </c>
      <c r="AO127" s="58" t="s">
        <v>117</v>
      </c>
      <c r="AP127" s="58" t="s">
        <v>118</v>
      </c>
      <c r="AQ127" s="58" t="s">
        <v>141</v>
      </c>
      <c r="AR127" s="58" t="s">
        <v>142</v>
      </c>
      <c r="AS127" s="58" t="s">
        <v>143</v>
      </c>
      <c r="AT127" s="58" t="s">
        <v>161</v>
      </c>
      <c r="AU127" s="58" t="s">
        <v>145</v>
      </c>
      <c r="AV127" s="58" t="s">
        <v>123</v>
      </c>
      <c r="AW127" s="58" t="s">
        <v>125</v>
      </c>
      <c r="AX127" s="58" t="s">
        <v>126</v>
      </c>
      <c r="AY127" s="58" t="s">
        <v>147</v>
      </c>
      <c r="AZ127" s="120" t="s">
        <v>576</v>
      </c>
      <c r="BA127" s="58" t="s">
        <v>148</v>
      </c>
      <c r="BB127" s="58" t="s">
        <v>106</v>
      </c>
    </row>
    <row r="128" spans="1:54" ht="16" x14ac:dyDescent="0.2">
      <c r="A128" s="63">
        <v>43977.429247685184</v>
      </c>
      <c r="B128" s="63">
        <v>43977.430277777778</v>
      </c>
      <c r="C128" s="58" t="s">
        <v>57</v>
      </c>
      <c r="D128" s="120" t="s">
        <v>576</v>
      </c>
      <c r="E128" s="2">
        <v>16</v>
      </c>
      <c r="F128" s="2">
        <v>89</v>
      </c>
      <c r="G128" s="58" t="s">
        <v>104</v>
      </c>
      <c r="H128" s="63">
        <v>43984.430561643516</v>
      </c>
      <c r="I128" s="58" t="s">
        <v>308</v>
      </c>
      <c r="J128" s="58" t="s">
        <v>106</v>
      </c>
      <c r="K128" s="58" t="s">
        <v>106</v>
      </c>
      <c r="L128" s="58" t="s">
        <v>106</v>
      </c>
      <c r="M128" s="58" t="s">
        <v>106</v>
      </c>
      <c r="N128" s="120" t="s">
        <v>576</v>
      </c>
      <c r="O128" s="120" t="s">
        <v>576</v>
      </c>
      <c r="P128" s="58" t="s">
        <v>107</v>
      </c>
      <c r="Q128" s="58" t="s">
        <v>108</v>
      </c>
      <c r="R128" s="58" t="s">
        <v>129</v>
      </c>
      <c r="S128" s="58" t="s">
        <v>133</v>
      </c>
      <c r="T128" s="58" t="s">
        <v>132</v>
      </c>
      <c r="U128" s="58" t="s">
        <v>133</v>
      </c>
      <c r="V128" s="58" t="s">
        <v>134</v>
      </c>
      <c r="W128" s="58" t="s">
        <v>134</v>
      </c>
      <c r="X128" s="58" t="s">
        <v>134</v>
      </c>
      <c r="Y128" s="58" t="s">
        <v>134</v>
      </c>
      <c r="Z128" s="58" t="s">
        <v>134</v>
      </c>
      <c r="AA128" s="58" t="s">
        <v>134</v>
      </c>
      <c r="AB128" s="58" t="s">
        <v>134</v>
      </c>
      <c r="AC128" s="58" t="s">
        <v>134</v>
      </c>
      <c r="AD128" s="58" t="s">
        <v>134</v>
      </c>
      <c r="AE128" s="58" t="s">
        <v>134</v>
      </c>
      <c r="AF128" s="58" t="s">
        <v>133</v>
      </c>
      <c r="AG128" s="58" t="s">
        <v>132</v>
      </c>
      <c r="AH128" s="58" t="s">
        <v>106</v>
      </c>
      <c r="AI128" s="58" t="s">
        <v>106</v>
      </c>
      <c r="AJ128" s="58" t="s">
        <v>106</v>
      </c>
      <c r="AK128" s="58" t="s">
        <v>106</v>
      </c>
      <c r="AL128" s="58" t="s">
        <v>106</v>
      </c>
      <c r="AM128" s="58" t="s">
        <v>106</v>
      </c>
      <c r="AN128" s="58" t="s">
        <v>106</v>
      </c>
      <c r="AO128" s="58" t="s">
        <v>106</v>
      </c>
      <c r="AP128" s="58" t="s">
        <v>106</v>
      </c>
      <c r="AQ128" s="58" t="s">
        <v>106</v>
      </c>
      <c r="AR128" s="58" t="s">
        <v>106</v>
      </c>
      <c r="AS128" s="58" t="s">
        <v>106</v>
      </c>
      <c r="AT128" s="58" t="s">
        <v>106</v>
      </c>
      <c r="AU128" s="58" t="s">
        <v>106</v>
      </c>
      <c r="AV128" s="58" t="s">
        <v>106</v>
      </c>
      <c r="AW128" s="58" t="s">
        <v>106</v>
      </c>
      <c r="AX128" s="58" t="s">
        <v>106</v>
      </c>
      <c r="AY128" s="58" t="s">
        <v>106</v>
      </c>
      <c r="AZ128" s="120" t="s">
        <v>576</v>
      </c>
      <c r="BA128" s="58" t="s">
        <v>106</v>
      </c>
      <c r="BB128" s="58" t="s">
        <v>106</v>
      </c>
    </row>
    <row r="129" spans="1:54" ht="16" x14ac:dyDescent="0.2">
      <c r="A129" s="63">
        <v>43977.434374999997</v>
      </c>
      <c r="B129" s="63">
        <v>43977.435879629629</v>
      </c>
      <c r="C129" s="58" t="s">
        <v>57</v>
      </c>
      <c r="D129" s="120" t="s">
        <v>576</v>
      </c>
      <c r="E129" s="2">
        <v>16</v>
      </c>
      <c r="F129" s="2">
        <v>130</v>
      </c>
      <c r="G129" s="58" t="s">
        <v>104</v>
      </c>
      <c r="H129" s="63">
        <v>43984.436194236114</v>
      </c>
      <c r="I129" s="58" t="s">
        <v>309</v>
      </c>
      <c r="J129" s="58" t="s">
        <v>106</v>
      </c>
      <c r="K129" s="58" t="s">
        <v>106</v>
      </c>
      <c r="L129" s="58" t="s">
        <v>106</v>
      </c>
      <c r="M129" s="58" t="s">
        <v>106</v>
      </c>
      <c r="N129" s="120" t="s">
        <v>576</v>
      </c>
      <c r="O129" s="120" t="s">
        <v>576</v>
      </c>
      <c r="P129" s="58" t="s">
        <v>107</v>
      </c>
      <c r="Q129" s="58" t="s">
        <v>108</v>
      </c>
      <c r="R129" s="58" t="s">
        <v>129</v>
      </c>
      <c r="S129" s="58" t="s">
        <v>134</v>
      </c>
      <c r="T129" s="58" t="s">
        <v>133</v>
      </c>
      <c r="U129" s="58" t="s">
        <v>133</v>
      </c>
      <c r="V129" s="58" t="s">
        <v>134</v>
      </c>
      <c r="W129" s="58" t="s">
        <v>133</v>
      </c>
      <c r="X129" s="58" t="s">
        <v>133</v>
      </c>
      <c r="Y129" s="58" t="s">
        <v>133</v>
      </c>
      <c r="Z129" s="58" t="s">
        <v>134</v>
      </c>
      <c r="AA129" s="58" t="s">
        <v>132</v>
      </c>
      <c r="AB129" s="58" t="s">
        <v>133</v>
      </c>
      <c r="AC129" s="58" t="s">
        <v>133</v>
      </c>
      <c r="AD129" s="58" t="s">
        <v>134</v>
      </c>
      <c r="AE129" s="58" t="s">
        <v>134</v>
      </c>
      <c r="AF129" s="58" t="s">
        <v>133</v>
      </c>
      <c r="AG129" s="58" t="s">
        <v>109</v>
      </c>
      <c r="AH129" s="58" t="s">
        <v>106</v>
      </c>
      <c r="AI129" s="58" t="s">
        <v>106</v>
      </c>
      <c r="AJ129" s="58" t="s">
        <v>106</v>
      </c>
      <c r="AK129" s="58" t="s">
        <v>106</v>
      </c>
      <c r="AL129" s="58" t="s">
        <v>106</v>
      </c>
      <c r="AM129" s="58" t="s">
        <v>106</v>
      </c>
      <c r="AN129" s="58" t="s">
        <v>106</v>
      </c>
      <c r="AO129" s="58" t="s">
        <v>106</v>
      </c>
      <c r="AP129" s="58" t="s">
        <v>106</v>
      </c>
      <c r="AQ129" s="58" t="s">
        <v>106</v>
      </c>
      <c r="AR129" s="58" t="s">
        <v>106</v>
      </c>
      <c r="AS129" s="58" t="s">
        <v>106</v>
      </c>
      <c r="AT129" s="58" t="s">
        <v>106</v>
      </c>
      <c r="AU129" s="58" t="s">
        <v>106</v>
      </c>
      <c r="AV129" s="58" t="s">
        <v>106</v>
      </c>
      <c r="AW129" s="58" t="s">
        <v>106</v>
      </c>
      <c r="AX129" s="58" t="s">
        <v>106</v>
      </c>
      <c r="AY129" s="58" t="s">
        <v>106</v>
      </c>
      <c r="AZ129" s="120" t="s">
        <v>576</v>
      </c>
      <c r="BA129" s="58" t="s">
        <v>106</v>
      </c>
      <c r="BB129" s="58" t="s">
        <v>106</v>
      </c>
    </row>
    <row r="130" spans="1:54" ht="16" x14ac:dyDescent="0.2">
      <c r="A130" s="63">
        <v>43977.437002314815</v>
      </c>
      <c r="B130" s="63">
        <v>43977.439606481479</v>
      </c>
      <c r="C130" s="58" t="s">
        <v>57</v>
      </c>
      <c r="D130" s="120" t="s">
        <v>576</v>
      </c>
      <c r="E130" s="2">
        <v>16</v>
      </c>
      <c r="F130" s="2">
        <v>224</v>
      </c>
      <c r="G130" s="58" t="s">
        <v>104</v>
      </c>
      <c r="H130" s="63">
        <v>43984.439620347221</v>
      </c>
      <c r="I130" s="58" t="s">
        <v>310</v>
      </c>
      <c r="J130" s="58" t="s">
        <v>106</v>
      </c>
      <c r="K130" s="58" t="s">
        <v>106</v>
      </c>
      <c r="L130" s="58" t="s">
        <v>106</v>
      </c>
      <c r="M130" s="58" t="s">
        <v>106</v>
      </c>
      <c r="N130" s="120" t="s">
        <v>576</v>
      </c>
      <c r="O130" s="120" t="s">
        <v>576</v>
      </c>
      <c r="P130" s="58" t="s">
        <v>107</v>
      </c>
      <c r="Q130" s="58" t="s">
        <v>108</v>
      </c>
      <c r="R130" s="58" t="s">
        <v>129</v>
      </c>
      <c r="S130" s="58" t="s">
        <v>134</v>
      </c>
      <c r="T130" s="58" t="s">
        <v>132</v>
      </c>
      <c r="U130" s="58" t="s">
        <v>133</v>
      </c>
      <c r="V130" s="58" t="s">
        <v>134</v>
      </c>
      <c r="W130" s="58" t="s">
        <v>134</v>
      </c>
      <c r="X130" s="58" t="s">
        <v>133</v>
      </c>
      <c r="Y130" s="58" t="s">
        <v>134</v>
      </c>
      <c r="Z130" s="58" t="s">
        <v>134</v>
      </c>
      <c r="AA130" s="58" t="s">
        <v>133</v>
      </c>
      <c r="AB130" s="58" t="s">
        <v>133</v>
      </c>
      <c r="AC130" s="58" t="s">
        <v>134</v>
      </c>
      <c r="AD130" s="58" t="s">
        <v>134</v>
      </c>
      <c r="AE130" s="58" t="s">
        <v>134</v>
      </c>
      <c r="AF130" s="58" t="s">
        <v>134</v>
      </c>
      <c r="AG130" s="58" t="s">
        <v>133</v>
      </c>
      <c r="AH130" s="58" t="s">
        <v>106</v>
      </c>
      <c r="AI130" s="58" t="s">
        <v>106</v>
      </c>
      <c r="AJ130" s="58" t="s">
        <v>106</v>
      </c>
      <c r="AK130" s="58" t="s">
        <v>106</v>
      </c>
      <c r="AL130" s="58" t="s">
        <v>106</v>
      </c>
      <c r="AM130" s="58" t="s">
        <v>106</v>
      </c>
      <c r="AN130" s="58" t="s">
        <v>106</v>
      </c>
      <c r="AO130" s="58" t="s">
        <v>106</v>
      </c>
      <c r="AP130" s="58" t="s">
        <v>106</v>
      </c>
      <c r="AQ130" s="58" t="s">
        <v>106</v>
      </c>
      <c r="AR130" s="58" t="s">
        <v>106</v>
      </c>
      <c r="AS130" s="58" t="s">
        <v>106</v>
      </c>
      <c r="AT130" s="58" t="s">
        <v>106</v>
      </c>
      <c r="AU130" s="58" t="s">
        <v>106</v>
      </c>
      <c r="AV130" s="58" t="s">
        <v>106</v>
      </c>
      <c r="AW130" s="58" t="s">
        <v>106</v>
      </c>
      <c r="AX130" s="58" t="s">
        <v>106</v>
      </c>
      <c r="AY130" s="58" t="s">
        <v>106</v>
      </c>
      <c r="AZ130" s="120" t="s">
        <v>576</v>
      </c>
      <c r="BA130" s="58" t="s">
        <v>106</v>
      </c>
      <c r="BB130" s="58" t="s">
        <v>106</v>
      </c>
    </row>
    <row r="131" spans="1:54" ht="16" x14ac:dyDescent="0.2">
      <c r="A131" s="63">
        <v>43977.435173611113</v>
      </c>
      <c r="B131" s="63">
        <v>43977.442430555559</v>
      </c>
      <c r="C131" s="58" t="s">
        <v>57</v>
      </c>
      <c r="D131" s="120" t="s">
        <v>576</v>
      </c>
      <c r="E131" s="2">
        <v>33</v>
      </c>
      <c r="F131" s="2">
        <v>627</v>
      </c>
      <c r="G131" s="58" t="s">
        <v>104</v>
      </c>
      <c r="H131" s="63">
        <v>43984.442498171295</v>
      </c>
      <c r="I131" s="58" t="s">
        <v>311</v>
      </c>
      <c r="J131" s="58" t="s">
        <v>106</v>
      </c>
      <c r="K131" s="58" t="s">
        <v>106</v>
      </c>
      <c r="L131" s="58" t="s">
        <v>106</v>
      </c>
      <c r="M131" s="58" t="s">
        <v>106</v>
      </c>
      <c r="N131" s="120" t="s">
        <v>576</v>
      </c>
      <c r="O131" s="120" t="s">
        <v>576</v>
      </c>
      <c r="P131" s="58" t="s">
        <v>107</v>
      </c>
      <c r="Q131" s="58" t="s">
        <v>108</v>
      </c>
      <c r="R131" s="58" t="s">
        <v>129</v>
      </c>
      <c r="S131" s="58" t="s">
        <v>132</v>
      </c>
      <c r="T131" s="58" t="s">
        <v>132</v>
      </c>
      <c r="U131" s="58" t="s">
        <v>132</v>
      </c>
      <c r="V131" s="58" t="s">
        <v>132</v>
      </c>
      <c r="W131" s="58" t="s">
        <v>133</v>
      </c>
      <c r="X131" s="58" t="s">
        <v>133</v>
      </c>
      <c r="Y131" s="58" t="s">
        <v>132</v>
      </c>
      <c r="Z131" s="58" t="s">
        <v>133</v>
      </c>
      <c r="AA131" s="58" t="s">
        <v>133</v>
      </c>
      <c r="AB131" s="58" t="s">
        <v>132</v>
      </c>
      <c r="AC131" s="58" t="s">
        <v>132</v>
      </c>
      <c r="AD131" s="58" t="s">
        <v>132</v>
      </c>
      <c r="AE131" s="58" t="s">
        <v>132</v>
      </c>
      <c r="AF131" s="58" t="s">
        <v>132</v>
      </c>
      <c r="AG131" s="58" t="s">
        <v>132</v>
      </c>
      <c r="AH131" s="58" t="s">
        <v>135</v>
      </c>
      <c r="AI131" s="58" t="s">
        <v>151</v>
      </c>
      <c r="AJ131" s="58" t="s">
        <v>136</v>
      </c>
      <c r="AK131" s="58" t="s">
        <v>137</v>
      </c>
      <c r="AL131" s="58" t="s">
        <v>114</v>
      </c>
      <c r="AM131" s="58" t="s">
        <v>138</v>
      </c>
      <c r="AN131" s="58" t="s">
        <v>116</v>
      </c>
      <c r="AO131" s="58" t="s">
        <v>117</v>
      </c>
      <c r="AP131" s="58" t="s">
        <v>118</v>
      </c>
      <c r="AQ131" s="58" t="s">
        <v>141</v>
      </c>
      <c r="AR131" s="58" t="s">
        <v>142</v>
      </c>
      <c r="AS131" s="58" t="s">
        <v>143</v>
      </c>
      <c r="AT131" s="58" t="s">
        <v>153</v>
      </c>
      <c r="AU131" s="58" t="s">
        <v>145</v>
      </c>
      <c r="AV131" s="58" t="s">
        <v>124</v>
      </c>
      <c r="AW131" s="58" t="s">
        <v>171</v>
      </c>
      <c r="AX131" s="58" t="s">
        <v>146</v>
      </c>
      <c r="AY131" s="58" t="s">
        <v>192</v>
      </c>
      <c r="AZ131" s="120" t="s">
        <v>576</v>
      </c>
      <c r="BA131" s="58" t="s">
        <v>148</v>
      </c>
      <c r="BB131" s="58" t="s">
        <v>106</v>
      </c>
    </row>
    <row r="132" spans="1:54" ht="16" x14ac:dyDescent="0.2">
      <c r="A132" s="63">
        <v>43977.455347222225</v>
      </c>
      <c r="B132" s="63">
        <v>43977.462546296294</v>
      </c>
      <c r="C132" s="58" t="s">
        <v>57</v>
      </c>
      <c r="D132" s="120" t="s">
        <v>576</v>
      </c>
      <c r="E132" s="2">
        <v>33</v>
      </c>
      <c r="F132" s="2">
        <v>621</v>
      </c>
      <c r="G132" s="58" t="s">
        <v>104</v>
      </c>
      <c r="H132" s="63">
        <v>43984.46261519676</v>
      </c>
      <c r="I132" s="58" t="s">
        <v>312</v>
      </c>
      <c r="J132" s="58" t="s">
        <v>106</v>
      </c>
      <c r="K132" s="58" t="s">
        <v>106</v>
      </c>
      <c r="L132" s="58" t="s">
        <v>106</v>
      </c>
      <c r="M132" s="58" t="s">
        <v>106</v>
      </c>
      <c r="N132" s="120" t="s">
        <v>576</v>
      </c>
      <c r="O132" s="120" t="s">
        <v>576</v>
      </c>
      <c r="P132" s="58" t="s">
        <v>107</v>
      </c>
      <c r="Q132" s="58" t="s">
        <v>108</v>
      </c>
      <c r="R132" s="58" t="s">
        <v>129</v>
      </c>
      <c r="S132" s="58" t="s">
        <v>133</v>
      </c>
      <c r="T132" s="58" t="s">
        <v>133</v>
      </c>
      <c r="U132" s="58" t="s">
        <v>132</v>
      </c>
      <c r="V132" s="58" t="s">
        <v>134</v>
      </c>
      <c r="W132" s="58" t="s">
        <v>134</v>
      </c>
      <c r="X132" s="58" t="s">
        <v>133</v>
      </c>
      <c r="Y132" s="58" t="s">
        <v>133</v>
      </c>
      <c r="Z132" s="58" t="s">
        <v>134</v>
      </c>
      <c r="AA132" s="58" t="s">
        <v>133</v>
      </c>
      <c r="AB132" s="58" t="s">
        <v>134</v>
      </c>
      <c r="AC132" s="58" t="s">
        <v>133</v>
      </c>
      <c r="AD132" s="58" t="s">
        <v>134</v>
      </c>
      <c r="AE132" s="58" t="s">
        <v>134</v>
      </c>
      <c r="AF132" s="58" t="s">
        <v>134</v>
      </c>
      <c r="AG132" s="58" t="s">
        <v>133</v>
      </c>
      <c r="AH132" s="58" t="s">
        <v>165</v>
      </c>
      <c r="AI132" s="58" t="s">
        <v>111</v>
      </c>
      <c r="AJ132" s="58" t="s">
        <v>136</v>
      </c>
      <c r="AK132" s="58" t="s">
        <v>137</v>
      </c>
      <c r="AL132" s="58" t="s">
        <v>114</v>
      </c>
      <c r="AM132" s="58" t="s">
        <v>138</v>
      </c>
      <c r="AN132" s="58" t="s">
        <v>116</v>
      </c>
      <c r="AO132" s="58" t="s">
        <v>117</v>
      </c>
      <c r="AP132" s="58" t="s">
        <v>118</v>
      </c>
      <c r="AQ132" s="58" t="s">
        <v>119</v>
      </c>
      <c r="AR132" s="58" t="s">
        <v>142</v>
      </c>
      <c r="AS132" s="58" t="s">
        <v>143</v>
      </c>
      <c r="AT132" s="58" t="s">
        <v>122</v>
      </c>
      <c r="AU132" s="58" t="s">
        <v>145</v>
      </c>
      <c r="AV132" s="58" t="s">
        <v>123</v>
      </c>
      <c r="AW132" s="58" t="s">
        <v>125</v>
      </c>
      <c r="AX132" s="58" t="s">
        <v>157</v>
      </c>
      <c r="AY132" s="58" t="s">
        <v>147</v>
      </c>
      <c r="AZ132" s="120" t="s">
        <v>576</v>
      </c>
      <c r="BA132" s="58" t="s">
        <v>148</v>
      </c>
      <c r="BB132" s="58" t="s">
        <v>106</v>
      </c>
    </row>
    <row r="133" spans="1:54" ht="16" x14ac:dyDescent="0.2">
      <c r="A133" s="63">
        <v>43977.476759259262</v>
      </c>
      <c r="B133" s="63">
        <v>43977.480011574073</v>
      </c>
      <c r="C133" s="58" t="s">
        <v>57</v>
      </c>
      <c r="D133" s="120" t="s">
        <v>576</v>
      </c>
      <c r="E133" s="2">
        <v>16</v>
      </c>
      <c r="F133" s="2">
        <v>281</v>
      </c>
      <c r="G133" s="58" t="s">
        <v>104</v>
      </c>
      <c r="H133" s="63">
        <v>43984.480378958331</v>
      </c>
      <c r="I133" s="58" t="s">
        <v>313</v>
      </c>
      <c r="J133" s="58" t="s">
        <v>106</v>
      </c>
      <c r="K133" s="58" t="s">
        <v>106</v>
      </c>
      <c r="L133" s="58" t="s">
        <v>106</v>
      </c>
      <c r="M133" s="58" t="s">
        <v>106</v>
      </c>
      <c r="N133" s="120" t="s">
        <v>576</v>
      </c>
      <c r="O133" s="120" t="s">
        <v>576</v>
      </c>
      <c r="P133" s="58" t="s">
        <v>107</v>
      </c>
      <c r="Q133" s="58" t="s">
        <v>108</v>
      </c>
      <c r="R133" s="58" t="s">
        <v>129</v>
      </c>
      <c r="S133" s="58" t="s">
        <v>109</v>
      </c>
      <c r="T133" s="58" t="s">
        <v>132</v>
      </c>
      <c r="U133" s="58" t="s">
        <v>133</v>
      </c>
      <c r="V133" s="58" t="s">
        <v>132</v>
      </c>
      <c r="W133" s="58" t="s">
        <v>133</v>
      </c>
      <c r="X133" s="58" t="s">
        <v>133</v>
      </c>
      <c r="Y133" s="58" t="s">
        <v>133</v>
      </c>
      <c r="Z133" s="58" t="s">
        <v>134</v>
      </c>
      <c r="AA133" s="58" t="s">
        <v>133</v>
      </c>
      <c r="AB133" s="58" t="s">
        <v>133</v>
      </c>
      <c r="AC133" s="58" t="s">
        <v>132</v>
      </c>
      <c r="AD133" s="58" t="s">
        <v>133</v>
      </c>
      <c r="AE133" s="58" t="s">
        <v>133</v>
      </c>
      <c r="AF133" s="58" t="s">
        <v>133</v>
      </c>
      <c r="AG133" s="58" t="s">
        <v>132</v>
      </c>
      <c r="AH133" s="58" t="s">
        <v>106</v>
      </c>
      <c r="AI133" s="58" t="s">
        <v>106</v>
      </c>
      <c r="AJ133" s="58" t="s">
        <v>106</v>
      </c>
      <c r="AK133" s="58" t="s">
        <v>106</v>
      </c>
      <c r="AL133" s="58" t="s">
        <v>106</v>
      </c>
      <c r="AM133" s="58" t="s">
        <v>106</v>
      </c>
      <c r="AN133" s="58" t="s">
        <v>106</v>
      </c>
      <c r="AO133" s="58" t="s">
        <v>106</v>
      </c>
      <c r="AP133" s="58" t="s">
        <v>106</v>
      </c>
      <c r="AQ133" s="58" t="s">
        <v>106</v>
      </c>
      <c r="AR133" s="58" t="s">
        <v>106</v>
      </c>
      <c r="AS133" s="58" t="s">
        <v>106</v>
      </c>
      <c r="AT133" s="58" t="s">
        <v>106</v>
      </c>
      <c r="AU133" s="58" t="s">
        <v>106</v>
      </c>
      <c r="AV133" s="58" t="s">
        <v>106</v>
      </c>
      <c r="AW133" s="58" t="s">
        <v>106</v>
      </c>
      <c r="AX133" s="58" t="s">
        <v>106</v>
      </c>
      <c r="AY133" s="58" t="s">
        <v>106</v>
      </c>
      <c r="AZ133" s="120" t="s">
        <v>576</v>
      </c>
      <c r="BA133" s="58" t="s">
        <v>106</v>
      </c>
      <c r="BB133" s="58" t="s">
        <v>106</v>
      </c>
    </row>
    <row r="134" spans="1:54" ht="16" x14ac:dyDescent="0.2">
      <c r="A134" s="63">
        <v>43978.383437500001</v>
      </c>
      <c r="B134" s="63">
        <v>43978.383553240739</v>
      </c>
      <c r="C134" s="58" t="s">
        <v>57</v>
      </c>
      <c r="D134" s="120" t="s">
        <v>576</v>
      </c>
      <c r="E134" s="2">
        <v>2</v>
      </c>
      <c r="F134" s="2">
        <v>9</v>
      </c>
      <c r="G134" s="58" t="s">
        <v>104</v>
      </c>
      <c r="H134" s="63">
        <v>43985.383698101854</v>
      </c>
      <c r="I134" s="58" t="s">
        <v>314</v>
      </c>
      <c r="J134" s="58" t="s">
        <v>106</v>
      </c>
      <c r="K134" s="58" t="s">
        <v>106</v>
      </c>
      <c r="L134" s="58" t="s">
        <v>106</v>
      </c>
      <c r="M134" s="58" t="s">
        <v>106</v>
      </c>
      <c r="N134" s="120" t="s">
        <v>576</v>
      </c>
      <c r="O134" s="120" t="s">
        <v>576</v>
      </c>
      <c r="P134" s="58" t="s">
        <v>107</v>
      </c>
      <c r="Q134" s="58" t="s">
        <v>108</v>
      </c>
      <c r="R134" s="58" t="s">
        <v>129</v>
      </c>
      <c r="S134" s="58" t="s">
        <v>106</v>
      </c>
      <c r="T134" s="58" t="s">
        <v>106</v>
      </c>
      <c r="U134" s="58" t="s">
        <v>106</v>
      </c>
      <c r="V134" s="58" t="s">
        <v>106</v>
      </c>
      <c r="W134" s="58" t="s">
        <v>106</v>
      </c>
      <c r="X134" s="58" t="s">
        <v>106</v>
      </c>
      <c r="Y134" s="58" t="s">
        <v>106</v>
      </c>
      <c r="Z134" s="58" t="s">
        <v>106</v>
      </c>
      <c r="AA134" s="58" t="s">
        <v>106</v>
      </c>
      <c r="AB134" s="58" t="s">
        <v>106</v>
      </c>
      <c r="AC134" s="58" t="s">
        <v>106</v>
      </c>
      <c r="AD134" s="58" t="s">
        <v>106</v>
      </c>
      <c r="AE134" s="58" t="s">
        <v>106</v>
      </c>
      <c r="AF134" s="58" t="s">
        <v>106</v>
      </c>
      <c r="AG134" s="58" t="s">
        <v>106</v>
      </c>
      <c r="AH134" s="58" t="s">
        <v>106</v>
      </c>
      <c r="AI134" s="58" t="s">
        <v>106</v>
      </c>
      <c r="AJ134" s="58" t="s">
        <v>106</v>
      </c>
      <c r="AK134" s="58" t="s">
        <v>106</v>
      </c>
      <c r="AL134" s="58" t="s">
        <v>106</v>
      </c>
      <c r="AM134" s="58" t="s">
        <v>106</v>
      </c>
      <c r="AN134" s="58" t="s">
        <v>106</v>
      </c>
      <c r="AO134" s="58" t="s">
        <v>106</v>
      </c>
      <c r="AP134" s="58" t="s">
        <v>106</v>
      </c>
      <c r="AQ134" s="58" t="s">
        <v>106</v>
      </c>
      <c r="AR134" s="58" t="s">
        <v>106</v>
      </c>
      <c r="AS134" s="58" t="s">
        <v>106</v>
      </c>
      <c r="AT134" s="58" t="s">
        <v>106</v>
      </c>
      <c r="AU134" s="58" t="s">
        <v>106</v>
      </c>
      <c r="AV134" s="58" t="s">
        <v>106</v>
      </c>
      <c r="AW134" s="58" t="s">
        <v>106</v>
      </c>
      <c r="AX134" s="58" t="s">
        <v>106</v>
      </c>
      <c r="AY134" s="58" t="s">
        <v>106</v>
      </c>
      <c r="AZ134" s="120" t="s">
        <v>576</v>
      </c>
      <c r="BA134" s="58" t="s">
        <v>106</v>
      </c>
      <c r="BB134" s="58" t="s">
        <v>106</v>
      </c>
    </row>
    <row r="135" spans="1:54" ht="16" x14ac:dyDescent="0.2">
      <c r="A135" s="63">
        <v>44020.741365740738</v>
      </c>
      <c r="B135" s="63">
        <v>44020.748854166668</v>
      </c>
      <c r="C135" s="58" t="s">
        <v>57</v>
      </c>
      <c r="D135" s="120" t="s">
        <v>576</v>
      </c>
      <c r="E135" s="2">
        <v>100</v>
      </c>
      <c r="F135" s="2">
        <v>647</v>
      </c>
      <c r="G135" s="58" t="s">
        <v>130</v>
      </c>
      <c r="H135" s="63">
        <v>44020.748870381947</v>
      </c>
      <c r="I135" s="58" t="s">
        <v>315</v>
      </c>
      <c r="J135" s="58" t="s">
        <v>106</v>
      </c>
      <c r="K135" s="58" t="s">
        <v>106</v>
      </c>
      <c r="L135" s="58" t="s">
        <v>106</v>
      </c>
      <c r="M135" s="58" t="s">
        <v>106</v>
      </c>
      <c r="N135" s="120" t="s">
        <v>576</v>
      </c>
      <c r="O135" s="120" t="s">
        <v>576</v>
      </c>
      <c r="P135" s="58" t="s">
        <v>107</v>
      </c>
      <c r="Q135" s="58" t="s">
        <v>108</v>
      </c>
      <c r="R135" s="58" t="s">
        <v>129</v>
      </c>
      <c r="S135" s="58" t="s">
        <v>133</v>
      </c>
      <c r="T135" s="58" t="s">
        <v>132</v>
      </c>
      <c r="U135" s="58" t="s">
        <v>133</v>
      </c>
      <c r="V135" s="58" t="s">
        <v>133</v>
      </c>
      <c r="W135" s="58" t="s">
        <v>133</v>
      </c>
      <c r="X135" s="58" t="s">
        <v>133</v>
      </c>
      <c r="Y135" s="58" t="s">
        <v>133</v>
      </c>
      <c r="Z135" s="58" t="s">
        <v>133</v>
      </c>
      <c r="AA135" s="58" t="s">
        <v>133</v>
      </c>
      <c r="AB135" s="58" t="s">
        <v>133</v>
      </c>
      <c r="AC135" s="58" t="s">
        <v>133</v>
      </c>
      <c r="AD135" s="58" t="s">
        <v>133</v>
      </c>
      <c r="AE135" s="58" t="s">
        <v>133</v>
      </c>
      <c r="AF135" s="58" t="s">
        <v>133</v>
      </c>
      <c r="AG135" s="58" t="s">
        <v>133</v>
      </c>
      <c r="AH135" s="58" t="s">
        <v>135</v>
      </c>
      <c r="AI135" s="58" t="s">
        <v>111</v>
      </c>
      <c r="AJ135" s="58" t="s">
        <v>136</v>
      </c>
      <c r="AK135" s="58" t="s">
        <v>152</v>
      </c>
      <c r="AL135" s="58" t="s">
        <v>114</v>
      </c>
      <c r="AM135" s="58" t="s">
        <v>138</v>
      </c>
      <c r="AN135" s="58" t="s">
        <v>156</v>
      </c>
      <c r="AO135" s="58" t="s">
        <v>117</v>
      </c>
      <c r="AP135" s="58" t="s">
        <v>118</v>
      </c>
      <c r="AQ135" s="58" t="s">
        <v>119</v>
      </c>
      <c r="AR135" s="58" t="s">
        <v>142</v>
      </c>
      <c r="AS135" s="58" t="s">
        <v>143</v>
      </c>
      <c r="AT135" s="58" t="s">
        <v>153</v>
      </c>
      <c r="AU135" s="58" t="s">
        <v>145</v>
      </c>
      <c r="AV135" s="58" t="s">
        <v>123</v>
      </c>
      <c r="AW135" s="58" t="s">
        <v>125</v>
      </c>
      <c r="AX135" s="58" t="s">
        <v>126</v>
      </c>
      <c r="AY135" s="58" t="s">
        <v>147</v>
      </c>
      <c r="AZ135" s="120" t="s">
        <v>576</v>
      </c>
      <c r="BA135" s="58" t="s">
        <v>148</v>
      </c>
      <c r="BB135" s="58" t="s">
        <v>106</v>
      </c>
    </row>
    <row r="136" spans="1:54" ht="16" x14ac:dyDescent="0.2">
      <c r="A136" s="63">
        <v>44020.815613425926</v>
      </c>
      <c r="B136" s="63">
        <v>44020.8202662037</v>
      </c>
      <c r="C136" s="58" t="s">
        <v>57</v>
      </c>
      <c r="D136" s="120" t="s">
        <v>576</v>
      </c>
      <c r="E136" s="2">
        <v>100</v>
      </c>
      <c r="F136" s="2">
        <v>402</v>
      </c>
      <c r="G136" s="58" t="s">
        <v>130</v>
      </c>
      <c r="H136" s="63">
        <v>44020.820280092594</v>
      </c>
      <c r="I136" s="58" t="s">
        <v>316</v>
      </c>
      <c r="J136" s="58" t="s">
        <v>106</v>
      </c>
      <c r="K136" s="58" t="s">
        <v>106</v>
      </c>
      <c r="L136" s="58" t="s">
        <v>106</v>
      </c>
      <c r="M136" s="58" t="s">
        <v>106</v>
      </c>
      <c r="N136" s="120" t="s">
        <v>576</v>
      </c>
      <c r="O136" s="120" t="s">
        <v>576</v>
      </c>
      <c r="P136" s="58" t="s">
        <v>107</v>
      </c>
      <c r="Q136" s="58" t="s">
        <v>108</v>
      </c>
      <c r="R136" s="58" t="s">
        <v>129</v>
      </c>
      <c r="S136" s="58" t="s">
        <v>133</v>
      </c>
      <c r="T136" s="58" t="s">
        <v>132</v>
      </c>
      <c r="U136" s="58" t="s">
        <v>133</v>
      </c>
      <c r="V136" s="58" t="s">
        <v>134</v>
      </c>
      <c r="W136" s="58" t="s">
        <v>133</v>
      </c>
      <c r="X136" s="58" t="s">
        <v>134</v>
      </c>
      <c r="Y136" s="58" t="s">
        <v>134</v>
      </c>
      <c r="Z136" s="58" t="s">
        <v>134</v>
      </c>
      <c r="AA136" s="58" t="s">
        <v>133</v>
      </c>
      <c r="AB136" s="58" t="s">
        <v>134</v>
      </c>
      <c r="AC136" s="58" t="s">
        <v>134</v>
      </c>
      <c r="AD136" s="58" t="s">
        <v>134</v>
      </c>
      <c r="AE136" s="58" t="s">
        <v>134</v>
      </c>
      <c r="AF136" s="58" t="s">
        <v>134</v>
      </c>
      <c r="AG136" s="58" t="s">
        <v>134</v>
      </c>
      <c r="AH136" s="58" t="s">
        <v>173</v>
      </c>
      <c r="AI136" s="58" t="s">
        <v>151</v>
      </c>
      <c r="AJ136" s="58" t="s">
        <v>136</v>
      </c>
      <c r="AK136" s="58" t="s">
        <v>137</v>
      </c>
      <c r="AL136" s="58" t="s">
        <v>114</v>
      </c>
      <c r="AM136" s="58" t="s">
        <v>138</v>
      </c>
      <c r="AN136" s="58" t="s">
        <v>116</v>
      </c>
      <c r="AO136" s="58" t="s">
        <v>117</v>
      </c>
      <c r="AP136" s="58" t="s">
        <v>118</v>
      </c>
      <c r="AQ136" s="58" t="s">
        <v>141</v>
      </c>
      <c r="AR136" s="58" t="s">
        <v>142</v>
      </c>
      <c r="AS136" s="58" t="s">
        <v>143</v>
      </c>
      <c r="AT136" s="58" t="s">
        <v>153</v>
      </c>
      <c r="AU136" s="58" t="s">
        <v>145</v>
      </c>
      <c r="AV136" s="58" t="s">
        <v>174</v>
      </c>
      <c r="AW136" s="58" t="s">
        <v>171</v>
      </c>
      <c r="AX136" s="58" t="s">
        <v>146</v>
      </c>
      <c r="AY136" s="58" t="s">
        <v>147</v>
      </c>
      <c r="AZ136" s="120" t="s">
        <v>576</v>
      </c>
      <c r="BA136" s="58" t="s">
        <v>148</v>
      </c>
      <c r="BB136" s="58" t="s">
        <v>106</v>
      </c>
    </row>
    <row r="137" spans="1:54" ht="16" x14ac:dyDescent="0.2">
      <c r="A137" s="63">
        <v>44022.404988425929</v>
      </c>
      <c r="B137" s="63">
        <v>44022.423020833332</v>
      </c>
      <c r="C137" s="58" t="s">
        <v>57</v>
      </c>
      <c r="D137" s="120" t="s">
        <v>576</v>
      </c>
      <c r="E137" s="2">
        <v>100</v>
      </c>
      <c r="F137" s="2">
        <v>1557</v>
      </c>
      <c r="G137" s="58" t="s">
        <v>130</v>
      </c>
      <c r="H137" s="63">
        <v>44022.423033067127</v>
      </c>
      <c r="I137" s="58" t="s">
        <v>317</v>
      </c>
      <c r="J137" s="58" t="s">
        <v>106</v>
      </c>
      <c r="K137" s="58" t="s">
        <v>106</v>
      </c>
      <c r="L137" s="58" t="s">
        <v>106</v>
      </c>
      <c r="M137" s="58" t="s">
        <v>106</v>
      </c>
      <c r="N137" s="120" t="s">
        <v>576</v>
      </c>
      <c r="O137" s="120" t="s">
        <v>576</v>
      </c>
      <c r="P137" s="58" t="s">
        <v>107</v>
      </c>
      <c r="Q137" s="58" t="s">
        <v>108</v>
      </c>
      <c r="R137" s="58" t="s">
        <v>129</v>
      </c>
      <c r="S137" s="58" t="s">
        <v>134</v>
      </c>
      <c r="T137" s="58" t="s">
        <v>132</v>
      </c>
      <c r="U137" s="58" t="s">
        <v>134</v>
      </c>
      <c r="V137" s="58" t="s">
        <v>134</v>
      </c>
      <c r="W137" s="58" t="s">
        <v>134</v>
      </c>
      <c r="X137" s="58" t="s">
        <v>134</v>
      </c>
      <c r="Y137" s="58" t="s">
        <v>134</v>
      </c>
      <c r="Z137" s="58" t="s">
        <v>134</v>
      </c>
      <c r="AA137" s="58" t="s">
        <v>132</v>
      </c>
      <c r="AB137" s="58" t="s">
        <v>132</v>
      </c>
      <c r="AC137" s="58" t="s">
        <v>132</v>
      </c>
      <c r="AD137" s="58" t="s">
        <v>133</v>
      </c>
      <c r="AE137" s="58" t="s">
        <v>134</v>
      </c>
      <c r="AF137" s="58" t="s">
        <v>134</v>
      </c>
      <c r="AG137" s="58" t="s">
        <v>133</v>
      </c>
      <c r="AH137" s="58" t="s">
        <v>135</v>
      </c>
      <c r="AI137" s="58" t="s">
        <v>111</v>
      </c>
      <c r="AJ137" s="58" t="s">
        <v>136</v>
      </c>
      <c r="AK137" s="58" t="s">
        <v>152</v>
      </c>
      <c r="AL137" s="58" t="s">
        <v>114</v>
      </c>
      <c r="AM137" s="58" t="s">
        <v>138</v>
      </c>
      <c r="AN137" s="58" t="s">
        <v>176</v>
      </c>
      <c r="AO137" s="58" t="s">
        <v>117</v>
      </c>
      <c r="AP137" s="58" t="s">
        <v>118</v>
      </c>
      <c r="AQ137" s="58" t="s">
        <v>141</v>
      </c>
      <c r="AR137" s="58" t="s">
        <v>120</v>
      </c>
      <c r="AS137" s="58" t="s">
        <v>182</v>
      </c>
      <c r="AT137" s="58" t="s">
        <v>153</v>
      </c>
      <c r="AU137" s="58" t="s">
        <v>145</v>
      </c>
      <c r="AV137" s="58" t="s">
        <v>123</v>
      </c>
      <c r="AW137" s="58" t="s">
        <v>171</v>
      </c>
      <c r="AX137" s="58" t="s">
        <v>157</v>
      </c>
      <c r="AY137" s="58" t="s">
        <v>127</v>
      </c>
      <c r="AZ137" s="120" t="s">
        <v>576</v>
      </c>
      <c r="BA137" s="58" t="s">
        <v>220</v>
      </c>
      <c r="BB137" s="58" t="s">
        <v>106</v>
      </c>
    </row>
    <row r="138" spans="1:54" ht="16" x14ac:dyDescent="0.2">
      <c r="A138" s="63">
        <v>44022.969826388886</v>
      </c>
      <c r="B138" s="63">
        <v>44022.981504629628</v>
      </c>
      <c r="C138" s="58" t="s">
        <v>57</v>
      </c>
      <c r="D138" s="120" t="s">
        <v>576</v>
      </c>
      <c r="E138" s="2">
        <v>100</v>
      </c>
      <c r="F138" s="2">
        <v>1008</v>
      </c>
      <c r="G138" s="58" t="s">
        <v>130</v>
      </c>
      <c r="H138" s="63">
        <v>44022.981510277779</v>
      </c>
      <c r="I138" s="58" t="s">
        <v>318</v>
      </c>
      <c r="J138" s="58" t="s">
        <v>106</v>
      </c>
      <c r="K138" s="58" t="s">
        <v>106</v>
      </c>
      <c r="L138" s="58" t="s">
        <v>106</v>
      </c>
      <c r="M138" s="58" t="s">
        <v>106</v>
      </c>
      <c r="N138" s="120" t="s">
        <v>576</v>
      </c>
      <c r="O138" s="120" t="s">
        <v>576</v>
      </c>
      <c r="P138" s="58" t="s">
        <v>107</v>
      </c>
      <c r="Q138" s="58" t="s">
        <v>108</v>
      </c>
      <c r="R138" s="58" t="s">
        <v>129</v>
      </c>
      <c r="S138" s="58" t="s">
        <v>134</v>
      </c>
      <c r="T138" s="58" t="s">
        <v>133</v>
      </c>
      <c r="U138" s="58" t="s">
        <v>132</v>
      </c>
      <c r="V138" s="58" t="s">
        <v>132</v>
      </c>
      <c r="W138" s="58" t="s">
        <v>132</v>
      </c>
      <c r="X138" s="58" t="s">
        <v>132</v>
      </c>
      <c r="Y138" s="58" t="s">
        <v>132</v>
      </c>
      <c r="Z138" s="58" t="s">
        <v>133</v>
      </c>
      <c r="AA138" s="58" t="s">
        <v>133</v>
      </c>
      <c r="AB138" s="58" t="s">
        <v>133</v>
      </c>
      <c r="AC138" s="58" t="s">
        <v>133</v>
      </c>
      <c r="AD138" s="58" t="s">
        <v>133</v>
      </c>
      <c r="AE138" s="58" t="s">
        <v>133</v>
      </c>
      <c r="AF138" s="58" t="s">
        <v>133</v>
      </c>
      <c r="AG138" s="58" t="s">
        <v>133</v>
      </c>
      <c r="AH138" s="58" t="s">
        <v>110</v>
      </c>
      <c r="AI138" s="58" t="s">
        <v>151</v>
      </c>
      <c r="AJ138" s="58" t="s">
        <v>136</v>
      </c>
      <c r="AK138" s="58" t="s">
        <v>113</v>
      </c>
      <c r="AL138" s="58" t="s">
        <v>195</v>
      </c>
      <c r="AM138" s="58" t="s">
        <v>138</v>
      </c>
      <c r="AN138" s="58" t="s">
        <v>116</v>
      </c>
      <c r="AO138" s="58" t="s">
        <v>117</v>
      </c>
      <c r="AP138" s="58" t="s">
        <v>140</v>
      </c>
      <c r="AQ138" s="58" t="s">
        <v>141</v>
      </c>
      <c r="AR138" s="58" t="s">
        <v>142</v>
      </c>
      <c r="AS138" s="58" t="s">
        <v>143</v>
      </c>
      <c r="AT138" s="58" t="s">
        <v>144</v>
      </c>
      <c r="AU138" s="58" t="s">
        <v>145</v>
      </c>
      <c r="AV138" s="58" t="s">
        <v>123</v>
      </c>
      <c r="AW138" s="58" t="s">
        <v>125</v>
      </c>
      <c r="AX138" s="58" t="s">
        <v>157</v>
      </c>
      <c r="AY138" s="58" t="s">
        <v>127</v>
      </c>
      <c r="AZ138" s="120" t="s">
        <v>576</v>
      </c>
      <c r="BA138" s="58" t="s">
        <v>148</v>
      </c>
      <c r="BB138" s="58" t="s">
        <v>106</v>
      </c>
    </row>
    <row r="139" spans="1:54" ht="16" x14ac:dyDescent="0.2">
      <c r="A139" s="63">
        <v>44024.772962962961</v>
      </c>
      <c r="B139" s="63">
        <v>44024.785520833335</v>
      </c>
      <c r="C139" s="58" t="s">
        <v>57</v>
      </c>
      <c r="D139" s="120" t="s">
        <v>576</v>
      </c>
      <c r="E139" s="2">
        <v>100</v>
      </c>
      <c r="F139" s="2">
        <v>1085</v>
      </c>
      <c r="G139" s="58" t="s">
        <v>130</v>
      </c>
      <c r="H139" s="63">
        <v>44024.785537303243</v>
      </c>
      <c r="I139" s="58" t="s">
        <v>319</v>
      </c>
      <c r="J139" s="58" t="s">
        <v>106</v>
      </c>
      <c r="K139" s="58" t="s">
        <v>106</v>
      </c>
      <c r="L139" s="58" t="s">
        <v>106</v>
      </c>
      <c r="M139" s="58" t="s">
        <v>106</v>
      </c>
      <c r="N139" s="120" t="s">
        <v>576</v>
      </c>
      <c r="O139" s="120" t="s">
        <v>576</v>
      </c>
      <c r="P139" s="58" t="s">
        <v>107</v>
      </c>
      <c r="Q139" s="58" t="s">
        <v>108</v>
      </c>
      <c r="R139" s="58" t="s">
        <v>129</v>
      </c>
      <c r="S139" s="58" t="s">
        <v>134</v>
      </c>
      <c r="T139" s="58" t="s">
        <v>132</v>
      </c>
      <c r="U139" s="58" t="s">
        <v>133</v>
      </c>
      <c r="V139" s="58" t="s">
        <v>133</v>
      </c>
      <c r="W139" s="58" t="s">
        <v>134</v>
      </c>
      <c r="X139" s="58" t="s">
        <v>134</v>
      </c>
      <c r="Y139" s="58" t="s">
        <v>134</v>
      </c>
      <c r="Z139" s="58" t="s">
        <v>134</v>
      </c>
      <c r="AA139" s="58" t="s">
        <v>133</v>
      </c>
      <c r="AB139" s="58" t="s">
        <v>134</v>
      </c>
      <c r="AC139" s="58" t="s">
        <v>134</v>
      </c>
      <c r="AD139" s="58" t="s">
        <v>134</v>
      </c>
      <c r="AE139" s="58" t="s">
        <v>134</v>
      </c>
      <c r="AF139" s="58" t="s">
        <v>109</v>
      </c>
      <c r="AG139" s="58" t="s">
        <v>109</v>
      </c>
      <c r="AH139" s="58" t="s">
        <v>135</v>
      </c>
      <c r="AI139" s="58" t="s">
        <v>151</v>
      </c>
      <c r="AJ139" s="58" t="s">
        <v>136</v>
      </c>
      <c r="AK139" s="58" t="s">
        <v>137</v>
      </c>
      <c r="AL139" s="58" t="s">
        <v>114</v>
      </c>
      <c r="AM139" s="58" t="s">
        <v>138</v>
      </c>
      <c r="AN139" s="58" t="s">
        <v>116</v>
      </c>
      <c r="AO139" s="58" t="s">
        <v>117</v>
      </c>
      <c r="AP139" s="58" t="s">
        <v>118</v>
      </c>
      <c r="AQ139" s="58" t="s">
        <v>141</v>
      </c>
      <c r="AR139" s="58" t="s">
        <v>142</v>
      </c>
      <c r="AS139" s="58" t="s">
        <v>143</v>
      </c>
      <c r="AT139" s="58" t="s">
        <v>153</v>
      </c>
      <c r="AU139" s="58" t="s">
        <v>145</v>
      </c>
      <c r="AV139" s="58" t="s">
        <v>174</v>
      </c>
      <c r="AW139" s="58" t="s">
        <v>125</v>
      </c>
      <c r="AX139" s="58" t="s">
        <v>157</v>
      </c>
      <c r="AY139" s="58" t="s">
        <v>127</v>
      </c>
      <c r="AZ139" s="120" t="s">
        <v>576</v>
      </c>
      <c r="BA139" s="58" t="s">
        <v>148</v>
      </c>
      <c r="BB139" s="58" t="s">
        <v>106</v>
      </c>
    </row>
    <row r="140" spans="1:54" ht="16" x14ac:dyDescent="0.2">
      <c r="A140" s="63">
        <v>44026.260462962964</v>
      </c>
      <c r="B140" s="63">
        <v>44026.332442129627</v>
      </c>
      <c r="C140" s="58" t="s">
        <v>57</v>
      </c>
      <c r="D140" s="120" t="s">
        <v>576</v>
      </c>
      <c r="E140" s="2">
        <v>100</v>
      </c>
      <c r="F140" s="2">
        <v>6218</v>
      </c>
      <c r="G140" s="58" t="s">
        <v>130</v>
      </c>
      <c r="H140" s="63">
        <v>44026.332449965281</v>
      </c>
      <c r="I140" s="58" t="s">
        <v>320</v>
      </c>
      <c r="J140" s="58" t="s">
        <v>106</v>
      </c>
      <c r="K140" s="58" t="s">
        <v>106</v>
      </c>
      <c r="L140" s="58" t="s">
        <v>106</v>
      </c>
      <c r="M140" s="58" t="s">
        <v>106</v>
      </c>
      <c r="N140" s="120" t="s">
        <v>576</v>
      </c>
      <c r="O140" s="120" t="s">
        <v>576</v>
      </c>
      <c r="P140" s="58" t="s">
        <v>107</v>
      </c>
      <c r="Q140" s="58" t="s">
        <v>108</v>
      </c>
      <c r="R140" s="58" t="s">
        <v>129</v>
      </c>
      <c r="S140" s="58" t="s">
        <v>134</v>
      </c>
      <c r="T140" s="58" t="s">
        <v>132</v>
      </c>
      <c r="U140" s="58" t="s">
        <v>133</v>
      </c>
      <c r="V140" s="58" t="s">
        <v>132</v>
      </c>
      <c r="W140" s="58" t="s">
        <v>134</v>
      </c>
      <c r="X140" s="58" t="s">
        <v>134</v>
      </c>
      <c r="Y140" s="58" t="s">
        <v>134</v>
      </c>
      <c r="Z140" s="58" t="s">
        <v>134</v>
      </c>
      <c r="AA140" s="58" t="s">
        <v>132</v>
      </c>
      <c r="AB140" s="58" t="s">
        <v>133</v>
      </c>
      <c r="AC140" s="58" t="s">
        <v>132</v>
      </c>
      <c r="AD140" s="58" t="s">
        <v>133</v>
      </c>
      <c r="AE140" s="58" t="s">
        <v>134</v>
      </c>
      <c r="AF140" s="58" t="s">
        <v>109</v>
      </c>
      <c r="AG140" s="58" t="s">
        <v>133</v>
      </c>
      <c r="AH140" s="58" t="s">
        <v>173</v>
      </c>
      <c r="AI140" s="58" t="s">
        <v>151</v>
      </c>
      <c r="AJ140" s="58" t="s">
        <v>136</v>
      </c>
      <c r="AK140" s="58" t="s">
        <v>137</v>
      </c>
      <c r="AL140" s="58" t="s">
        <v>114</v>
      </c>
      <c r="AM140" s="58" t="s">
        <v>138</v>
      </c>
      <c r="AN140" s="58" t="s">
        <v>116</v>
      </c>
      <c r="AO140" s="58" t="s">
        <v>139</v>
      </c>
      <c r="AP140" s="58" t="s">
        <v>118</v>
      </c>
      <c r="AQ140" s="58" t="s">
        <v>141</v>
      </c>
      <c r="AR140" s="58" t="s">
        <v>120</v>
      </c>
      <c r="AS140" s="58" t="s">
        <v>143</v>
      </c>
      <c r="AT140" s="58" t="s">
        <v>153</v>
      </c>
      <c r="AU140" s="58" t="s">
        <v>145</v>
      </c>
      <c r="AV140" s="58" t="s">
        <v>123</v>
      </c>
      <c r="AW140" s="58" t="s">
        <v>125</v>
      </c>
      <c r="AX140" s="58" t="s">
        <v>126</v>
      </c>
      <c r="AY140" s="58" t="s">
        <v>127</v>
      </c>
      <c r="AZ140" s="120" t="s">
        <v>576</v>
      </c>
      <c r="BA140" s="58" t="s">
        <v>220</v>
      </c>
      <c r="BB140" s="58" t="s">
        <v>106</v>
      </c>
    </row>
    <row r="141" spans="1:54" ht="16" x14ac:dyDescent="0.2">
      <c r="A141" s="63">
        <v>44019.390798611108</v>
      </c>
      <c r="B141" s="63">
        <v>44019.391921296294</v>
      </c>
      <c r="C141" s="58" t="s">
        <v>57</v>
      </c>
      <c r="D141" s="120" t="s">
        <v>576</v>
      </c>
      <c r="E141" s="2">
        <v>2</v>
      </c>
      <c r="F141" s="2">
        <v>96</v>
      </c>
      <c r="G141" s="58" t="s">
        <v>104</v>
      </c>
      <c r="H141" s="63">
        <v>44026.392085231484</v>
      </c>
      <c r="I141" s="58" t="s">
        <v>321</v>
      </c>
      <c r="J141" s="58" t="s">
        <v>106</v>
      </c>
      <c r="K141" s="58" t="s">
        <v>106</v>
      </c>
      <c r="L141" s="58" t="s">
        <v>106</v>
      </c>
      <c r="M141" s="58" t="s">
        <v>106</v>
      </c>
      <c r="N141" s="120" t="s">
        <v>576</v>
      </c>
      <c r="O141" s="120" t="s">
        <v>576</v>
      </c>
      <c r="P141" s="58" t="s">
        <v>107</v>
      </c>
      <c r="Q141" s="58" t="s">
        <v>108</v>
      </c>
      <c r="R141" s="58" t="s">
        <v>129</v>
      </c>
      <c r="S141" s="58" t="s">
        <v>106</v>
      </c>
      <c r="T141" s="58" t="s">
        <v>106</v>
      </c>
      <c r="U141" s="58" t="s">
        <v>106</v>
      </c>
      <c r="V141" s="58" t="s">
        <v>106</v>
      </c>
      <c r="W141" s="58" t="s">
        <v>106</v>
      </c>
      <c r="X141" s="58" t="s">
        <v>106</v>
      </c>
      <c r="Y141" s="58" t="s">
        <v>106</v>
      </c>
      <c r="Z141" s="58" t="s">
        <v>106</v>
      </c>
      <c r="AA141" s="58" t="s">
        <v>106</v>
      </c>
      <c r="AB141" s="58" t="s">
        <v>106</v>
      </c>
      <c r="AC141" s="58" t="s">
        <v>106</v>
      </c>
      <c r="AD141" s="58" t="s">
        <v>106</v>
      </c>
      <c r="AE141" s="58" t="s">
        <v>106</v>
      </c>
      <c r="AF141" s="58" t="s">
        <v>106</v>
      </c>
      <c r="AG141" s="58" t="s">
        <v>106</v>
      </c>
      <c r="AH141" s="58" t="s">
        <v>106</v>
      </c>
      <c r="AI141" s="58" t="s">
        <v>106</v>
      </c>
      <c r="AJ141" s="58" t="s">
        <v>106</v>
      </c>
      <c r="AK141" s="58" t="s">
        <v>106</v>
      </c>
      <c r="AL141" s="58" t="s">
        <v>106</v>
      </c>
      <c r="AM141" s="58" t="s">
        <v>106</v>
      </c>
      <c r="AN141" s="58" t="s">
        <v>106</v>
      </c>
      <c r="AO141" s="58" t="s">
        <v>106</v>
      </c>
      <c r="AP141" s="58" t="s">
        <v>106</v>
      </c>
      <c r="AQ141" s="58" t="s">
        <v>106</v>
      </c>
      <c r="AR141" s="58" t="s">
        <v>106</v>
      </c>
      <c r="AS141" s="58" t="s">
        <v>106</v>
      </c>
      <c r="AT141" s="58" t="s">
        <v>106</v>
      </c>
      <c r="AU141" s="58" t="s">
        <v>106</v>
      </c>
      <c r="AV141" s="58" t="s">
        <v>106</v>
      </c>
      <c r="AW141" s="58" t="s">
        <v>106</v>
      </c>
      <c r="AX141" s="58" t="s">
        <v>106</v>
      </c>
      <c r="AY141" s="58" t="s">
        <v>106</v>
      </c>
      <c r="AZ141" s="120" t="s">
        <v>576</v>
      </c>
      <c r="BA141" s="58" t="s">
        <v>106</v>
      </c>
      <c r="BB141" s="58" t="s">
        <v>106</v>
      </c>
    </row>
    <row r="142" spans="1:54" ht="16" x14ac:dyDescent="0.2">
      <c r="A142" s="63">
        <v>44026.544050925928</v>
      </c>
      <c r="B142" s="63">
        <v>44026.54896990741</v>
      </c>
      <c r="C142" s="58" t="s">
        <v>57</v>
      </c>
      <c r="D142" s="120" t="s">
        <v>576</v>
      </c>
      <c r="E142" s="2">
        <v>100</v>
      </c>
      <c r="F142" s="2">
        <v>425</v>
      </c>
      <c r="G142" s="58" t="s">
        <v>130</v>
      </c>
      <c r="H142" s="63">
        <v>44026.548975983795</v>
      </c>
      <c r="I142" s="58" t="s">
        <v>322</v>
      </c>
      <c r="J142" s="58" t="s">
        <v>106</v>
      </c>
      <c r="K142" s="58" t="s">
        <v>106</v>
      </c>
      <c r="L142" s="58" t="s">
        <v>106</v>
      </c>
      <c r="M142" s="58" t="s">
        <v>106</v>
      </c>
      <c r="N142" s="120" t="s">
        <v>576</v>
      </c>
      <c r="O142" s="120" t="s">
        <v>576</v>
      </c>
      <c r="P142" s="58" t="s">
        <v>107</v>
      </c>
      <c r="Q142" s="58" t="s">
        <v>108</v>
      </c>
      <c r="R142" s="58" t="s">
        <v>129</v>
      </c>
      <c r="S142" s="58" t="s">
        <v>134</v>
      </c>
      <c r="T142" s="58" t="s">
        <v>132</v>
      </c>
      <c r="U142" s="58" t="s">
        <v>133</v>
      </c>
      <c r="V142" s="58" t="s">
        <v>133</v>
      </c>
      <c r="W142" s="58" t="s">
        <v>134</v>
      </c>
      <c r="X142" s="58" t="s">
        <v>134</v>
      </c>
      <c r="Y142" s="58" t="s">
        <v>134</v>
      </c>
      <c r="Z142" s="58" t="s">
        <v>134</v>
      </c>
      <c r="AA142" s="58" t="s">
        <v>134</v>
      </c>
      <c r="AB142" s="58" t="s">
        <v>133</v>
      </c>
      <c r="AC142" s="58" t="s">
        <v>133</v>
      </c>
      <c r="AD142" s="58" t="s">
        <v>133</v>
      </c>
      <c r="AE142" s="58" t="s">
        <v>133</v>
      </c>
      <c r="AF142" s="58" t="s">
        <v>134</v>
      </c>
      <c r="AG142" s="58" t="s">
        <v>134</v>
      </c>
      <c r="AH142" s="58" t="s">
        <v>135</v>
      </c>
      <c r="AI142" s="58" t="s">
        <v>151</v>
      </c>
      <c r="AJ142" s="58" t="s">
        <v>136</v>
      </c>
      <c r="AK142" s="58" t="s">
        <v>137</v>
      </c>
      <c r="AL142" s="58" t="s">
        <v>114</v>
      </c>
      <c r="AM142" s="58" t="s">
        <v>115</v>
      </c>
      <c r="AN142" s="58" t="s">
        <v>176</v>
      </c>
      <c r="AO142" s="58" t="s">
        <v>117</v>
      </c>
      <c r="AP142" s="58" t="s">
        <v>118</v>
      </c>
      <c r="AQ142" s="58" t="s">
        <v>141</v>
      </c>
      <c r="AR142" s="58" t="s">
        <v>120</v>
      </c>
      <c r="AS142" s="58" t="s">
        <v>170</v>
      </c>
      <c r="AT142" s="58" t="s">
        <v>122</v>
      </c>
      <c r="AU142" s="58" t="s">
        <v>145</v>
      </c>
      <c r="AV142" s="58" t="s">
        <v>123</v>
      </c>
      <c r="AW142" s="58" t="s">
        <v>125</v>
      </c>
      <c r="AX142" s="58" t="s">
        <v>126</v>
      </c>
      <c r="AY142" s="58" t="s">
        <v>147</v>
      </c>
      <c r="AZ142" s="120" t="s">
        <v>576</v>
      </c>
      <c r="BA142" s="58" t="s">
        <v>220</v>
      </c>
      <c r="BB142" s="58" t="s">
        <v>106</v>
      </c>
    </row>
    <row r="143" spans="1:54" ht="16" x14ac:dyDescent="0.2">
      <c r="A143" s="63">
        <v>44027.887569444443</v>
      </c>
      <c r="B143" s="63">
        <v>44027.894363425927</v>
      </c>
      <c r="C143" s="58" t="s">
        <v>57</v>
      </c>
      <c r="D143" s="120" t="s">
        <v>576</v>
      </c>
      <c r="E143" s="2">
        <v>100</v>
      </c>
      <c r="F143" s="2">
        <v>587</v>
      </c>
      <c r="G143" s="58" t="s">
        <v>130</v>
      </c>
      <c r="H143" s="63">
        <v>44027.894378877318</v>
      </c>
      <c r="I143" s="58" t="s">
        <v>323</v>
      </c>
      <c r="J143" s="58" t="s">
        <v>106</v>
      </c>
      <c r="K143" s="58" t="s">
        <v>106</v>
      </c>
      <c r="L143" s="58" t="s">
        <v>106</v>
      </c>
      <c r="M143" s="58" t="s">
        <v>106</v>
      </c>
      <c r="N143" s="120" t="s">
        <v>576</v>
      </c>
      <c r="O143" s="120" t="s">
        <v>576</v>
      </c>
      <c r="P143" s="58" t="s">
        <v>107</v>
      </c>
      <c r="Q143" s="58" t="s">
        <v>108</v>
      </c>
      <c r="R143" s="58" t="s">
        <v>129</v>
      </c>
      <c r="S143" s="58" t="s">
        <v>134</v>
      </c>
      <c r="T143" s="58" t="s">
        <v>132</v>
      </c>
      <c r="U143" s="58" t="s">
        <v>133</v>
      </c>
      <c r="V143" s="58" t="s">
        <v>109</v>
      </c>
      <c r="W143" s="58" t="s">
        <v>109</v>
      </c>
      <c r="X143" s="58" t="s">
        <v>134</v>
      </c>
      <c r="Y143" s="58" t="s">
        <v>134</v>
      </c>
      <c r="Z143" s="58" t="s">
        <v>109</v>
      </c>
      <c r="AA143" s="58" t="s">
        <v>132</v>
      </c>
      <c r="AB143" s="58" t="s">
        <v>134</v>
      </c>
      <c r="AC143" s="58" t="s">
        <v>134</v>
      </c>
      <c r="AD143" s="58" t="s">
        <v>134</v>
      </c>
      <c r="AE143" s="58" t="s">
        <v>109</v>
      </c>
      <c r="AF143" s="58" t="s">
        <v>134</v>
      </c>
      <c r="AG143" s="58" t="s">
        <v>133</v>
      </c>
      <c r="AH143" s="58" t="s">
        <v>135</v>
      </c>
      <c r="AI143" s="58" t="s">
        <v>111</v>
      </c>
      <c r="AJ143" s="58" t="s">
        <v>136</v>
      </c>
      <c r="AK143" s="58" t="s">
        <v>137</v>
      </c>
      <c r="AL143" s="58" t="s">
        <v>114</v>
      </c>
      <c r="AM143" s="58" t="s">
        <v>138</v>
      </c>
      <c r="AN143" s="58" t="s">
        <v>156</v>
      </c>
      <c r="AO143" s="58" t="s">
        <v>117</v>
      </c>
      <c r="AP143" s="58" t="s">
        <v>140</v>
      </c>
      <c r="AQ143" s="58" t="s">
        <v>119</v>
      </c>
      <c r="AR143" s="58" t="s">
        <v>120</v>
      </c>
      <c r="AS143" s="58" t="s">
        <v>182</v>
      </c>
      <c r="AT143" s="58" t="s">
        <v>144</v>
      </c>
      <c r="AU143" s="58" t="s">
        <v>145</v>
      </c>
      <c r="AV143" s="58" t="s">
        <v>174</v>
      </c>
      <c r="AW143" s="58" t="s">
        <v>125</v>
      </c>
      <c r="AX143" s="58" t="s">
        <v>126</v>
      </c>
      <c r="AY143" s="58" t="s">
        <v>127</v>
      </c>
      <c r="AZ143" s="120" t="s">
        <v>576</v>
      </c>
      <c r="BA143" s="58" t="s">
        <v>148</v>
      </c>
      <c r="BB143" s="58" t="s">
        <v>106</v>
      </c>
    </row>
    <row r="144" spans="1:54" ht="16" x14ac:dyDescent="0.2">
      <c r="A144" s="63">
        <v>44021.238171296296</v>
      </c>
      <c r="B144" s="63">
        <v>44021.239247685182</v>
      </c>
      <c r="C144" s="58" t="s">
        <v>57</v>
      </c>
      <c r="D144" s="120" t="s">
        <v>576</v>
      </c>
      <c r="E144" s="2">
        <v>16</v>
      </c>
      <c r="F144" s="2">
        <v>93</v>
      </c>
      <c r="G144" s="58" t="s">
        <v>104</v>
      </c>
      <c r="H144" s="63">
        <v>44028.239334259262</v>
      </c>
      <c r="I144" s="58" t="s">
        <v>324</v>
      </c>
      <c r="J144" s="58" t="s">
        <v>106</v>
      </c>
      <c r="K144" s="58" t="s">
        <v>106</v>
      </c>
      <c r="L144" s="58" t="s">
        <v>106</v>
      </c>
      <c r="M144" s="58" t="s">
        <v>106</v>
      </c>
      <c r="N144" s="120" t="s">
        <v>576</v>
      </c>
      <c r="O144" s="120" t="s">
        <v>576</v>
      </c>
      <c r="P144" s="58" t="s">
        <v>107</v>
      </c>
      <c r="Q144" s="58" t="s">
        <v>108</v>
      </c>
      <c r="R144" s="58" t="s">
        <v>129</v>
      </c>
      <c r="S144" s="58" t="s">
        <v>133</v>
      </c>
      <c r="T144" s="58" t="s">
        <v>132</v>
      </c>
      <c r="U144" s="58" t="s">
        <v>132</v>
      </c>
      <c r="V144" s="58" t="s">
        <v>133</v>
      </c>
      <c r="W144" s="58" t="s">
        <v>134</v>
      </c>
      <c r="X144" s="58" t="s">
        <v>132</v>
      </c>
      <c r="Y144" s="58" t="s">
        <v>132</v>
      </c>
      <c r="Z144" s="58" t="s">
        <v>134</v>
      </c>
      <c r="AA144" s="58" t="s">
        <v>133</v>
      </c>
      <c r="AB144" s="58" t="s">
        <v>133</v>
      </c>
      <c r="AC144" s="58" t="s">
        <v>133</v>
      </c>
      <c r="AD144" s="58" t="s">
        <v>134</v>
      </c>
      <c r="AE144" s="58" t="s">
        <v>134</v>
      </c>
      <c r="AF144" s="58" t="s">
        <v>134</v>
      </c>
      <c r="AG144" s="58" t="s">
        <v>134</v>
      </c>
      <c r="AH144" s="58" t="s">
        <v>106</v>
      </c>
      <c r="AI144" s="58" t="s">
        <v>106</v>
      </c>
      <c r="AJ144" s="58" t="s">
        <v>106</v>
      </c>
      <c r="AK144" s="58" t="s">
        <v>106</v>
      </c>
      <c r="AL144" s="58" t="s">
        <v>106</v>
      </c>
      <c r="AM144" s="58" t="s">
        <v>106</v>
      </c>
      <c r="AN144" s="58" t="s">
        <v>106</v>
      </c>
      <c r="AO144" s="58" t="s">
        <v>106</v>
      </c>
      <c r="AP144" s="58" t="s">
        <v>106</v>
      </c>
      <c r="AQ144" s="58" t="s">
        <v>106</v>
      </c>
      <c r="AR144" s="58" t="s">
        <v>106</v>
      </c>
      <c r="AS144" s="58" t="s">
        <v>106</v>
      </c>
      <c r="AT144" s="58" t="s">
        <v>106</v>
      </c>
      <c r="AU144" s="58" t="s">
        <v>106</v>
      </c>
      <c r="AV144" s="58" t="s">
        <v>106</v>
      </c>
      <c r="AW144" s="58" t="s">
        <v>106</v>
      </c>
      <c r="AX144" s="58" t="s">
        <v>106</v>
      </c>
      <c r="AY144" s="58" t="s">
        <v>106</v>
      </c>
      <c r="AZ144" s="120" t="s">
        <v>576</v>
      </c>
      <c r="BA144" s="58" t="s">
        <v>106</v>
      </c>
      <c r="BB144" s="58" t="s">
        <v>106</v>
      </c>
    </row>
    <row r="145" spans="1:54" ht="16" x14ac:dyDescent="0.2">
      <c r="A145" s="63">
        <v>44021.536620370367</v>
      </c>
      <c r="B145" s="63">
        <v>44021.539386574077</v>
      </c>
      <c r="C145" s="58" t="s">
        <v>57</v>
      </c>
      <c r="D145" s="120" t="s">
        <v>576</v>
      </c>
      <c r="E145" s="2">
        <v>16</v>
      </c>
      <c r="F145" s="2">
        <v>238</v>
      </c>
      <c r="G145" s="58" t="s">
        <v>104</v>
      </c>
      <c r="H145" s="63">
        <v>44028.539697743057</v>
      </c>
      <c r="I145" s="58" t="s">
        <v>325</v>
      </c>
      <c r="J145" s="58" t="s">
        <v>106</v>
      </c>
      <c r="K145" s="58" t="s">
        <v>106</v>
      </c>
      <c r="L145" s="58" t="s">
        <v>106</v>
      </c>
      <c r="M145" s="58" t="s">
        <v>106</v>
      </c>
      <c r="N145" s="120" t="s">
        <v>576</v>
      </c>
      <c r="O145" s="120" t="s">
        <v>576</v>
      </c>
      <c r="P145" s="58" t="s">
        <v>107</v>
      </c>
      <c r="Q145" s="58" t="s">
        <v>108</v>
      </c>
      <c r="R145" s="58" t="s">
        <v>129</v>
      </c>
      <c r="S145" s="58" t="s">
        <v>134</v>
      </c>
      <c r="T145" s="58" t="s">
        <v>133</v>
      </c>
      <c r="U145" s="58" t="s">
        <v>134</v>
      </c>
      <c r="V145" s="58" t="s">
        <v>134</v>
      </c>
      <c r="W145" s="58" t="s">
        <v>109</v>
      </c>
      <c r="X145" s="58" t="s">
        <v>134</v>
      </c>
      <c r="Y145" s="58" t="s">
        <v>133</v>
      </c>
      <c r="Z145" s="58" t="s">
        <v>133</v>
      </c>
      <c r="AA145" s="58" t="s">
        <v>133</v>
      </c>
      <c r="AB145" s="58" t="s">
        <v>134</v>
      </c>
      <c r="AC145" s="58" t="s">
        <v>109</v>
      </c>
      <c r="AD145" s="58" t="s">
        <v>109</v>
      </c>
      <c r="AE145" s="58" t="s">
        <v>109</v>
      </c>
      <c r="AF145" s="58" t="s">
        <v>134</v>
      </c>
      <c r="AG145" s="58" t="s">
        <v>109</v>
      </c>
      <c r="AH145" s="58" t="s">
        <v>106</v>
      </c>
      <c r="AI145" s="58" t="s">
        <v>106</v>
      </c>
      <c r="AJ145" s="58" t="s">
        <v>106</v>
      </c>
      <c r="AK145" s="58" t="s">
        <v>106</v>
      </c>
      <c r="AL145" s="58" t="s">
        <v>106</v>
      </c>
      <c r="AM145" s="58" t="s">
        <v>106</v>
      </c>
      <c r="AN145" s="58" t="s">
        <v>106</v>
      </c>
      <c r="AO145" s="58" t="s">
        <v>106</v>
      </c>
      <c r="AP145" s="58" t="s">
        <v>106</v>
      </c>
      <c r="AQ145" s="58" t="s">
        <v>106</v>
      </c>
      <c r="AR145" s="58" t="s">
        <v>106</v>
      </c>
      <c r="AS145" s="58" t="s">
        <v>106</v>
      </c>
      <c r="AT145" s="58" t="s">
        <v>106</v>
      </c>
      <c r="AU145" s="58" t="s">
        <v>106</v>
      </c>
      <c r="AV145" s="58" t="s">
        <v>106</v>
      </c>
      <c r="AW145" s="58" t="s">
        <v>106</v>
      </c>
      <c r="AX145" s="58" t="s">
        <v>106</v>
      </c>
      <c r="AY145" s="58" t="s">
        <v>106</v>
      </c>
      <c r="AZ145" s="120" t="s">
        <v>576</v>
      </c>
      <c r="BA145" s="58" t="s">
        <v>106</v>
      </c>
      <c r="BB145" s="58" t="s">
        <v>106</v>
      </c>
    </row>
    <row r="146" spans="1:54" ht="16" x14ac:dyDescent="0.2">
      <c r="A146" s="63">
        <v>44022.444398148145</v>
      </c>
      <c r="B146" s="63">
        <v>44022.446516203701</v>
      </c>
      <c r="C146" s="58" t="s">
        <v>57</v>
      </c>
      <c r="D146" s="120" t="s">
        <v>576</v>
      </c>
      <c r="E146" s="2">
        <v>16</v>
      </c>
      <c r="F146" s="2">
        <v>183</v>
      </c>
      <c r="G146" s="58" t="s">
        <v>104</v>
      </c>
      <c r="H146" s="63">
        <v>44029.446604178243</v>
      </c>
      <c r="I146" s="58" t="s">
        <v>326</v>
      </c>
      <c r="J146" s="58" t="s">
        <v>106</v>
      </c>
      <c r="K146" s="58" t="s">
        <v>106</v>
      </c>
      <c r="L146" s="58" t="s">
        <v>106</v>
      </c>
      <c r="M146" s="58" t="s">
        <v>106</v>
      </c>
      <c r="N146" s="120" t="s">
        <v>576</v>
      </c>
      <c r="O146" s="120" t="s">
        <v>576</v>
      </c>
      <c r="P146" s="58" t="s">
        <v>107</v>
      </c>
      <c r="Q146" s="58" t="s">
        <v>108</v>
      </c>
      <c r="R146" s="58" t="s">
        <v>129</v>
      </c>
      <c r="S146" s="58" t="s">
        <v>132</v>
      </c>
      <c r="T146" s="58" t="s">
        <v>133</v>
      </c>
      <c r="U146" s="58" t="s">
        <v>133</v>
      </c>
      <c r="V146" s="58" t="s">
        <v>134</v>
      </c>
      <c r="W146" s="58" t="s">
        <v>134</v>
      </c>
      <c r="X146" s="58" t="s">
        <v>134</v>
      </c>
      <c r="Y146" s="58" t="s">
        <v>133</v>
      </c>
      <c r="Z146" s="58" t="s">
        <v>109</v>
      </c>
      <c r="AA146" s="58" t="s">
        <v>132</v>
      </c>
      <c r="AB146" s="58" t="s">
        <v>133</v>
      </c>
      <c r="AC146" s="58" t="s">
        <v>133</v>
      </c>
      <c r="AD146" s="58" t="s">
        <v>109</v>
      </c>
      <c r="AE146" s="58" t="s">
        <v>134</v>
      </c>
      <c r="AF146" s="58" t="s">
        <v>134</v>
      </c>
      <c r="AG146" s="58" t="s">
        <v>133</v>
      </c>
      <c r="AH146" s="58" t="s">
        <v>106</v>
      </c>
      <c r="AI146" s="58" t="s">
        <v>106</v>
      </c>
      <c r="AJ146" s="58" t="s">
        <v>106</v>
      </c>
      <c r="AK146" s="58" t="s">
        <v>106</v>
      </c>
      <c r="AL146" s="58" t="s">
        <v>106</v>
      </c>
      <c r="AM146" s="58" t="s">
        <v>106</v>
      </c>
      <c r="AN146" s="58" t="s">
        <v>106</v>
      </c>
      <c r="AO146" s="58" t="s">
        <v>106</v>
      </c>
      <c r="AP146" s="58" t="s">
        <v>106</v>
      </c>
      <c r="AQ146" s="58" t="s">
        <v>106</v>
      </c>
      <c r="AR146" s="58" t="s">
        <v>106</v>
      </c>
      <c r="AS146" s="58" t="s">
        <v>106</v>
      </c>
      <c r="AT146" s="58" t="s">
        <v>106</v>
      </c>
      <c r="AU146" s="58" t="s">
        <v>106</v>
      </c>
      <c r="AV146" s="58" t="s">
        <v>106</v>
      </c>
      <c r="AW146" s="58" t="s">
        <v>106</v>
      </c>
      <c r="AX146" s="58" t="s">
        <v>106</v>
      </c>
      <c r="AY146" s="58" t="s">
        <v>106</v>
      </c>
      <c r="AZ146" s="120" t="s">
        <v>576</v>
      </c>
      <c r="BA146" s="58" t="s">
        <v>106</v>
      </c>
      <c r="BB146" s="58" t="s">
        <v>106</v>
      </c>
    </row>
    <row r="147" spans="1:54" ht="16" x14ac:dyDescent="0.2">
      <c r="A147" s="63">
        <v>44022.404050925928</v>
      </c>
      <c r="B147" s="63">
        <v>44022.573321759257</v>
      </c>
      <c r="C147" s="58" t="s">
        <v>57</v>
      </c>
      <c r="D147" s="120" t="s">
        <v>576</v>
      </c>
      <c r="E147" s="2">
        <v>33</v>
      </c>
      <c r="F147" s="2">
        <v>14624</v>
      </c>
      <c r="G147" s="58" t="s">
        <v>104</v>
      </c>
      <c r="H147" s="63">
        <v>44029.573332650463</v>
      </c>
      <c r="I147" s="58" t="s">
        <v>327</v>
      </c>
      <c r="J147" s="58" t="s">
        <v>106</v>
      </c>
      <c r="K147" s="58" t="s">
        <v>106</v>
      </c>
      <c r="L147" s="58" t="s">
        <v>106</v>
      </c>
      <c r="M147" s="58" t="s">
        <v>106</v>
      </c>
      <c r="N147" s="120" t="s">
        <v>576</v>
      </c>
      <c r="O147" s="120" t="s">
        <v>576</v>
      </c>
      <c r="P147" s="58" t="s">
        <v>107</v>
      </c>
      <c r="Q147" s="58" t="s">
        <v>108</v>
      </c>
      <c r="R147" s="58" t="s">
        <v>129</v>
      </c>
      <c r="S147" s="58" t="s">
        <v>134</v>
      </c>
      <c r="T147" s="58" t="s">
        <v>132</v>
      </c>
      <c r="U147" s="58" t="s">
        <v>133</v>
      </c>
      <c r="V147" s="58" t="s">
        <v>134</v>
      </c>
      <c r="W147" s="58" t="s">
        <v>134</v>
      </c>
      <c r="X147" s="58" t="s">
        <v>133</v>
      </c>
      <c r="Y147" s="58" t="s">
        <v>133</v>
      </c>
      <c r="Z147" s="58" t="s">
        <v>134</v>
      </c>
      <c r="AA147" s="58" t="s">
        <v>133</v>
      </c>
      <c r="AB147" s="58" t="s">
        <v>133</v>
      </c>
      <c r="AC147" s="58" t="s">
        <v>133</v>
      </c>
      <c r="AD147" s="58" t="s">
        <v>109</v>
      </c>
      <c r="AE147" s="58" t="s">
        <v>134</v>
      </c>
      <c r="AF147" s="58" t="s">
        <v>134</v>
      </c>
      <c r="AG147" s="58" t="s">
        <v>134</v>
      </c>
      <c r="AH147" s="58" t="s">
        <v>135</v>
      </c>
      <c r="AI147" s="58" t="s">
        <v>151</v>
      </c>
      <c r="AJ147" s="58" t="s">
        <v>136</v>
      </c>
      <c r="AK147" s="58" t="s">
        <v>201</v>
      </c>
      <c r="AL147" s="58" t="s">
        <v>114</v>
      </c>
      <c r="AM147" s="58" t="s">
        <v>138</v>
      </c>
      <c r="AN147" s="58" t="s">
        <v>116</v>
      </c>
      <c r="AO147" s="58" t="s">
        <v>117</v>
      </c>
      <c r="AP147" s="58" t="s">
        <v>118</v>
      </c>
      <c r="AQ147" s="58" t="s">
        <v>141</v>
      </c>
      <c r="AR147" s="58" t="s">
        <v>120</v>
      </c>
      <c r="AS147" s="58" t="s">
        <v>170</v>
      </c>
      <c r="AT147" s="58" t="s">
        <v>153</v>
      </c>
      <c r="AU147" s="58" t="s">
        <v>145</v>
      </c>
      <c r="AV147" s="58" t="s">
        <v>123</v>
      </c>
      <c r="AW147" s="58" t="s">
        <v>125</v>
      </c>
      <c r="AX147" s="58" t="s">
        <v>146</v>
      </c>
      <c r="AY147" s="58" t="s">
        <v>192</v>
      </c>
      <c r="AZ147" s="120" t="s">
        <v>576</v>
      </c>
      <c r="BA147" s="58" t="s">
        <v>148</v>
      </c>
      <c r="BB147" s="58" t="s">
        <v>106</v>
      </c>
    </row>
    <row r="148" spans="1:54" ht="16" x14ac:dyDescent="0.2">
      <c r="A148" s="63">
        <v>44022.769363425927</v>
      </c>
      <c r="B148" s="63">
        <v>44022.770451388889</v>
      </c>
      <c r="C148" s="58" t="s">
        <v>57</v>
      </c>
      <c r="D148" s="120" t="s">
        <v>576</v>
      </c>
      <c r="E148" s="2">
        <v>16</v>
      </c>
      <c r="F148" s="2">
        <v>93</v>
      </c>
      <c r="G148" s="58" t="s">
        <v>104</v>
      </c>
      <c r="H148" s="63">
        <v>44029.770564027778</v>
      </c>
      <c r="I148" s="58" t="s">
        <v>328</v>
      </c>
      <c r="J148" s="58" t="s">
        <v>106</v>
      </c>
      <c r="K148" s="58" t="s">
        <v>106</v>
      </c>
      <c r="L148" s="58" t="s">
        <v>106</v>
      </c>
      <c r="M148" s="58" t="s">
        <v>106</v>
      </c>
      <c r="N148" s="120" t="s">
        <v>576</v>
      </c>
      <c r="O148" s="120" t="s">
        <v>576</v>
      </c>
      <c r="P148" s="58" t="s">
        <v>107</v>
      </c>
      <c r="Q148" s="58" t="s">
        <v>108</v>
      </c>
      <c r="R148" s="58" t="s">
        <v>129</v>
      </c>
      <c r="S148" s="58" t="s">
        <v>134</v>
      </c>
      <c r="T148" s="58" t="s">
        <v>132</v>
      </c>
      <c r="U148" s="58" t="s">
        <v>133</v>
      </c>
      <c r="V148" s="58" t="s">
        <v>133</v>
      </c>
      <c r="W148" s="58" t="s">
        <v>132</v>
      </c>
      <c r="X148" s="58" t="s">
        <v>132</v>
      </c>
      <c r="Y148" s="58" t="s">
        <v>133</v>
      </c>
      <c r="Z148" s="58" t="s">
        <v>134</v>
      </c>
      <c r="AA148" s="58" t="s">
        <v>132</v>
      </c>
      <c r="AB148" s="58" t="s">
        <v>132</v>
      </c>
      <c r="AC148" s="58" t="s">
        <v>132</v>
      </c>
      <c r="AD148" s="58" t="s">
        <v>132</v>
      </c>
      <c r="AE148" s="58" t="s">
        <v>132</v>
      </c>
      <c r="AF148" s="58" t="s">
        <v>132</v>
      </c>
      <c r="AG148" s="58" t="s">
        <v>132</v>
      </c>
      <c r="AH148" s="58" t="s">
        <v>106</v>
      </c>
      <c r="AI148" s="58" t="s">
        <v>106</v>
      </c>
      <c r="AJ148" s="58" t="s">
        <v>106</v>
      </c>
      <c r="AK148" s="58" t="s">
        <v>106</v>
      </c>
      <c r="AL148" s="58" t="s">
        <v>106</v>
      </c>
      <c r="AM148" s="58" t="s">
        <v>106</v>
      </c>
      <c r="AN148" s="58" t="s">
        <v>106</v>
      </c>
      <c r="AO148" s="58" t="s">
        <v>106</v>
      </c>
      <c r="AP148" s="58" t="s">
        <v>106</v>
      </c>
      <c r="AQ148" s="58" t="s">
        <v>106</v>
      </c>
      <c r="AR148" s="58" t="s">
        <v>106</v>
      </c>
      <c r="AS148" s="58" t="s">
        <v>106</v>
      </c>
      <c r="AT148" s="58" t="s">
        <v>106</v>
      </c>
      <c r="AU148" s="58" t="s">
        <v>106</v>
      </c>
      <c r="AV148" s="58" t="s">
        <v>106</v>
      </c>
      <c r="AW148" s="58" t="s">
        <v>106</v>
      </c>
      <c r="AX148" s="58" t="s">
        <v>106</v>
      </c>
      <c r="AY148" s="58" t="s">
        <v>106</v>
      </c>
      <c r="AZ148" s="120" t="s">
        <v>576</v>
      </c>
      <c r="BA148" s="58" t="s">
        <v>106</v>
      </c>
      <c r="BB148" s="58" t="s">
        <v>106</v>
      </c>
    </row>
    <row r="149" spans="1:54" ht="16" x14ac:dyDescent="0.2">
      <c r="A149" s="63">
        <v>44022.769317129627</v>
      </c>
      <c r="B149" s="63">
        <v>44022.774583333332</v>
      </c>
      <c r="C149" s="58" t="s">
        <v>57</v>
      </c>
      <c r="D149" s="120" t="s">
        <v>576</v>
      </c>
      <c r="E149" s="2">
        <v>33</v>
      </c>
      <c r="F149" s="2">
        <v>454</v>
      </c>
      <c r="G149" s="58" t="s">
        <v>104</v>
      </c>
      <c r="H149" s="63">
        <v>44029.774738703702</v>
      </c>
      <c r="I149" s="58" t="s">
        <v>329</v>
      </c>
      <c r="J149" s="58" t="s">
        <v>106</v>
      </c>
      <c r="K149" s="58" t="s">
        <v>106</v>
      </c>
      <c r="L149" s="58" t="s">
        <v>106</v>
      </c>
      <c r="M149" s="58" t="s">
        <v>106</v>
      </c>
      <c r="N149" s="120" t="s">
        <v>576</v>
      </c>
      <c r="O149" s="120" t="s">
        <v>576</v>
      </c>
      <c r="P149" s="58" t="s">
        <v>107</v>
      </c>
      <c r="Q149" s="58" t="s">
        <v>108</v>
      </c>
      <c r="R149" s="58" t="s">
        <v>129</v>
      </c>
      <c r="S149" s="58" t="s">
        <v>134</v>
      </c>
      <c r="T149" s="58" t="s">
        <v>132</v>
      </c>
      <c r="U149" s="58" t="s">
        <v>133</v>
      </c>
      <c r="V149" s="58" t="s">
        <v>134</v>
      </c>
      <c r="W149" s="58" t="s">
        <v>133</v>
      </c>
      <c r="X149" s="58" t="s">
        <v>133</v>
      </c>
      <c r="Y149" s="58" t="s">
        <v>134</v>
      </c>
      <c r="Z149" s="58" t="s">
        <v>134</v>
      </c>
      <c r="AA149" s="58" t="s">
        <v>133</v>
      </c>
      <c r="AB149" s="58" t="s">
        <v>134</v>
      </c>
      <c r="AC149" s="58" t="s">
        <v>133</v>
      </c>
      <c r="AD149" s="58" t="s">
        <v>134</v>
      </c>
      <c r="AE149" s="58" t="s">
        <v>134</v>
      </c>
      <c r="AF149" s="58" t="s">
        <v>133</v>
      </c>
      <c r="AG149" s="58" t="s">
        <v>132</v>
      </c>
      <c r="AH149" s="58" t="s">
        <v>135</v>
      </c>
      <c r="AI149" s="58" t="s">
        <v>111</v>
      </c>
      <c r="AJ149" s="58" t="s">
        <v>136</v>
      </c>
      <c r="AK149" s="58" t="s">
        <v>137</v>
      </c>
      <c r="AL149" s="58" t="s">
        <v>114</v>
      </c>
      <c r="AM149" s="58" t="s">
        <v>115</v>
      </c>
      <c r="AN149" s="58" t="s">
        <v>116</v>
      </c>
      <c r="AO149" s="58" t="s">
        <v>117</v>
      </c>
      <c r="AP149" s="58" t="s">
        <v>118</v>
      </c>
      <c r="AQ149" s="58" t="s">
        <v>119</v>
      </c>
      <c r="AR149" s="58" t="s">
        <v>120</v>
      </c>
      <c r="AS149" s="58" t="s">
        <v>182</v>
      </c>
      <c r="AT149" s="58" t="s">
        <v>144</v>
      </c>
      <c r="AU149" s="58" t="s">
        <v>145</v>
      </c>
      <c r="AV149" s="58" t="s">
        <v>174</v>
      </c>
      <c r="AW149" s="58" t="s">
        <v>171</v>
      </c>
      <c r="AX149" s="58" t="s">
        <v>157</v>
      </c>
      <c r="AY149" s="58" t="s">
        <v>147</v>
      </c>
      <c r="AZ149" s="120" t="s">
        <v>576</v>
      </c>
      <c r="BA149" s="58" t="s">
        <v>148</v>
      </c>
      <c r="BB149" s="58" t="s">
        <v>106</v>
      </c>
    </row>
    <row r="150" spans="1:54" ht="16" x14ac:dyDescent="0.2">
      <c r="A150" s="63">
        <v>44023.904189814813</v>
      </c>
      <c r="B150" s="63">
        <v>44023.908668981479</v>
      </c>
      <c r="C150" s="58" t="s">
        <v>57</v>
      </c>
      <c r="D150" s="120" t="s">
        <v>576</v>
      </c>
      <c r="E150" s="2">
        <v>33</v>
      </c>
      <c r="F150" s="2">
        <v>386</v>
      </c>
      <c r="G150" s="58" t="s">
        <v>104</v>
      </c>
      <c r="H150" s="63">
        <v>44030.908723599539</v>
      </c>
      <c r="I150" s="58" t="s">
        <v>330</v>
      </c>
      <c r="J150" s="58" t="s">
        <v>106</v>
      </c>
      <c r="K150" s="58" t="s">
        <v>106</v>
      </c>
      <c r="L150" s="58" t="s">
        <v>106</v>
      </c>
      <c r="M150" s="58" t="s">
        <v>106</v>
      </c>
      <c r="N150" s="120" t="s">
        <v>576</v>
      </c>
      <c r="O150" s="120" t="s">
        <v>576</v>
      </c>
      <c r="P150" s="58" t="s">
        <v>107</v>
      </c>
      <c r="Q150" s="58" t="s">
        <v>108</v>
      </c>
      <c r="R150" s="58" t="s">
        <v>129</v>
      </c>
      <c r="S150" s="58" t="s">
        <v>109</v>
      </c>
      <c r="T150" s="58" t="s">
        <v>133</v>
      </c>
      <c r="U150" s="58" t="s">
        <v>134</v>
      </c>
      <c r="V150" s="58" t="s">
        <v>133</v>
      </c>
      <c r="W150" s="58" t="s">
        <v>134</v>
      </c>
      <c r="X150" s="58" t="s">
        <v>134</v>
      </c>
      <c r="Y150" s="58" t="s">
        <v>134</v>
      </c>
      <c r="Z150" s="58" t="s">
        <v>134</v>
      </c>
      <c r="AA150" s="58" t="s">
        <v>133</v>
      </c>
      <c r="AB150" s="58" t="s">
        <v>133</v>
      </c>
      <c r="AC150" s="58" t="s">
        <v>133</v>
      </c>
      <c r="AD150" s="58" t="s">
        <v>134</v>
      </c>
      <c r="AE150" s="58" t="s">
        <v>134</v>
      </c>
      <c r="AF150" s="58" t="s">
        <v>134</v>
      </c>
      <c r="AG150" s="58" t="s">
        <v>133</v>
      </c>
      <c r="AH150" s="58" t="s">
        <v>135</v>
      </c>
      <c r="AI150" s="58" t="s">
        <v>331</v>
      </c>
      <c r="AJ150" s="58" t="s">
        <v>136</v>
      </c>
      <c r="AK150" s="58" t="s">
        <v>113</v>
      </c>
      <c r="AL150" s="58" t="s">
        <v>332</v>
      </c>
      <c r="AM150" s="58" t="s">
        <v>138</v>
      </c>
      <c r="AN150" s="58" t="s">
        <v>116</v>
      </c>
      <c r="AO150" s="58" t="s">
        <v>117</v>
      </c>
      <c r="AP150" s="58" t="s">
        <v>118</v>
      </c>
      <c r="AQ150" s="58" t="s">
        <v>119</v>
      </c>
      <c r="AR150" s="58" t="s">
        <v>120</v>
      </c>
      <c r="AS150" s="58" t="s">
        <v>143</v>
      </c>
      <c r="AT150" s="58" t="s">
        <v>153</v>
      </c>
      <c r="AU150" s="58" t="s">
        <v>145</v>
      </c>
      <c r="AV150" s="58" t="s">
        <v>123</v>
      </c>
      <c r="AW150" s="58" t="s">
        <v>125</v>
      </c>
      <c r="AX150" s="58" t="s">
        <v>126</v>
      </c>
      <c r="AY150" s="58" t="s">
        <v>147</v>
      </c>
      <c r="AZ150" s="120" t="s">
        <v>576</v>
      </c>
      <c r="BA150" s="58" t="s">
        <v>148</v>
      </c>
      <c r="BB150" s="58" t="s">
        <v>106</v>
      </c>
    </row>
    <row r="151" spans="1:54" ht="16" x14ac:dyDescent="0.2">
      <c r="A151" s="63">
        <v>44031.745775462965</v>
      </c>
      <c r="B151" s="63">
        <v>44031.750972222224</v>
      </c>
      <c r="C151" s="58" t="s">
        <v>57</v>
      </c>
      <c r="D151" s="120" t="s">
        <v>576</v>
      </c>
      <c r="E151" s="2">
        <v>100</v>
      </c>
      <c r="F151" s="2">
        <v>448</v>
      </c>
      <c r="G151" s="58" t="s">
        <v>130</v>
      </c>
      <c r="H151" s="63">
        <v>44031.750978124997</v>
      </c>
      <c r="I151" s="58" t="s">
        <v>333</v>
      </c>
      <c r="J151" s="58" t="s">
        <v>106</v>
      </c>
      <c r="K151" s="58" t="s">
        <v>106</v>
      </c>
      <c r="L151" s="58" t="s">
        <v>106</v>
      </c>
      <c r="M151" s="58" t="s">
        <v>106</v>
      </c>
      <c r="N151" s="120" t="s">
        <v>576</v>
      </c>
      <c r="O151" s="120" t="s">
        <v>576</v>
      </c>
      <c r="P151" s="58" t="s">
        <v>107</v>
      </c>
      <c r="Q151" s="58" t="s">
        <v>108</v>
      </c>
      <c r="R151" s="58" t="s">
        <v>129</v>
      </c>
      <c r="S151" s="58" t="s">
        <v>133</v>
      </c>
      <c r="T151" s="58" t="s">
        <v>133</v>
      </c>
      <c r="U151" s="58" t="s">
        <v>133</v>
      </c>
      <c r="V151" s="58" t="s">
        <v>134</v>
      </c>
      <c r="W151" s="58" t="s">
        <v>134</v>
      </c>
      <c r="X151" s="58" t="s">
        <v>134</v>
      </c>
      <c r="Y151" s="58" t="s">
        <v>134</v>
      </c>
      <c r="Z151" s="58" t="s">
        <v>134</v>
      </c>
      <c r="AA151" s="58" t="s">
        <v>133</v>
      </c>
      <c r="AB151" s="58" t="s">
        <v>134</v>
      </c>
      <c r="AC151" s="58" t="s">
        <v>134</v>
      </c>
      <c r="AD151" s="58" t="s">
        <v>109</v>
      </c>
      <c r="AE151" s="58" t="s">
        <v>109</v>
      </c>
      <c r="AF151" s="58" t="s">
        <v>134</v>
      </c>
      <c r="AG151" s="58" t="s">
        <v>109</v>
      </c>
      <c r="AH151" s="58" t="s">
        <v>173</v>
      </c>
      <c r="AI151" s="58" t="s">
        <v>151</v>
      </c>
      <c r="AJ151" s="58" t="s">
        <v>136</v>
      </c>
      <c r="AK151" s="58" t="s">
        <v>137</v>
      </c>
      <c r="AL151" s="58" t="s">
        <v>114</v>
      </c>
      <c r="AM151" s="58" t="s">
        <v>138</v>
      </c>
      <c r="AN151" s="58" t="s">
        <v>156</v>
      </c>
      <c r="AO151" s="58" t="s">
        <v>117</v>
      </c>
      <c r="AP151" s="58" t="s">
        <v>118</v>
      </c>
      <c r="AQ151" s="58" t="s">
        <v>141</v>
      </c>
      <c r="AR151" s="58" t="s">
        <v>142</v>
      </c>
      <c r="AS151" s="58" t="s">
        <v>143</v>
      </c>
      <c r="AT151" s="58" t="s">
        <v>153</v>
      </c>
      <c r="AU151" s="58" t="s">
        <v>145</v>
      </c>
      <c r="AV151" s="58" t="s">
        <v>123</v>
      </c>
      <c r="AW151" s="58" t="s">
        <v>125</v>
      </c>
      <c r="AX151" s="58" t="s">
        <v>126</v>
      </c>
      <c r="AY151" s="58" t="s">
        <v>127</v>
      </c>
      <c r="AZ151" s="120" t="s">
        <v>576</v>
      </c>
      <c r="BA151" s="58" t="s">
        <v>220</v>
      </c>
      <c r="BB151" s="58" t="s">
        <v>106</v>
      </c>
    </row>
    <row r="152" spans="1:54" ht="16" x14ac:dyDescent="0.2">
      <c r="A152" s="63">
        <v>44031.788368055553</v>
      </c>
      <c r="B152" s="63">
        <v>44031.795914351853</v>
      </c>
      <c r="C152" s="58" t="s">
        <v>57</v>
      </c>
      <c r="D152" s="120" t="s">
        <v>576</v>
      </c>
      <c r="E152" s="2">
        <v>100</v>
      </c>
      <c r="F152" s="2">
        <v>652</v>
      </c>
      <c r="G152" s="58" t="s">
        <v>130</v>
      </c>
      <c r="H152" s="63">
        <v>44031.795925763887</v>
      </c>
      <c r="I152" s="58" t="s">
        <v>334</v>
      </c>
      <c r="J152" s="58" t="s">
        <v>106</v>
      </c>
      <c r="K152" s="58" t="s">
        <v>106</v>
      </c>
      <c r="L152" s="58" t="s">
        <v>106</v>
      </c>
      <c r="M152" s="58" t="s">
        <v>106</v>
      </c>
      <c r="N152" s="120" t="s">
        <v>576</v>
      </c>
      <c r="O152" s="120" t="s">
        <v>576</v>
      </c>
      <c r="P152" s="58" t="s">
        <v>107</v>
      </c>
      <c r="Q152" s="58" t="s">
        <v>108</v>
      </c>
      <c r="R152" s="58" t="s">
        <v>129</v>
      </c>
      <c r="S152" s="58" t="s">
        <v>109</v>
      </c>
      <c r="T152" s="58" t="s">
        <v>133</v>
      </c>
      <c r="U152" s="58" t="s">
        <v>134</v>
      </c>
      <c r="V152" s="58" t="s">
        <v>134</v>
      </c>
      <c r="W152" s="58" t="s">
        <v>109</v>
      </c>
      <c r="X152" s="58" t="s">
        <v>134</v>
      </c>
      <c r="Y152" s="58" t="s">
        <v>134</v>
      </c>
      <c r="Z152" s="58" t="s">
        <v>134</v>
      </c>
      <c r="AA152" s="58" t="s">
        <v>134</v>
      </c>
      <c r="AB152" s="58" t="s">
        <v>109</v>
      </c>
      <c r="AC152" s="58" t="s">
        <v>109</v>
      </c>
      <c r="AD152" s="58" t="s">
        <v>109</v>
      </c>
      <c r="AE152" s="58" t="s">
        <v>134</v>
      </c>
      <c r="AF152" s="58" t="s">
        <v>109</v>
      </c>
      <c r="AG152" s="58" t="s">
        <v>109</v>
      </c>
      <c r="AH152" s="58" t="s">
        <v>110</v>
      </c>
      <c r="AI152" s="58" t="s">
        <v>151</v>
      </c>
      <c r="AJ152" s="58" t="s">
        <v>136</v>
      </c>
      <c r="AK152" s="58" t="s">
        <v>137</v>
      </c>
      <c r="AL152" s="58" t="s">
        <v>114</v>
      </c>
      <c r="AM152" s="58" t="s">
        <v>138</v>
      </c>
      <c r="AN152" s="58" t="s">
        <v>176</v>
      </c>
      <c r="AO152" s="58" t="s">
        <v>117</v>
      </c>
      <c r="AP152" s="58" t="s">
        <v>118</v>
      </c>
      <c r="AQ152" s="58" t="s">
        <v>141</v>
      </c>
      <c r="AR152" s="58" t="s">
        <v>142</v>
      </c>
      <c r="AS152" s="58" t="s">
        <v>143</v>
      </c>
      <c r="AT152" s="58" t="s">
        <v>153</v>
      </c>
      <c r="AU152" s="58" t="s">
        <v>145</v>
      </c>
      <c r="AV152" s="58" t="s">
        <v>174</v>
      </c>
      <c r="AW152" s="58" t="s">
        <v>171</v>
      </c>
      <c r="AX152" s="58" t="s">
        <v>157</v>
      </c>
      <c r="AY152" s="58" t="s">
        <v>192</v>
      </c>
      <c r="AZ152" s="120" t="s">
        <v>576</v>
      </c>
      <c r="BA152" s="58" t="s">
        <v>148</v>
      </c>
      <c r="BB152" s="58" t="s">
        <v>106</v>
      </c>
    </row>
    <row r="153" spans="1:54" ht="16" x14ac:dyDescent="0.2">
      <c r="A153" s="63">
        <v>44032.872199074074</v>
      </c>
      <c r="B153" s="63">
        <v>44032.878379629627</v>
      </c>
      <c r="C153" s="58" t="s">
        <v>57</v>
      </c>
      <c r="D153" s="120" t="s">
        <v>576</v>
      </c>
      <c r="E153" s="2">
        <v>100</v>
      </c>
      <c r="F153" s="2">
        <v>533</v>
      </c>
      <c r="G153" s="58" t="s">
        <v>130</v>
      </c>
      <c r="H153" s="63">
        <v>44032.878392210645</v>
      </c>
      <c r="I153" s="58" t="s">
        <v>335</v>
      </c>
      <c r="J153" s="58" t="s">
        <v>106</v>
      </c>
      <c r="K153" s="58" t="s">
        <v>106</v>
      </c>
      <c r="L153" s="58" t="s">
        <v>106</v>
      </c>
      <c r="M153" s="58" t="s">
        <v>106</v>
      </c>
      <c r="N153" s="120" t="s">
        <v>576</v>
      </c>
      <c r="O153" s="120" t="s">
        <v>576</v>
      </c>
      <c r="P153" s="58" t="s">
        <v>107</v>
      </c>
      <c r="Q153" s="58" t="s">
        <v>108</v>
      </c>
      <c r="R153" s="58" t="s">
        <v>129</v>
      </c>
      <c r="S153" s="58" t="s">
        <v>109</v>
      </c>
      <c r="T153" s="58" t="s">
        <v>133</v>
      </c>
      <c r="U153" s="58" t="s">
        <v>134</v>
      </c>
      <c r="V153" s="58" t="s">
        <v>109</v>
      </c>
      <c r="W153" s="58" t="s">
        <v>109</v>
      </c>
      <c r="X153" s="58" t="s">
        <v>134</v>
      </c>
      <c r="Y153" s="58" t="s">
        <v>109</v>
      </c>
      <c r="Z153" s="58" t="s">
        <v>109</v>
      </c>
      <c r="AA153" s="58" t="s">
        <v>109</v>
      </c>
      <c r="AB153" s="58" t="s">
        <v>109</v>
      </c>
      <c r="AC153" s="58" t="s">
        <v>109</v>
      </c>
      <c r="AD153" s="58" t="s">
        <v>134</v>
      </c>
      <c r="AE153" s="58" t="s">
        <v>109</v>
      </c>
      <c r="AF153" s="58" t="s">
        <v>109</v>
      </c>
      <c r="AG153" s="58" t="s">
        <v>134</v>
      </c>
      <c r="AH153" s="58" t="s">
        <v>110</v>
      </c>
      <c r="AI153" s="58" t="s">
        <v>111</v>
      </c>
      <c r="AJ153" s="58" t="s">
        <v>136</v>
      </c>
      <c r="AK153" s="58" t="s">
        <v>137</v>
      </c>
      <c r="AL153" s="58" t="s">
        <v>114</v>
      </c>
      <c r="AM153" s="58" t="s">
        <v>138</v>
      </c>
      <c r="AN153" s="58" t="s">
        <v>156</v>
      </c>
      <c r="AO153" s="58" t="s">
        <v>117</v>
      </c>
      <c r="AP153" s="58" t="s">
        <v>118</v>
      </c>
      <c r="AQ153" s="58" t="s">
        <v>141</v>
      </c>
      <c r="AR153" s="58" t="s">
        <v>142</v>
      </c>
      <c r="AS153" s="58" t="s">
        <v>143</v>
      </c>
      <c r="AT153" s="58" t="s">
        <v>144</v>
      </c>
      <c r="AU153" s="58" t="s">
        <v>145</v>
      </c>
      <c r="AV153" s="58" t="s">
        <v>174</v>
      </c>
      <c r="AW153" s="58" t="s">
        <v>125</v>
      </c>
      <c r="AX153" s="58" t="s">
        <v>126</v>
      </c>
      <c r="AY153" s="58" t="s">
        <v>147</v>
      </c>
      <c r="AZ153" s="120" t="s">
        <v>576</v>
      </c>
      <c r="BA153" s="58" t="s">
        <v>220</v>
      </c>
      <c r="BB153" s="58" t="s">
        <v>106</v>
      </c>
    </row>
    <row r="154" spans="1:54" ht="16" x14ac:dyDescent="0.2">
      <c r="A154" s="63">
        <v>44032.919618055559</v>
      </c>
      <c r="B154" s="63">
        <v>44032.922708333332</v>
      </c>
      <c r="C154" s="58" t="s">
        <v>57</v>
      </c>
      <c r="D154" s="120" t="s">
        <v>576</v>
      </c>
      <c r="E154" s="2">
        <v>100</v>
      </c>
      <c r="F154" s="2">
        <v>267</v>
      </c>
      <c r="G154" s="58" t="s">
        <v>130</v>
      </c>
      <c r="H154" s="63">
        <v>44032.922723993055</v>
      </c>
      <c r="I154" s="58" t="s">
        <v>336</v>
      </c>
      <c r="J154" s="58" t="s">
        <v>106</v>
      </c>
      <c r="K154" s="58" t="s">
        <v>106</v>
      </c>
      <c r="L154" s="58" t="s">
        <v>106</v>
      </c>
      <c r="M154" s="58" t="s">
        <v>106</v>
      </c>
      <c r="N154" s="120" t="s">
        <v>576</v>
      </c>
      <c r="O154" s="120" t="s">
        <v>576</v>
      </c>
      <c r="P154" s="58" t="s">
        <v>107</v>
      </c>
      <c r="Q154" s="58" t="s">
        <v>108</v>
      </c>
      <c r="R154" s="58" t="s">
        <v>129</v>
      </c>
      <c r="S154" s="58" t="s">
        <v>134</v>
      </c>
      <c r="T154" s="58" t="s">
        <v>132</v>
      </c>
      <c r="U154" s="58" t="s">
        <v>132</v>
      </c>
      <c r="V154" s="58" t="s">
        <v>134</v>
      </c>
      <c r="W154" s="58" t="s">
        <v>134</v>
      </c>
      <c r="X154" s="58" t="s">
        <v>134</v>
      </c>
      <c r="Y154" s="58" t="s">
        <v>133</v>
      </c>
      <c r="Z154" s="58" t="s">
        <v>133</v>
      </c>
      <c r="AA154" s="58" t="s">
        <v>133</v>
      </c>
      <c r="AB154" s="58" t="s">
        <v>133</v>
      </c>
      <c r="AC154" s="58" t="s">
        <v>133</v>
      </c>
      <c r="AD154" s="58" t="s">
        <v>134</v>
      </c>
      <c r="AE154" s="58" t="s">
        <v>133</v>
      </c>
      <c r="AF154" s="58" t="s">
        <v>134</v>
      </c>
      <c r="AG154" s="58" t="s">
        <v>134</v>
      </c>
      <c r="AH154" s="58" t="s">
        <v>110</v>
      </c>
      <c r="AI154" s="58" t="s">
        <v>331</v>
      </c>
      <c r="AJ154" s="58" t="s">
        <v>136</v>
      </c>
      <c r="AK154" s="58" t="s">
        <v>137</v>
      </c>
      <c r="AL154" s="58" t="s">
        <v>114</v>
      </c>
      <c r="AM154" s="58" t="s">
        <v>138</v>
      </c>
      <c r="AN154" s="58" t="s">
        <v>116</v>
      </c>
      <c r="AO154" s="58" t="s">
        <v>117</v>
      </c>
      <c r="AP154" s="58" t="s">
        <v>118</v>
      </c>
      <c r="AQ154" s="58" t="s">
        <v>119</v>
      </c>
      <c r="AR154" s="58" t="s">
        <v>120</v>
      </c>
      <c r="AS154" s="58" t="s">
        <v>143</v>
      </c>
      <c r="AT154" s="58" t="s">
        <v>144</v>
      </c>
      <c r="AU154" s="58" t="s">
        <v>145</v>
      </c>
      <c r="AV154" s="58" t="s">
        <v>123</v>
      </c>
      <c r="AW154" s="58" t="s">
        <v>125</v>
      </c>
      <c r="AX154" s="58" t="s">
        <v>157</v>
      </c>
      <c r="AY154" s="58" t="s">
        <v>127</v>
      </c>
      <c r="AZ154" s="120" t="s">
        <v>576</v>
      </c>
      <c r="BA154" s="58" t="s">
        <v>148</v>
      </c>
      <c r="BB154" s="58" t="s">
        <v>106</v>
      </c>
    </row>
    <row r="155" spans="1:54" ht="16" x14ac:dyDescent="0.2">
      <c r="A155" s="63">
        <v>44026.376944444448</v>
      </c>
      <c r="B155" s="63">
        <v>44026.380729166667</v>
      </c>
      <c r="C155" s="58" t="s">
        <v>57</v>
      </c>
      <c r="D155" s="120" t="s">
        <v>576</v>
      </c>
      <c r="E155" s="2">
        <v>33</v>
      </c>
      <c r="F155" s="2">
        <v>327</v>
      </c>
      <c r="G155" s="58" t="s">
        <v>104</v>
      </c>
      <c r="H155" s="63">
        <v>44033.380816087963</v>
      </c>
      <c r="I155" s="58" t="s">
        <v>337</v>
      </c>
      <c r="J155" s="58" t="s">
        <v>106</v>
      </c>
      <c r="K155" s="58" t="s">
        <v>106</v>
      </c>
      <c r="L155" s="58" t="s">
        <v>106</v>
      </c>
      <c r="M155" s="58" t="s">
        <v>106</v>
      </c>
      <c r="N155" s="120" t="s">
        <v>576</v>
      </c>
      <c r="O155" s="120" t="s">
        <v>576</v>
      </c>
      <c r="P155" s="58" t="s">
        <v>107</v>
      </c>
      <c r="Q155" s="58" t="s">
        <v>108</v>
      </c>
      <c r="R155" s="58" t="s">
        <v>129</v>
      </c>
      <c r="S155" s="58" t="s">
        <v>134</v>
      </c>
      <c r="T155" s="58" t="s">
        <v>132</v>
      </c>
      <c r="U155" s="58" t="s">
        <v>133</v>
      </c>
      <c r="V155" s="58" t="s">
        <v>134</v>
      </c>
      <c r="W155" s="58" t="s">
        <v>134</v>
      </c>
      <c r="X155" s="58" t="s">
        <v>134</v>
      </c>
      <c r="Y155" s="58" t="s">
        <v>134</v>
      </c>
      <c r="Z155" s="58" t="s">
        <v>134</v>
      </c>
      <c r="AA155" s="58" t="s">
        <v>133</v>
      </c>
      <c r="AB155" s="58" t="s">
        <v>134</v>
      </c>
      <c r="AC155" s="58" t="s">
        <v>134</v>
      </c>
      <c r="AD155" s="58" t="s">
        <v>134</v>
      </c>
      <c r="AE155" s="58" t="s">
        <v>109</v>
      </c>
      <c r="AF155" s="58" t="s">
        <v>109</v>
      </c>
      <c r="AG155" s="58" t="s">
        <v>109</v>
      </c>
      <c r="AH155" s="58" t="s">
        <v>135</v>
      </c>
      <c r="AI155" s="58" t="s">
        <v>151</v>
      </c>
      <c r="AJ155" s="58" t="s">
        <v>136</v>
      </c>
      <c r="AK155" s="58" t="s">
        <v>152</v>
      </c>
      <c r="AL155" s="58" t="s">
        <v>195</v>
      </c>
      <c r="AM155" s="58" t="s">
        <v>138</v>
      </c>
      <c r="AN155" s="58" t="s">
        <v>156</v>
      </c>
      <c r="AO155" s="58" t="s">
        <v>117</v>
      </c>
      <c r="AP155" s="58" t="s">
        <v>118</v>
      </c>
      <c r="AQ155" s="58" t="s">
        <v>119</v>
      </c>
      <c r="AR155" s="58" t="s">
        <v>142</v>
      </c>
      <c r="AS155" s="58" t="s">
        <v>143</v>
      </c>
      <c r="AT155" s="58" t="s">
        <v>122</v>
      </c>
      <c r="AU155" s="58" t="s">
        <v>145</v>
      </c>
      <c r="AV155" s="58" t="s">
        <v>123</v>
      </c>
      <c r="AW155" s="58" t="s">
        <v>125</v>
      </c>
      <c r="AX155" s="58" t="s">
        <v>227</v>
      </c>
      <c r="AY155" s="58" t="s">
        <v>127</v>
      </c>
      <c r="AZ155" s="120" t="s">
        <v>576</v>
      </c>
      <c r="BA155" s="58" t="s">
        <v>148</v>
      </c>
      <c r="BB155" s="58" t="s">
        <v>106</v>
      </c>
    </row>
    <row r="156" spans="1:54" ht="16" x14ac:dyDescent="0.2">
      <c r="A156" s="63">
        <v>44028.428530092591</v>
      </c>
      <c r="B156" s="63">
        <v>44028.442523148151</v>
      </c>
      <c r="C156" s="58" t="s">
        <v>57</v>
      </c>
      <c r="D156" s="120" t="s">
        <v>576</v>
      </c>
      <c r="E156" s="2">
        <v>33</v>
      </c>
      <c r="F156" s="2">
        <v>1209</v>
      </c>
      <c r="G156" s="58" t="s">
        <v>104</v>
      </c>
      <c r="H156" s="63">
        <v>44035.44254167824</v>
      </c>
      <c r="I156" s="58" t="s">
        <v>338</v>
      </c>
      <c r="J156" s="58" t="s">
        <v>106</v>
      </c>
      <c r="K156" s="58" t="s">
        <v>106</v>
      </c>
      <c r="L156" s="58" t="s">
        <v>106</v>
      </c>
      <c r="M156" s="58" t="s">
        <v>106</v>
      </c>
      <c r="N156" s="120" t="s">
        <v>576</v>
      </c>
      <c r="O156" s="120" t="s">
        <v>576</v>
      </c>
      <c r="P156" s="58" t="s">
        <v>107</v>
      </c>
      <c r="Q156" s="58" t="s">
        <v>108</v>
      </c>
      <c r="R156" s="58" t="s">
        <v>129</v>
      </c>
      <c r="S156" s="58" t="s">
        <v>133</v>
      </c>
      <c r="T156" s="58" t="s">
        <v>132</v>
      </c>
      <c r="U156" s="58" t="s">
        <v>132</v>
      </c>
      <c r="V156" s="58" t="s">
        <v>134</v>
      </c>
      <c r="W156" s="58" t="s">
        <v>109</v>
      </c>
      <c r="X156" s="58" t="s">
        <v>109</v>
      </c>
      <c r="Y156" s="58" t="s">
        <v>133</v>
      </c>
      <c r="Z156" s="58" t="s">
        <v>134</v>
      </c>
      <c r="AA156" s="58" t="s">
        <v>132</v>
      </c>
      <c r="AB156" s="58" t="s">
        <v>134</v>
      </c>
      <c r="AC156" s="58" t="s">
        <v>132</v>
      </c>
      <c r="AD156" s="58" t="s">
        <v>109</v>
      </c>
      <c r="AE156" s="58" t="s">
        <v>133</v>
      </c>
      <c r="AF156" s="58" t="s">
        <v>134</v>
      </c>
      <c r="AG156" s="58" t="s">
        <v>132</v>
      </c>
      <c r="AH156" s="58" t="s">
        <v>110</v>
      </c>
      <c r="AI156" s="58" t="s">
        <v>111</v>
      </c>
      <c r="AJ156" s="58" t="s">
        <v>136</v>
      </c>
      <c r="AK156" s="58" t="s">
        <v>137</v>
      </c>
      <c r="AL156" s="58" t="s">
        <v>114</v>
      </c>
      <c r="AM156" s="58" t="s">
        <v>138</v>
      </c>
      <c r="AN156" s="58" t="s">
        <v>116</v>
      </c>
      <c r="AO156" s="58" t="s">
        <v>117</v>
      </c>
      <c r="AP156" s="58" t="s">
        <v>118</v>
      </c>
      <c r="AQ156" s="58" t="s">
        <v>141</v>
      </c>
      <c r="AR156" s="58" t="s">
        <v>142</v>
      </c>
      <c r="AS156" s="58" t="s">
        <v>143</v>
      </c>
      <c r="AT156" s="58" t="s">
        <v>153</v>
      </c>
      <c r="AU156" s="58" t="s">
        <v>145</v>
      </c>
      <c r="AV156" s="58" t="s">
        <v>174</v>
      </c>
      <c r="AW156" s="58" t="s">
        <v>171</v>
      </c>
      <c r="AX156" s="58" t="s">
        <v>146</v>
      </c>
      <c r="AY156" s="58" t="s">
        <v>147</v>
      </c>
      <c r="AZ156" s="120" t="s">
        <v>576</v>
      </c>
      <c r="BA156" s="58" t="s">
        <v>148</v>
      </c>
      <c r="BB156" s="58" t="s">
        <v>106</v>
      </c>
    </row>
    <row r="157" spans="1:54" ht="16" x14ac:dyDescent="0.2">
      <c r="A157" s="63">
        <v>44031.736863425926</v>
      </c>
      <c r="B157" s="63">
        <v>44031.746516203704</v>
      </c>
      <c r="C157" s="58" t="s">
        <v>57</v>
      </c>
      <c r="D157" s="120" t="s">
        <v>576</v>
      </c>
      <c r="E157" s="2">
        <v>16</v>
      </c>
      <c r="F157" s="2">
        <v>833</v>
      </c>
      <c r="G157" s="58" t="s">
        <v>104</v>
      </c>
      <c r="H157" s="63">
        <v>44038.746846527778</v>
      </c>
      <c r="I157" s="58" t="s">
        <v>339</v>
      </c>
      <c r="J157" s="58" t="s">
        <v>106</v>
      </c>
      <c r="K157" s="58" t="s">
        <v>106</v>
      </c>
      <c r="L157" s="58" t="s">
        <v>106</v>
      </c>
      <c r="M157" s="58" t="s">
        <v>106</v>
      </c>
      <c r="N157" s="120" t="s">
        <v>576</v>
      </c>
      <c r="O157" s="120" t="s">
        <v>576</v>
      </c>
      <c r="P157" s="58" t="s">
        <v>107</v>
      </c>
      <c r="Q157" s="58" t="s">
        <v>108</v>
      </c>
      <c r="R157" s="58" t="s">
        <v>129</v>
      </c>
      <c r="S157" s="58" t="s">
        <v>133</v>
      </c>
      <c r="T157" s="58" t="s">
        <v>132</v>
      </c>
      <c r="U157" s="58" t="s">
        <v>132</v>
      </c>
      <c r="V157" s="58" t="s">
        <v>133</v>
      </c>
      <c r="W157" s="58" t="s">
        <v>134</v>
      </c>
      <c r="X157" s="58" t="s">
        <v>133</v>
      </c>
      <c r="Y157" s="58" t="s">
        <v>132</v>
      </c>
      <c r="Z157" s="58" t="s">
        <v>133</v>
      </c>
      <c r="AA157" s="58" t="s">
        <v>134</v>
      </c>
      <c r="AB157" s="58" t="s">
        <v>134</v>
      </c>
      <c r="AC157" s="58" t="s">
        <v>134</v>
      </c>
      <c r="AD157" s="58" t="s">
        <v>109</v>
      </c>
      <c r="AE157" s="58" t="s">
        <v>134</v>
      </c>
      <c r="AF157" s="58" t="s">
        <v>134</v>
      </c>
      <c r="AG157" s="58" t="s">
        <v>134</v>
      </c>
      <c r="AH157" s="58" t="s">
        <v>106</v>
      </c>
      <c r="AI157" s="58" t="s">
        <v>106</v>
      </c>
      <c r="AJ157" s="58" t="s">
        <v>106</v>
      </c>
      <c r="AK157" s="58" t="s">
        <v>106</v>
      </c>
      <c r="AL157" s="58" t="s">
        <v>106</v>
      </c>
      <c r="AM157" s="58" t="s">
        <v>106</v>
      </c>
      <c r="AN157" s="58" t="s">
        <v>106</v>
      </c>
      <c r="AO157" s="58" t="s">
        <v>106</v>
      </c>
      <c r="AP157" s="58" t="s">
        <v>106</v>
      </c>
      <c r="AQ157" s="58" t="s">
        <v>106</v>
      </c>
      <c r="AR157" s="58" t="s">
        <v>106</v>
      </c>
      <c r="AS157" s="58" t="s">
        <v>106</v>
      </c>
      <c r="AT157" s="58" t="s">
        <v>106</v>
      </c>
      <c r="AU157" s="58" t="s">
        <v>106</v>
      </c>
      <c r="AV157" s="58" t="s">
        <v>106</v>
      </c>
      <c r="AW157" s="58" t="s">
        <v>106</v>
      </c>
      <c r="AX157" s="58" t="s">
        <v>106</v>
      </c>
      <c r="AY157" s="58" t="s">
        <v>106</v>
      </c>
      <c r="AZ157" s="120" t="s">
        <v>576</v>
      </c>
      <c r="BA157" s="58" t="s">
        <v>106</v>
      </c>
      <c r="BB157" s="58" t="s">
        <v>106</v>
      </c>
    </row>
    <row r="158" spans="1:54" ht="16" x14ac:dyDescent="0.2">
      <c r="A158" s="63">
        <v>44031.749340277776</v>
      </c>
      <c r="B158" s="63">
        <v>44031.758206018516</v>
      </c>
      <c r="C158" s="58" t="s">
        <v>57</v>
      </c>
      <c r="D158" s="120" t="s">
        <v>576</v>
      </c>
      <c r="E158" s="2">
        <v>33</v>
      </c>
      <c r="F158" s="2">
        <v>766</v>
      </c>
      <c r="G158" s="58" t="s">
        <v>104</v>
      </c>
      <c r="H158" s="63">
        <v>44038.758461296296</v>
      </c>
      <c r="I158" s="58" t="s">
        <v>340</v>
      </c>
      <c r="J158" s="58" t="s">
        <v>106</v>
      </c>
      <c r="K158" s="58" t="s">
        <v>106</v>
      </c>
      <c r="L158" s="58" t="s">
        <v>106</v>
      </c>
      <c r="M158" s="58" t="s">
        <v>106</v>
      </c>
      <c r="N158" s="120" t="s">
        <v>576</v>
      </c>
      <c r="O158" s="120" t="s">
        <v>576</v>
      </c>
      <c r="P158" s="58" t="s">
        <v>107</v>
      </c>
      <c r="Q158" s="58" t="s">
        <v>108</v>
      </c>
      <c r="R158" s="58" t="s">
        <v>129</v>
      </c>
      <c r="S158" s="58" t="s">
        <v>134</v>
      </c>
      <c r="T158" s="58" t="s">
        <v>132</v>
      </c>
      <c r="U158" s="58" t="s">
        <v>134</v>
      </c>
      <c r="V158" s="58" t="s">
        <v>109</v>
      </c>
      <c r="W158" s="58" t="s">
        <v>133</v>
      </c>
      <c r="X158" s="58" t="s">
        <v>134</v>
      </c>
      <c r="Y158" s="58" t="s">
        <v>134</v>
      </c>
      <c r="Z158" s="58" t="s">
        <v>134</v>
      </c>
      <c r="AA158" s="58" t="s">
        <v>134</v>
      </c>
      <c r="AB158" s="58" t="s">
        <v>109</v>
      </c>
      <c r="AC158" s="58" t="s">
        <v>109</v>
      </c>
      <c r="AD158" s="58" t="s">
        <v>109</v>
      </c>
      <c r="AE158" s="58" t="s">
        <v>109</v>
      </c>
      <c r="AF158" s="58" t="s">
        <v>133</v>
      </c>
      <c r="AG158" s="58" t="s">
        <v>133</v>
      </c>
      <c r="AH158" s="58" t="s">
        <v>135</v>
      </c>
      <c r="AI158" s="58" t="s">
        <v>151</v>
      </c>
      <c r="AJ158" s="58" t="s">
        <v>136</v>
      </c>
      <c r="AK158" s="58" t="s">
        <v>137</v>
      </c>
      <c r="AL158" s="58" t="s">
        <v>114</v>
      </c>
      <c r="AM158" s="58" t="s">
        <v>138</v>
      </c>
      <c r="AN158" s="58" t="s">
        <v>116</v>
      </c>
      <c r="AO158" s="58" t="s">
        <v>139</v>
      </c>
      <c r="AP158" s="58" t="s">
        <v>140</v>
      </c>
      <c r="AQ158" s="58" t="s">
        <v>141</v>
      </c>
      <c r="AR158" s="58" t="s">
        <v>142</v>
      </c>
      <c r="AS158" s="58" t="s">
        <v>143</v>
      </c>
      <c r="AT158" s="58" t="s">
        <v>161</v>
      </c>
      <c r="AU158" s="58" t="s">
        <v>145</v>
      </c>
      <c r="AV158" s="58" t="s">
        <v>123</v>
      </c>
      <c r="AW158" s="58" t="s">
        <v>171</v>
      </c>
      <c r="AX158" s="58" t="s">
        <v>157</v>
      </c>
      <c r="AY158" s="58" t="s">
        <v>147</v>
      </c>
      <c r="AZ158" s="120" t="s">
        <v>576</v>
      </c>
      <c r="BA158" s="58" t="s">
        <v>148</v>
      </c>
      <c r="BB158" s="58" t="s">
        <v>106</v>
      </c>
    </row>
    <row r="159" spans="1:54" ht="16" x14ac:dyDescent="0.2">
      <c r="A159" s="63">
        <v>44031.762453703705</v>
      </c>
      <c r="B159" s="63">
        <v>44031.827199074076</v>
      </c>
      <c r="C159" s="58" t="s">
        <v>57</v>
      </c>
      <c r="D159" s="120" t="s">
        <v>576</v>
      </c>
      <c r="E159" s="2">
        <v>2</v>
      </c>
      <c r="F159" s="2">
        <v>5594</v>
      </c>
      <c r="G159" s="58" t="s">
        <v>104</v>
      </c>
      <c r="H159" s="63">
        <v>44038.84065755787</v>
      </c>
      <c r="I159" s="58" t="s">
        <v>341</v>
      </c>
      <c r="J159" s="58" t="s">
        <v>106</v>
      </c>
      <c r="K159" s="58" t="s">
        <v>106</v>
      </c>
      <c r="L159" s="58" t="s">
        <v>106</v>
      </c>
      <c r="M159" s="58" t="s">
        <v>106</v>
      </c>
      <c r="N159" s="120" t="s">
        <v>576</v>
      </c>
      <c r="O159" s="120" t="s">
        <v>576</v>
      </c>
      <c r="P159" s="58" t="s">
        <v>107</v>
      </c>
      <c r="Q159" s="58" t="s">
        <v>108</v>
      </c>
      <c r="R159" s="58" t="s">
        <v>129</v>
      </c>
      <c r="S159" s="58" t="s">
        <v>106</v>
      </c>
      <c r="T159" s="58" t="s">
        <v>106</v>
      </c>
      <c r="U159" s="58" t="s">
        <v>106</v>
      </c>
      <c r="V159" s="58" t="s">
        <v>106</v>
      </c>
      <c r="W159" s="58" t="s">
        <v>106</v>
      </c>
      <c r="X159" s="58" t="s">
        <v>106</v>
      </c>
      <c r="Y159" s="58" t="s">
        <v>106</v>
      </c>
      <c r="Z159" s="58" t="s">
        <v>106</v>
      </c>
      <c r="AA159" s="58" t="s">
        <v>106</v>
      </c>
      <c r="AB159" s="58" t="s">
        <v>106</v>
      </c>
      <c r="AC159" s="58" t="s">
        <v>106</v>
      </c>
      <c r="AD159" s="58" t="s">
        <v>106</v>
      </c>
      <c r="AE159" s="58" t="s">
        <v>106</v>
      </c>
      <c r="AF159" s="58" t="s">
        <v>106</v>
      </c>
      <c r="AG159" s="58" t="s">
        <v>106</v>
      </c>
      <c r="AH159" s="58" t="s">
        <v>106</v>
      </c>
      <c r="AI159" s="58" t="s">
        <v>106</v>
      </c>
      <c r="AJ159" s="58" t="s">
        <v>106</v>
      </c>
      <c r="AK159" s="58" t="s">
        <v>106</v>
      </c>
      <c r="AL159" s="58" t="s">
        <v>106</v>
      </c>
      <c r="AM159" s="58" t="s">
        <v>106</v>
      </c>
      <c r="AN159" s="58" t="s">
        <v>106</v>
      </c>
      <c r="AO159" s="58" t="s">
        <v>106</v>
      </c>
      <c r="AP159" s="58" t="s">
        <v>106</v>
      </c>
      <c r="AQ159" s="58" t="s">
        <v>106</v>
      </c>
      <c r="AR159" s="58" t="s">
        <v>106</v>
      </c>
      <c r="AS159" s="58" t="s">
        <v>106</v>
      </c>
      <c r="AT159" s="58" t="s">
        <v>106</v>
      </c>
      <c r="AU159" s="58" t="s">
        <v>106</v>
      </c>
      <c r="AV159" s="58" t="s">
        <v>106</v>
      </c>
      <c r="AW159" s="58" t="s">
        <v>106</v>
      </c>
      <c r="AX159" s="58" t="s">
        <v>106</v>
      </c>
      <c r="AY159" s="58" t="s">
        <v>106</v>
      </c>
      <c r="AZ159" s="120" t="s">
        <v>576</v>
      </c>
      <c r="BA159" s="58" t="s">
        <v>106</v>
      </c>
      <c r="BB159" s="58" t="s">
        <v>106</v>
      </c>
    </row>
    <row r="160" spans="1:54" ht="16" x14ac:dyDescent="0.2">
      <c r="A160" s="63">
        <v>44031.8671412037</v>
      </c>
      <c r="B160" s="63">
        <v>44031.878391203703</v>
      </c>
      <c r="C160" s="58" t="s">
        <v>57</v>
      </c>
      <c r="D160" s="120" t="s">
        <v>576</v>
      </c>
      <c r="E160" s="2">
        <v>33</v>
      </c>
      <c r="F160" s="2">
        <v>971</v>
      </c>
      <c r="G160" s="58" t="s">
        <v>104</v>
      </c>
      <c r="H160" s="63">
        <v>44038.87841759259</v>
      </c>
      <c r="I160" s="58" t="s">
        <v>342</v>
      </c>
      <c r="J160" s="58" t="s">
        <v>106</v>
      </c>
      <c r="K160" s="58" t="s">
        <v>106</v>
      </c>
      <c r="L160" s="58" t="s">
        <v>106</v>
      </c>
      <c r="M160" s="58" t="s">
        <v>106</v>
      </c>
      <c r="N160" s="120" t="s">
        <v>576</v>
      </c>
      <c r="O160" s="120" t="s">
        <v>576</v>
      </c>
      <c r="P160" s="58" t="s">
        <v>107</v>
      </c>
      <c r="Q160" s="58" t="s">
        <v>108</v>
      </c>
      <c r="R160" s="58" t="s">
        <v>129</v>
      </c>
      <c r="S160" s="58" t="s">
        <v>109</v>
      </c>
      <c r="T160" s="58" t="s">
        <v>134</v>
      </c>
      <c r="U160" s="58" t="s">
        <v>133</v>
      </c>
      <c r="V160" s="58" t="s">
        <v>134</v>
      </c>
      <c r="W160" s="58" t="s">
        <v>134</v>
      </c>
      <c r="X160" s="58" t="s">
        <v>133</v>
      </c>
      <c r="Y160" s="58" t="s">
        <v>133</v>
      </c>
      <c r="Z160" s="58" t="s">
        <v>134</v>
      </c>
      <c r="AA160" s="58" t="s">
        <v>133</v>
      </c>
      <c r="AB160" s="58" t="s">
        <v>133</v>
      </c>
      <c r="AC160" s="58" t="s">
        <v>133</v>
      </c>
      <c r="AD160" s="58" t="s">
        <v>109</v>
      </c>
      <c r="AE160" s="58" t="s">
        <v>109</v>
      </c>
      <c r="AF160" s="58" t="s">
        <v>133</v>
      </c>
      <c r="AG160" s="58" t="s">
        <v>134</v>
      </c>
      <c r="AH160" s="58" t="s">
        <v>110</v>
      </c>
      <c r="AI160" s="58" t="s">
        <v>151</v>
      </c>
      <c r="AJ160" s="58" t="s">
        <v>136</v>
      </c>
      <c r="AK160" s="58" t="s">
        <v>137</v>
      </c>
      <c r="AL160" s="58" t="s">
        <v>114</v>
      </c>
      <c r="AM160" s="58" t="s">
        <v>138</v>
      </c>
      <c r="AN160" s="58" t="s">
        <v>176</v>
      </c>
      <c r="AO160" s="58" t="s">
        <v>117</v>
      </c>
      <c r="AP160" s="58" t="s">
        <v>140</v>
      </c>
      <c r="AQ160" s="58" t="s">
        <v>141</v>
      </c>
      <c r="AR160" s="58" t="s">
        <v>120</v>
      </c>
      <c r="AS160" s="58" t="s">
        <v>170</v>
      </c>
      <c r="AT160" s="58" t="s">
        <v>153</v>
      </c>
      <c r="AU160" s="58" t="s">
        <v>145</v>
      </c>
      <c r="AV160" s="58" t="s">
        <v>174</v>
      </c>
      <c r="AW160" s="58" t="s">
        <v>125</v>
      </c>
      <c r="AX160" s="58" t="s">
        <v>146</v>
      </c>
      <c r="AY160" s="58" t="s">
        <v>127</v>
      </c>
      <c r="AZ160" s="120" t="s">
        <v>576</v>
      </c>
      <c r="BA160" s="58" t="s">
        <v>148</v>
      </c>
      <c r="BB160" s="58" t="s">
        <v>106</v>
      </c>
    </row>
    <row r="161" spans="1:54" ht="16" x14ac:dyDescent="0.2">
      <c r="A161" s="63">
        <v>44031.74324074074</v>
      </c>
      <c r="B161" s="63">
        <v>44032.28396990741</v>
      </c>
      <c r="C161" s="58" t="s">
        <v>57</v>
      </c>
      <c r="D161" s="120" t="s">
        <v>576</v>
      </c>
      <c r="E161" s="2">
        <v>33</v>
      </c>
      <c r="F161" s="2">
        <v>46719</v>
      </c>
      <c r="G161" s="58" t="s">
        <v>104</v>
      </c>
      <c r="H161" s="63">
        <v>44039.284052847222</v>
      </c>
      <c r="I161" s="58" t="s">
        <v>343</v>
      </c>
      <c r="J161" s="58" t="s">
        <v>106</v>
      </c>
      <c r="K161" s="58" t="s">
        <v>106</v>
      </c>
      <c r="L161" s="58" t="s">
        <v>106</v>
      </c>
      <c r="M161" s="58" t="s">
        <v>106</v>
      </c>
      <c r="N161" s="120" t="s">
        <v>576</v>
      </c>
      <c r="O161" s="120" t="s">
        <v>576</v>
      </c>
      <c r="P161" s="58" t="s">
        <v>107</v>
      </c>
      <c r="Q161" s="58" t="s">
        <v>108</v>
      </c>
      <c r="R161" s="58" t="s">
        <v>129</v>
      </c>
      <c r="S161" s="58" t="s">
        <v>109</v>
      </c>
      <c r="T161" s="58" t="s">
        <v>133</v>
      </c>
      <c r="U161" s="58" t="s">
        <v>133</v>
      </c>
      <c r="V161" s="58" t="s">
        <v>134</v>
      </c>
      <c r="W161" s="58" t="s">
        <v>133</v>
      </c>
      <c r="X161" s="58" t="s">
        <v>133</v>
      </c>
      <c r="Y161" s="58" t="s">
        <v>134</v>
      </c>
      <c r="Z161" s="58" t="s">
        <v>134</v>
      </c>
      <c r="AA161" s="58" t="s">
        <v>133</v>
      </c>
      <c r="AB161" s="58" t="s">
        <v>134</v>
      </c>
      <c r="AC161" s="58" t="s">
        <v>134</v>
      </c>
      <c r="AD161" s="58" t="s">
        <v>134</v>
      </c>
      <c r="AE161" s="58" t="s">
        <v>134</v>
      </c>
      <c r="AF161" s="58" t="s">
        <v>132</v>
      </c>
      <c r="AG161" s="58" t="s">
        <v>133</v>
      </c>
      <c r="AH161" s="58" t="s">
        <v>110</v>
      </c>
      <c r="AI161" s="58" t="s">
        <v>151</v>
      </c>
      <c r="AJ161" s="58" t="s">
        <v>136</v>
      </c>
      <c r="AK161" s="58" t="s">
        <v>137</v>
      </c>
      <c r="AL161" s="58" t="s">
        <v>114</v>
      </c>
      <c r="AM161" s="58" t="s">
        <v>138</v>
      </c>
      <c r="AN161" s="58" t="s">
        <v>116</v>
      </c>
      <c r="AO161" s="58" t="s">
        <v>139</v>
      </c>
      <c r="AP161" s="58" t="s">
        <v>118</v>
      </c>
      <c r="AQ161" s="58" t="s">
        <v>141</v>
      </c>
      <c r="AR161" s="58" t="s">
        <v>142</v>
      </c>
      <c r="AS161" s="58" t="s">
        <v>143</v>
      </c>
      <c r="AT161" s="58" t="s">
        <v>122</v>
      </c>
      <c r="AU161" s="58" t="s">
        <v>145</v>
      </c>
      <c r="AV161" s="58" t="s">
        <v>174</v>
      </c>
      <c r="AW161" s="58" t="s">
        <v>125</v>
      </c>
      <c r="AX161" s="58" t="s">
        <v>146</v>
      </c>
      <c r="AY161" s="58" t="s">
        <v>162</v>
      </c>
      <c r="AZ161" s="120" t="s">
        <v>576</v>
      </c>
      <c r="BA161" s="58" t="s">
        <v>148</v>
      </c>
      <c r="BB161" s="58" t="s">
        <v>106</v>
      </c>
    </row>
    <row r="162" spans="1:54" ht="16" x14ac:dyDescent="0.2">
      <c r="A162" s="63">
        <v>44048.47724537037</v>
      </c>
      <c r="B162" s="63">
        <v>44048.47996527778</v>
      </c>
      <c r="C162" s="58" t="s">
        <v>57</v>
      </c>
      <c r="D162" s="120" t="s">
        <v>576</v>
      </c>
      <c r="E162" s="2">
        <v>100</v>
      </c>
      <c r="F162" s="2">
        <v>235</v>
      </c>
      <c r="G162" s="58" t="s">
        <v>130</v>
      </c>
      <c r="H162" s="63">
        <v>44048.479974386573</v>
      </c>
      <c r="I162" s="58" t="s">
        <v>344</v>
      </c>
      <c r="J162" s="58" t="s">
        <v>106</v>
      </c>
      <c r="K162" s="58" t="s">
        <v>106</v>
      </c>
      <c r="L162" s="58" t="s">
        <v>106</v>
      </c>
      <c r="M162" s="58" t="s">
        <v>106</v>
      </c>
      <c r="N162" s="120" t="s">
        <v>576</v>
      </c>
      <c r="O162" s="120" t="s">
        <v>576</v>
      </c>
      <c r="P162" s="58" t="s">
        <v>107</v>
      </c>
      <c r="Q162" s="58" t="s">
        <v>108</v>
      </c>
      <c r="R162" s="58" t="s">
        <v>129</v>
      </c>
      <c r="S162" s="58" t="s">
        <v>134</v>
      </c>
      <c r="T162" s="58" t="s">
        <v>132</v>
      </c>
      <c r="U162" s="58" t="s">
        <v>132</v>
      </c>
      <c r="V162" s="58" t="s">
        <v>132</v>
      </c>
      <c r="W162" s="58" t="s">
        <v>132</v>
      </c>
      <c r="X162" s="58" t="s">
        <v>132</v>
      </c>
      <c r="Y162" s="58" t="s">
        <v>132</v>
      </c>
      <c r="Z162" s="58" t="s">
        <v>132</v>
      </c>
      <c r="AA162" s="58" t="s">
        <v>132</v>
      </c>
      <c r="AB162" s="58" t="s">
        <v>132</v>
      </c>
      <c r="AC162" s="58" t="s">
        <v>132</v>
      </c>
      <c r="AD162" s="58" t="s">
        <v>132</v>
      </c>
      <c r="AE162" s="58" t="s">
        <v>132</v>
      </c>
      <c r="AF162" s="58" t="s">
        <v>133</v>
      </c>
      <c r="AG162" s="58" t="s">
        <v>133</v>
      </c>
      <c r="AH162" s="58" t="s">
        <v>135</v>
      </c>
      <c r="AI162" s="58" t="s">
        <v>111</v>
      </c>
      <c r="AJ162" s="58" t="s">
        <v>136</v>
      </c>
      <c r="AK162" s="58" t="s">
        <v>137</v>
      </c>
      <c r="AL162" s="58" t="s">
        <v>114</v>
      </c>
      <c r="AM162" s="58" t="s">
        <v>138</v>
      </c>
      <c r="AN162" s="58" t="s">
        <v>176</v>
      </c>
      <c r="AO162" s="58" t="s">
        <v>117</v>
      </c>
      <c r="AP162" s="58" t="s">
        <v>118</v>
      </c>
      <c r="AQ162" s="58" t="s">
        <v>119</v>
      </c>
      <c r="AR162" s="58" t="s">
        <v>142</v>
      </c>
      <c r="AS162" s="58" t="s">
        <v>143</v>
      </c>
      <c r="AT162" s="58" t="s">
        <v>122</v>
      </c>
      <c r="AU162" s="58" t="s">
        <v>145</v>
      </c>
      <c r="AV162" s="58" t="s">
        <v>179</v>
      </c>
      <c r="AW162" s="58" t="s">
        <v>125</v>
      </c>
      <c r="AX162" s="58" t="s">
        <v>157</v>
      </c>
      <c r="AY162" s="58" t="s">
        <v>192</v>
      </c>
      <c r="AZ162" s="120" t="s">
        <v>576</v>
      </c>
      <c r="BA162" s="58" t="s">
        <v>220</v>
      </c>
      <c r="BB162" s="58" t="s">
        <v>106</v>
      </c>
    </row>
    <row r="163" spans="1:54" ht="16" x14ac:dyDescent="0.2">
      <c r="A163" s="63">
        <v>44048.483483796299</v>
      </c>
      <c r="B163" s="63">
        <v>44048.487708333334</v>
      </c>
      <c r="C163" s="58" t="s">
        <v>57</v>
      </c>
      <c r="D163" s="120" t="s">
        <v>576</v>
      </c>
      <c r="E163" s="2">
        <v>100</v>
      </c>
      <c r="F163" s="2">
        <v>364</v>
      </c>
      <c r="G163" s="58" t="s">
        <v>130</v>
      </c>
      <c r="H163" s="63">
        <v>44048.487718078701</v>
      </c>
      <c r="I163" s="58" t="s">
        <v>345</v>
      </c>
      <c r="J163" s="58" t="s">
        <v>106</v>
      </c>
      <c r="K163" s="58" t="s">
        <v>106</v>
      </c>
      <c r="L163" s="58" t="s">
        <v>106</v>
      </c>
      <c r="M163" s="58" t="s">
        <v>106</v>
      </c>
      <c r="N163" s="120" t="s">
        <v>576</v>
      </c>
      <c r="O163" s="120" t="s">
        <v>576</v>
      </c>
      <c r="P163" s="58" t="s">
        <v>107</v>
      </c>
      <c r="Q163" s="58" t="s">
        <v>108</v>
      </c>
      <c r="R163" s="58" t="s">
        <v>129</v>
      </c>
      <c r="S163" s="58" t="s">
        <v>133</v>
      </c>
      <c r="T163" s="58" t="s">
        <v>133</v>
      </c>
      <c r="U163" s="58" t="s">
        <v>133</v>
      </c>
      <c r="V163" s="58" t="s">
        <v>133</v>
      </c>
      <c r="W163" s="58" t="s">
        <v>134</v>
      </c>
      <c r="X163" s="58" t="s">
        <v>134</v>
      </c>
      <c r="Y163" s="58" t="s">
        <v>134</v>
      </c>
      <c r="Z163" s="58" t="s">
        <v>134</v>
      </c>
      <c r="AA163" s="58" t="s">
        <v>132</v>
      </c>
      <c r="AB163" s="58" t="s">
        <v>133</v>
      </c>
      <c r="AC163" s="58" t="s">
        <v>133</v>
      </c>
      <c r="AD163" s="58" t="s">
        <v>133</v>
      </c>
      <c r="AE163" s="58" t="s">
        <v>133</v>
      </c>
      <c r="AF163" s="58" t="s">
        <v>109</v>
      </c>
      <c r="AG163" s="58" t="s">
        <v>134</v>
      </c>
      <c r="AH163" s="58" t="s">
        <v>135</v>
      </c>
      <c r="AI163" s="58" t="s">
        <v>111</v>
      </c>
      <c r="AJ163" s="58" t="s">
        <v>136</v>
      </c>
      <c r="AK163" s="58" t="s">
        <v>137</v>
      </c>
      <c r="AL163" s="58" t="s">
        <v>114</v>
      </c>
      <c r="AM163" s="58" t="s">
        <v>138</v>
      </c>
      <c r="AN163" s="58" t="s">
        <v>176</v>
      </c>
      <c r="AO163" s="58" t="s">
        <v>117</v>
      </c>
      <c r="AP163" s="58" t="s">
        <v>118</v>
      </c>
      <c r="AQ163" s="58" t="s">
        <v>141</v>
      </c>
      <c r="AR163" s="58" t="s">
        <v>120</v>
      </c>
      <c r="AS163" s="58" t="s">
        <v>143</v>
      </c>
      <c r="AT163" s="58" t="s">
        <v>153</v>
      </c>
      <c r="AU163" s="58" t="s">
        <v>145</v>
      </c>
      <c r="AV163" s="58" t="s">
        <v>123</v>
      </c>
      <c r="AW163" s="58" t="s">
        <v>125</v>
      </c>
      <c r="AX163" s="58" t="s">
        <v>146</v>
      </c>
      <c r="AY163" s="58" t="s">
        <v>147</v>
      </c>
      <c r="AZ163" s="120" t="s">
        <v>576</v>
      </c>
      <c r="BA163" s="58" t="s">
        <v>148</v>
      </c>
      <c r="BB163" s="58" t="s">
        <v>106</v>
      </c>
    </row>
    <row r="164" spans="1:54" ht="16" x14ac:dyDescent="0.2">
      <c r="A164" s="63">
        <v>44048.489548611113</v>
      </c>
      <c r="B164" s="63">
        <v>44048.491597222222</v>
      </c>
      <c r="C164" s="58" t="s">
        <v>57</v>
      </c>
      <c r="D164" s="120" t="s">
        <v>576</v>
      </c>
      <c r="E164" s="2">
        <v>100</v>
      </c>
      <c r="F164" s="2">
        <v>176</v>
      </c>
      <c r="G164" s="58" t="s">
        <v>130</v>
      </c>
      <c r="H164" s="63">
        <v>44048.491603576389</v>
      </c>
      <c r="I164" s="58" t="s">
        <v>346</v>
      </c>
      <c r="J164" s="58" t="s">
        <v>106</v>
      </c>
      <c r="K164" s="58" t="s">
        <v>106</v>
      </c>
      <c r="L164" s="58" t="s">
        <v>106</v>
      </c>
      <c r="M164" s="58" t="s">
        <v>106</v>
      </c>
      <c r="N164" s="120" t="s">
        <v>576</v>
      </c>
      <c r="O164" s="120" t="s">
        <v>576</v>
      </c>
      <c r="P164" s="58" t="s">
        <v>107</v>
      </c>
      <c r="Q164" s="58" t="s">
        <v>108</v>
      </c>
      <c r="R164" s="58" t="s">
        <v>129</v>
      </c>
      <c r="S164" s="58" t="s">
        <v>134</v>
      </c>
      <c r="T164" s="58" t="s">
        <v>133</v>
      </c>
      <c r="U164" s="58" t="s">
        <v>134</v>
      </c>
      <c r="V164" s="58" t="s">
        <v>134</v>
      </c>
      <c r="W164" s="58" t="s">
        <v>134</v>
      </c>
      <c r="X164" s="58" t="s">
        <v>133</v>
      </c>
      <c r="Y164" s="58" t="s">
        <v>133</v>
      </c>
      <c r="Z164" s="58" t="s">
        <v>134</v>
      </c>
      <c r="AA164" s="58" t="s">
        <v>134</v>
      </c>
      <c r="AB164" s="58" t="s">
        <v>134</v>
      </c>
      <c r="AC164" s="58" t="s">
        <v>134</v>
      </c>
      <c r="AD164" s="58" t="s">
        <v>133</v>
      </c>
      <c r="AE164" s="58" t="s">
        <v>134</v>
      </c>
      <c r="AF164" s="58" t="s">
        <v>134</v>
      </c>
      <c r="AG164" s="58" t="s">
        <v>134</v>
      </c>
      <c r="AH164" s="58" t="s">
        <v>135</v>
      </c>
      <c r="AI164" s="58" t="s">
        <v>331</v>
      </c>
      <c r="AJ164" s="58" t="s">
        <v>234</v>
      </c>
      <c r="AK164" s="58" t="s">
        <v>152</v>
      </c>
      <c r="AL164" s="58" t="s">
        <v>332</v>
      </c>
      <c r="AM164" s="58" t="s">
        <v>138</v>
      </c>
      <c r="AN164" s="58" t="s">
        <v>116</v>
      </c>
      <c r="AO164" s="58" t="s">
        <v>117</v>
      </c>
      <c r="AP164" s="58" t="s">
        <v>216</v>
      </c>
      <c r="AQ164" s="58" t="s">
        <v>119</v>
      </c>
      <c r="AR164" s="58" t="s">
        <v>120</v>
      </c>
      <c r="AS164" s="58" t="s">
        <v>182</v>
      </c>
      <c r="AT164" s="58" t="s">
        <v>161</v>
      </c>
      <c r="AU164" s="58" t="s">
        <v>347</v>
      </c>
      <c r="AV164" s="58" t="s">
        <v>174</v>
      </c>
      <c r="AW164" s="58" t="s">
        <v>348</v>
      </c>
      <c r="AX164" s="58" t="s">
        <v>126</v>
      </c>
      <c r="AY164" s="58" t="s">
        <v>127</v>
      </c>
      <c r="AZ164" s="120" t="s">
        <v>576</v>
      </c>
      <c r="BA164" s="58" t="s">
        <v>148</v>
      </c>
      <c r="BB164" s="58" t="s">
        <v>106</v>
      </c>
    </row>
    <row r="165" spans="1:54" ht="16" x14ac:dyDescent="0.2">
      <c r="A165" s="63">
        <v>44048.491319444445</v>
      </c>
      <c r="B165" s="63">
        <v>44048.501747685186</v>
      </c>
      <c r="C165" s="58" t="s">
        <v>57</v>
      </c>
      <c r="D165" s="120" t="s">
        <v>576</v>
      </c>
      <c r="E165" s="2">
        <v>100</v>
      </c>
      <c r="F165" s="2">
        <v>900</v>
      </c>
      <c r="G165" s="58" t="s">
        <v>130</v>
      </c>
      <c r="H165" s="63">
        <v>44048.501754675926</v>
      </c>
      <c r="I165" s="58" t="s">
        <v>349</v>
      </c>
      <c r="J165" s="58" t="s">
        <v>106</v>
      </c>
      <c r="K165" s="58" t="s">
        <v>106</v>
      </c>
      <c r="L165" s="58" t="s">
        <v>106</v>
      </c>
      <c r="M165" s="58" t="s">
        <v>106</v>
      </c>
      <c r="N165" s="120" t="s">
        <v>576</v>
      </c>
      <c r="O165" s="120" t="s">
        <v>576</v>
      </c>
      <c r="P165" s="58" t="s">
        <v>107</v>
      </c>
      <c r="Q165" s="58" t="s">
        <v>108</v>
      </c>
      <c r="R165" s="58" t="s">
        <v>129</v>
      </c>
      <c r="S165" s="58" t="s">
        <v>134</v>
      </c>
      <c r="T165" s="58" t="s">
        <v>133</v>
      </c>
      <c r="U165" s="58" t="s">
        <v>133</v>
      </c>
      <c r="V165" s="58" t="s">
        <v>133</v>
      </c>
      <c r="W165" s="58" t="s">
        <v>134</v>
      </c>
      <c r="X165" s="58" t="s">
        <v>134</v>
      </c>
      <c r="Y165" s="58" t="s">
        <v>134</v>
      </c>
      <c r="Z165" s="58" t="s">
        <v>134</v>
      </c>
      <c r="AA165" s="58" t="s">
        <v>133</v>
      </c>
      <c r="AB165" s="58" t="s">
        <v>133</v>
      </c>
      <c r="AC165" s="58" t="s">
        <v>134</v>
      </c>
      <c r="AD165" s="58" t="s">
        <v>133</v>
      </c>
      <c r="AE165" s="58" t="s">
        <v>134</v>
      </c>
      <c r="AF165" s="58" t="s">
        <v>134</v>
      </c>
      <c r="AG165" s="58" t="s">
        <v>134</v>
      </c>
      <c r="AH165" s="58" t="s">
        <v>110</v>
      </c>
      <c r="AI165" s="58" t="s">
        <v>111</v>
      </c>
      <c r="AJ165" s="58" t="s">
        <v>136</v>
      </c>
      <c r="AK165" s="58" t="s">
        <v>137</v>
      </c>
      <c r="AL165" s="58" t="s">
        <v>114</v>
      </c>
      <c r="AM165" s="58" t="s">
        <v>138</v>
      </c>
      <c r="AN165" s="58" t="s">
        <v>156</v>
      </c>
      <c r="AO165" s="58" t="s">
        <v>159</v>
      </c>
      <c r="AP165" s="58" t="s">
        <v>118</v>
      </c>
      <c r="AQ165" s="58" t="s">
        <v>141</v>
      </c>
      <c r="AR165" s="58" t="s">
        <v>350</v>
      </c>
      <c r="AS165" s="58" t="s">
        <v>182</v>
      </c>
      <c r="AT165" s="58" t="s">
        <v>161</v>
      </c>
      <c r="AU165" s="58" t="s">
        <v>145</v>
      </c>
      <c r="AV165" s="58" t="s">
        <v>123</v>
      </c>
      <c r="AW165" s="58" t="s">
        <v>171</v>
      </c>
      <c r="AX165" s="58" t="s">
        <v>126</v>
      </c>
      <c r="AY165" s="58" t="s">
        <v>147</v>
      </c>
      <c r="AZ165" s="120" t="s">
        <v>576</v>
      </c>
      <c r="BA165" s="58" t="s">
        <v>220</v>
      </c>
      <c r="BB165" s="58" t="s">
        <v>106</v>
      </c>
    </row>
    <row r="166" spans="1:54" ht="16" x14ac:dyDescent="0.2">
      <c r="A166" s="63">
        <v>44048.509108796294</v>
      </c>
      <c r="B166" s="63">
        <v>44048.51253472222</v>
      </c>
      <c r="C166" s="58" t="s">
        <v>57</v>
      </c>
      <c r="D166" s="120" t="s">
        <v>576</v>
      </c>
      <c r="E166" s="2">
        <v>100</v>
      </c>
      <c r="F166" s="2">
        <v>296</v>
      </c>
      <c r="G166" s="58" t="s">
        <v>130</v>
      </c>
      <c r="H166" s="63">
        <v>44048.512553680557</v>
      </c>
      <c r="I166" s="58" t="s">
        <v>351</v>
      </c>
      <c r="J166" s="58" t="s">
        <v>106</v>
      </c>
      <c r="K166" s="58" t="s">
        <v>106</v>
      </c>
      <c r="L166" s="58" t="s">
        <v>106</v>
      </c>
      <c r="M166" s="58" t="s">
        <v>106</v>
      </c>
      <c r="N166" s="120" t="s">
        <v>576</v>
      </c>
      <c r="O166" s="120" t="s">
        <v>576</v>
      </c>
      <c r="P166" s="58" t="s">
        <v>107</v>
      </c>
      <c r="Q166" s="58" t="s">
        <v>108</v>
      </c>
      <c r="R166" s="58" t="s">
        <v>129</v>
      </c>
      <c r="S166" s="58" t="s">
        <v>134</v>
      </c>
      <c r="T166" s="58" t="s">
        <v>134</v>
      </c>
      <c r="U166" s="58" t="s">
        <v>134</v>
      </c>
      <c r="V166" s="58" t="s">
        <v>134</v>
      </c>
      <c r="W166" s="58" t="s">
        <v>134</v>
      </c>
      <c r="X166" s="58" t="s">
        <v>134</v>
      </c>
      <c r="Y166" s="58" t="s">
        <v>134</v>
      </c>
      <c r="Z166" s="58" t="s">
        <v>134</v>
      </c>
      <c r="AA166" s="58" t="s">
        <v>134</v>
      </c>
      <c r="AB166" s="58" t="s">
        <v>134</v>
      </c>
      <c r="AC166" s="58" t="s">
        <v>134</v>
      </c>
      <c r="AD166" s="58" t="s">
        <v>134</v>
      </c>
      <c r="AE166" s="58" t="s">
        <v>134</v>
      </c>
      <c r="AF166" s="58" t="s">
        <v>134</v>
      </c>
      <c r="AG166" s="58" t="s">
        <v>134</v>
      </c>
      <c r="AH166" s="58" t="s">
        <v>173</v>
      </c>
      <c r="AI166" s="58" t="s">
        <v>331</v>
      </c>
      <c r="AJ166" s="58" t="s">
        <v>136</v>
      </c>
      <c r="AK166" s="58" t="s">
        <v>137</v>
      </c>
      <c r="AL166" s="58" t="s">
        <v>114</v>
      </c>
      <c r="AM166" s="58" t="s">
        <v>138</v>
      </c>
      <c r="AN166" s="58" t="s">
        <v>116</v>
      </c>
      <c r="AO166" s="58" t="s">
        <v>117</v>
      </c>
      <c r="AP166" s="58" t="s">
        <v>118</v>
      </c>
      <c r="AQ166" s="58" t="s">
        <v>141</v>
      </c>
      <c r="AR166" s="58" t="s">
        <v>142</v>
      </c>
      <c r="AS166" s="58" t="s">
        <v>143</v>
      </c>
      <c r="AT166" s="58" t="s">
        <v>144</v>
      </c>
      <c r="AU166" s="58" t="s">
        <v>347</v>
      </c>
      <c r="AV166" s="58" t="s">
        <v>124</v>
      </c>
      <c r="AW166" s="58" t="s">
        <v>125</v>
      </c>
      <c r="AX166" s="58" t="s">
        <v>157</v>
      </c>
      <c r="AY166" s="58" t="s">
        <v>162</v>
      </c>
      <c r="AZ166" s="120" t="s">
        <v>576</v>
      </c>
      <c r="BA166" s="58" t="s">
        <v>148</v>
      </c>
      <c r="BB166" s="58" t="s">
        <v>106</v>
      </c>
    </row>
    <row r="167" spans="1:54" ht="16" x14ac:dyDescent="0.2">
      <c r="A167" s="63">
        <v>44048.537511574075</v>
      </c>
      <c r="B167" s="63">
        <v>44048.544050925928</v>
      </c>
      <c r="C167" s="58" t="s">
        <v>57</v>
      </c>
      <c r="D167" s="120" t="s">
        <v>576</v>
      </c>
      <c r="E167" s="2">
        <v>100</v>
      </c>
      <c r="F167" s="2">
        <v>565</v>
      </c>
      <c r="G167" s="58" t="s">
        <v>130</v>
      </c>
      <c r="H167" s="63">
        <v>44048.544061354165</v>
      </c>
      <c r="I167" s="58" t="s">
        <v>352</v>
      </c>
      <c r="J167" s="58" t="s">
        <v>106</v>
      </c>
      <c r="K167" s="58" t="s">
        <v>106</v>
      </c>
      <c r="L167" s="58" t="s">
        <v>106</v>
      </c>
      <c r="M167" s="58" t="s">
        <v>106</v>
      </c>
      <c r="N167" s="120" t="s">
        <v>576</v>
      </c>
      <c r="O167" s="120" t="s">
        <v>576</v>
      </c>
      <c r="P167" s="58" t="s">
        <v>107</v>
      </c>
      <c r="Q167" s="58" t="s">
        <v>108</v>
      </c>
      <c r="R167" s="58" t="s">
        <v>129</v>
      </c>
      <c r="S167" s="58" t="s">
        <v>133</v>
      </c>
      <c r="T167" s="58" t="s">
        <v>133</v>
      </c>
      <c r="U167" s="58" t="s">
        <v>133</v>
      </c>
      <c r="V167" s="58" t="s">
        <v>133</v>
      </c>
      <c r="W167" s="58" t="s">
        <v>133</v>
      </c>
      <c r="X167" s="58" t="s">
        <v>133</v>
      </c>
      <c r="Y167" s="58" t="s">
        <v>134</v>
      </c>
      <c r="Z167" s="58" t="s">
        <v>133</v>
      </c>
      <c r="AA167" s="58" t="s">
        <v>133</v>
      </c>
      <c r="AB167" s="58" t="s">
        <v>134</v>
      </c>
      <c r="AC167" s="58" t="s">
        <v>133</v>
      </c>
      <c r="AD167" s="58" t="s">
        <v>134</v>
      </c>
      <c r="AE167" s="58" t="s">
        <v>134</v>
      </c>
      <c r="AF167" s="58" t="s">
        <v>134</v>
      </c>
      <c r="AG167" s="58" t="s">
        <v>133</v>
      </c>
      <c r="AH167" s="58" t="s">
        <v>173</v>
      </c>
      <c r="AI167" s="58" t="s">
        <v>151</v>
      </c>
      <c r="AJ167" s="58" t="s">
        <v>136</v>
      </c>
      <c r="AK167" s="58" t="s">
        <v>137</v>
      </c>
      <c r="AL167" s="58" t="s">
        <v>114</v>
      </c>
      <c r="AM167" s="58" t="s">
        <v>138</v>
      </c>
      <c r="AN167" s="58" t="s">
        <v>116</v>
      </c>
      <c r="AO167" s="58" t="s">
        <v>117</v>
      </c>
      <c r="AP167" s="58" t="s">
        <v>186</v>
      </c>
      <c r="AQ167" s="58" t="s">
        <v>119</v>
      </c>
      <c r="AR167" s="58" t="s">
        <v>142</v>
      </c>
      <c r="AS167" s="58" t="s">
        <v>143</v>
      </c>
      <c r="AT167" s="58" t="s">
        <v>153</v>
      </c>
      <c r="AU167" s="58" t="s">
        <v>145</v>
      </c>
      <c r="AV167" s="58" t="s">
        <v>174</v>
      </c>
      <c r="AW167" s="58" t="s">
        <v>171</v>
      </c>
      <c r="AX167" s="58" t="s">
        <v>157</v>
      </c>
      <c r="AY167" s="58" t="s">
        <v>147</v>
      </c>
      <c r="AZ167" s="120" t="s">
        <v>576</v>
      </c>
      <c r="BA167" s="58" t="s">
        <v>148</v>
      </c>
      <c r="BB167" s="58" t="s">
        <v>106</v>
      </c>
    </row>
    <row r="168" spans="1:54" ht="16" x14ac:dyDescent="0.2">
      <c r="A168" s="63">
        <v>44048.541076388887</v>
      </c>
      <c r="B168" s="63">
        <v>44048.547708333332</v>
      </c>
      <c r="C168" s="58" t="s">
        <v>57</v>
      </c>
      <c r="D168" s="120" t="s">
        <v>576</v>
      </c>
      <c r="E168" s="2">
        <v>100</v>
      </c>
      <c r="F168" s="2">
        <v>573</v>
      </c>
      <c r="G168" s="58" t="s">
        <v>130</v>
      </c>
      <c r="H168" s="63">
        <v>44048.547714444445</v>
      </c>
      <c r="I168" s="58" t="s">
        <v>353</v>
      </c>
      <c r="J168" s="58" t="s">
        <v>106</v>
      </c>
      <c r="K168" s="58" t="s">
        <v>106</v>
      </c>
      <c r="L168" s="58" t="s">
        <v>106</v>
      </c>
      <c r="M168" s="58" t="s">
        <v>106</v>
      </c>
      <c r="N168" s="120" t="s">
        <v>576</v>
      </c>
      <c r="O168" s="120" t="s">
        <v>576</v>
      </c>
      <c r="P168" s="58" t="s">
        <v>107</v>
      </c>
      <c r="Q168" s="58" t="s">
        <v>108</v>
      </c>
      <c r="R168" s="58" t="s">
        <v>129</v>
      </c>
      <c r="S168" s="58" t="s">
        <v>132</v>
      </c>
      <c r="T168" s="58" t="s">
        <v>132</v>
      </c>
      <c r="U168" s="58" t="s">
        <v>134</v>
      </c>
      <c r="V168" s="58" t="s">
        <v>134</v>
      </c>
      <c r="W168" s="58" t="s">
        <v>134</v>
      </c>
      <c r="X168" s="58" t="s">
        <v>134</v>
      </c>
      <c r="Y168" s="58" t="s">
        <v>109</v>
      </c>
      <c r="Z168" s="58" t="s">
        <v>134</v>
      </c>
      <c r="AA168" s="58" t="s">
        <v>132</v>
      </c>
      <c r="AB168" s="58" t="s">
        <v>132</v>
      </c>
      <c r="AC168" s="58" t="s">
        <v>132</v>
      </c>
      <c r="AD168" s="58" t="s">
        <v>132</v>
      </c>
      <c r="AE168" s="58" t="s">
        <v>134</v>
      </c>
      <c r="AF168" s="58" t="s">
        <v>134</v>
      </c>
      <c r="AG168" s="58" t="s">
        <v>134</v>
      </c>
      <c r="AH168" s="58" t="s">
        <v>135</v>
      </c>
      <c r="AI168" s="58" t="s">
        <v>111</v>
      </c>
      <c r="AJ168" s="58" t="s">
        <v>136</v>
      </c>
      <c r="AK168" s="58" t="s">
        <v>137</v>
      </c>
      <c r="AL168" s="58" t="s">
        <v>114</v>
      </c>
      <c r="AM168" s="58" t="s">
        <v>138</v>
      </c>
      <c r="AN168" s="58" t="s">
        <v>156</v>
      </c>
      <c r="AO168" s="58" t="s">
        <v>117</v>
      </c>
      <c r="AP168" s="58" t="s">
        <v>118</v>
      </c>
      <c r="AQ168" s="58" t="s">
        <v>141</v>
      </c>
      <c r="AR168" s="58" t="s">
        <v>142</v>
      </c>
      <c r="AS168" s="58" t="s">
        <v>143</v>
      </c>
      <c r="AT168" s="58" t="s">
        <v>122</v>
      </c>
      <c r="AU168" s="58" t="s">
        <v>145</v>
      </c>
      <c r="AV168" s="58" t="s">
        <v>179</v>
      </c>
      <c r="AW168" s="58" t="s">
        <v>125</v>
      </c>
      <c r="AX168" s="58" t="s">
        <v>146</v>
      </c>
      <c r="AY168" s="58" t="s">
        <v>127</v>
      </c>
      <c r="AZ168" s="120" t="s">
        <v>576</v>
      </c>
      <c r="BA168" s="58" t="s">
        <v>148</v>
      </c>
      <c r="BB168" s="58" t="s">
        <v>106</v>
      </c>
    </row>
    <row r="169" spans="1:54" ht="16" x14ac:dyDescent="0.2">
      <c r="A169" s="63">
        <v>44048.624074074076</v>
      </c>
      <c r="B169" s="63">
        <v>44048.628530092596</v>
      </c>
      <c r="C169" s="58" t="s">
        <v>57</v>
      </c>
      <c r="D169" s="120" t="s">
        <v>576</v>
      </c>
      <c r="E169" s="2">
        <v>100</v>
      </c>
      <c r="F169" s="2">
        <v>385</v>
      </c>
      <c r="G169" s="58" t="s">
        <v>130</v>
      </c>
      <c r="H169" s="63">
        <v>44048.628547523149</v>
      </c>
      <c r="I169" s="58" t="s">
        <v>354</v>
      </c>
      <c r="J169" s="58" t="s">
        <v>106</v>
      </c>
      <c r="K169" s="58" t="s">
        <v>106</v>
      </c>
      <c r="L169" s="58" t="s">
        <v>106</v>
      </c>
      <c r="M169" s="58" t="s">
        <v>106</v>
      </c>
      <c r="N169" s="120" t="s">
        <v>576</v>
      </c>
      <c r="O169" s="120" t="s">
        <v>576</v>
      </c>
      <c r="P169" s="58" t="s">
        <v>107</v>
      </c>
      <c r="Q169" s="58" t="s">
        <v>108</v>
      </c>
      <c r="R169" s="58" t="s">
        <v>129</v>
      </c>
      <c r="S169" s="58" t="s">
        <v>133</v>
      </c>
      <c r="T169" s="58" t="s">
        <v>133</v>
      </c>
      <c r="U169" s="58" t="s">
        <v>133</v>
      </c>
      <c r="V169" s="58" t="s">
        <v>133</v>
      </c>
      <c r="W169" s="58" t="s">
        <v>134</v>
      </c>
      <c r="X169" s="58" t="s">
        <v>133</v>
      </c>
      <c r="Y169" s="58" t="s">
        <v>134</v>
      </c>
      <c r="Z169" s="58" t="s">
        <v>109</v>
      </c>
      <c r="AA169" s="58" t="s">
        <v>133</v>
      </c>
      <c r="AB169" s="58" t="s">
        <v>134</v>
      </c>
      <c r="AC169" s="58" t="s">
        <v>133</v>
      </c>
      <c r="AD169" s="58" t="s">
        <v>133</v>
      </c>
      <c r="AE169" s="58" t="s">
        <v>134</v>
      </c>
      <c r="AF169" s="58" t="s">
        <v>133</v>
      </c>
      <c r="AG169" s="58" t="s">
        <v>133</v>
      </c>
      <c r="AH169" s="58" t="s">
        <v>110</v>
      </c>
      <c r="AI169" s="58" t="s">
        <v>111</v>
      </c>
      <c r="AJ169" s="58" t="s">
        <v>136</v>
      </c>
      <c r="AK169" s="58" t="s">
        <v>201</v>
      </c>
      <c r="AL169" s="58" t="s">
        <v>114</v>
      </c>
      <c r="AM169" s="58" t="s">
        <v>138</v>
      </c>
      <c r="AN169" s="58" t="s">
        <v>116</v>
      </c>
      <c r="AO169" s="58" t="s">
        <v>117</v>
      </c>
      <c r="AP169" s="58" t="s">
        <v>118</v>
      </c>
      <c r="AQ169" s="58" t="s">
        <v>119</v>
      </c>
      <c r="AR169" s="58" t="s">
        <v>142</v>
      </c>
      <c r="AS169" s="58" t="s">
        <v>143</v>
      </c>
      <c r="AT169" s="58" t="s">
        <v>153</v>
      </c>
      <c r="AU169" s="58" t="s">
        <v>145</v>
      </c>
      <c r="AV169" s="58" t="s">
        <v>123</v>
      </c>
      <c r="AW169" s="58" t="s">
        <v>171</v>
      </c>
      <c r="AX169" s="58" t="s">
        <v>126</v>
      </c>
      <c r="AY169" s="58" t="s">
        <v>147</v>
      </c>
      <c r="AZ169" s="120" t="s">
        <v>576</v>
      </c>
      <c r="BA169" s="58" t="s">
        <v>220</v>
      </c>
      <c r="BB169" s="58" t="s">
        <v>106</v>
      </c>
    </row>
    <row r="170" spans="1:54" ht="16" x14ac:dyDescent="0.2">
      <c r="A170" s="63">
        <v>44048.634965277779</v>
      </c>
      <c r="B170" s="63">
        <v>44048.648773148147</v>
      </c>
      <c r="C170" s="58" t="s">
        <v>57</v>
      </c>
      <c r="D170" s="120" t="s">
        <v>576</v>
      </c>
      <c r="E170" s="2">
        <v>100</v>
      </c>
      <c r="F170" s="2">
        <v>1193</v>
      </c>
      <c r="G170" s="58" t="s">
        <v>130</v>
      </c>
      <c r="H170" s="63">
        <v>44048.648786851852</v>
      </c>
      <c r="I170" s="58" t="s">
        <v>355</v>
      </c>
      <c r="J170" s="58" t="s">
        <v>106</v>
      </c>
      <c r="K170" s="58" t="s">
        <v>106</v>
      </c>
      <c r="L170" s="58" t="s">
        <v>106</v>
      </c>
      <c r="M170" s="58" t="s">
        <v>106</v>
      </c>
      <c r="N170" s="120" t="s">
        <v>576</v>
      </c>
      <c r="O170" s="120" t="s">
        <v>576</v>
      </c>
      <c r="P170" s="58" t="s">
        <v>107</v>
      </c>
      <c r="Q170" s="58" t="s">
        <v>108</v>
      </c>
      <c r="R170" s="58" t="s">
        <v>129</v>
      </c>
      <c r="S170" s="58" t="s">
        <v>134</v>
      </c>
      <c r="T170" s="58" t="s">
        <v>133</v>
      </c>
      <c r="U170" s="58" t="s">
        <v>133</v>
      </c>
      <c r="V170" s="58" t="s">
        <v>134</v>
      </c>
      <c r="W170" s="58" t="s">
        <v>109</v>
      </c>
      <c r="X170" s="58" t="s">
        <v>133</v>
      </c>
      <c r="Y170" s="58" t="s">
        <v>134</v>
      </c>
      <c r="Z170" s="58" t="s">
        <v>134</v>
      </c>
      <c r="AA170" s="58" t="s">
        <v>133</v>
      </c>
      <c r="AB170" s="58" t="s">
        <v>134</v>
      </c>
      <c r="AC170" s="58" t="s">
        <v>134</v>
      </c>
      <c r="AD170" s="58" t="s">
        <v>134</v>
      </c>
      <c r="AE170" s="58" t="s">
        <v>134</v>
      </c>
      <c r="AF170" s="58" t="s">
        <v>134</v>
      </c>
      <c r="AG170" s="58" t="s">
        <v>134</v>
      </c>
      <c r="AH170" s="58" t="s">
        <v>173</v>
      </c>
      <c r="AI170" s="58" t="s">
        <v>166</v>
      </c>
      <c r="AJ170" s="58" t="s">
        <v>136</v>
      </c>
      <c r="AK170" s="58" t="s">
        <v>137</v>
      </c>
      <c r="AL170" s="58" t="s">
        <v>114</v>
      </c>
      <c r="AM170" s="58" t="s">
        <v>138</v>
      </c>
      <c r="AN170" s="58" t="s">
        <v>116</v>
      </c>
      <c r="AO170" s="58" t="s">
        <v>159</v>
      </c>
      <c r="AP170" s="58" t="s">
        <v>140</v>
      </c>
      <c r="AQ170" s="58" t="s">
        <v>141</v>
      </c>
      <c r="AR170" s="58" t="s">
        <v>142</v>
      </c>
      <c r="AS170" s="58" t="s">
        <v>143</v>
      </c>
      <c r="AT170" s="58" t="s">
        <v>153</v>
      </c>
      <c r="AU170" s="58" t="s">
        <v>145</v>
      </c>
      <c r="AV170" s="58" t="s">
        <v>174</v>
      </c>
      <c r="AW170" s="58" t="s">
        <v>187</v>
      </c>
      <c r="AX170" s="58" t="s">
        <v>157</v>
      </c>
      <c r="AY170" s="58" t="s">
        <v>147</v>
      </c>
      <c r="AZ170" s="120" t="s">
        <v>576</v>
      </c>
      <c r="BA170" s="58" t="s">
        <v>148</v>
      </c>
      <c r="BB170" s="58" t="s">
        <v>106</v>
      </c>
    </row>
    <row r="171" spans="1:54" ht="16" x14ac:dyDescent="0.2">
      <c r="A171" s="63">
        <v>44048.687777777777</v>
      </c>
      <c r="B171" s="63">
        <v>44048.694120370368</v>
      </c>
      <c r="C171" s="58" t="s">
        <v>57</v>
      </c>
      <c r="D171" s="120" t="s">
        <v>576</v>
      </c>
      <c r="E171" s="2">
        <v>100</v>
      </c>
      <c r="F171" s="2">
        <v>548</v>
      </c>
      <c r="G171" s="58" t="s">
        <v>130</v>
      </c>
      <c r="H171" s="63">
        <v>44048.694132615739</v>
      </c>
      <c r="I171" s="58" t="s">
        <v>356</v>
      </c>
      <c r="J171" s="58" t="s">
        <v>106</v>
      </c>
      <c r="K171" s="58" t="s">
        <v>106</v>
      </c>
      <c r="L171" s="58" t="s">
        <v>106</v>
      </c>
      <c r="M171" s="58" t="s">
        <v>106</v>
      </c>
      <c r="N171" s="120" t="s">
        <v>576</v>
      </c>
      <c r="O171" s="120" t="s">
        <v>576</v>
      </c>
      <c r="P171" s="58" t="s">
        <v>107</v>
      </c>
      <c r="Q171" s="58" t="s">
        <v>108</v>
      </c>
      <c r="R171" s="58" t="s">
        <v>129</v>
      </c>
      <c r="S171" s="58" t="s">
        <v>134</v>
      </c>
      <c r="T171" s="58" t="s">
        <v>132</v>
      </c>
      <c r="U171" s="58" t="s">
        <v>133</v>
      </c>
      <c r="V171" s="58" t="s">
        <v>133</v>
      </c>
      <c r="W171" s="58" t="s">
        <v>134</v>
      </c>
      <c r="X171" s="58" t="s">
        <v>134</v>
      </c>
      <c r="Y171" s="58" t="s">
        <v>134</v>
      </c>
      <c r="Z171" s="58" t="s">
        <v>134</v>
      </c>
      <c r="AA171" s="58" t="s">
        <v>132</v>
      </c>
      <c r="AB171" s="58" t="s">
        <v>132</v>
      </c>
      <c r="AC171" s="58" t="s">
        <v>132</v>
      </c>
      <c r="AD171" s="58" t="s">
        <v>133</v>
      </c>
      <c r="AE171" s="58" t="s">
        <v>133</v>
      </c>
      <c r="AF171" s="58" t="s">
        <v>134</v>
      </c>
      <c r="AG171" s="58" t="s">
        <v>133</v>
      </c>
      <c r="AH171" s="58" t="s">
        <v>110</v>
      </c>
      <c r="AI171" s="58" t="s">
        <v>111</v>
      </c>
      <c r="AJ171" s="58" t="s">
        <v>136</v>
      </c>
      <c r="AK171" s="58" t="s">
        <v>137</v>
      </c>
      <c r="AL171" s="58" t="s">
        <v>168</v>
      </c>
      <c r="AM171" s="58" t="s">
        <v>138</v>
      </c>
      <c r="AN171" s="58" t="s">
        <v>176</v>
      </c>
      <c r="AO171" s="58" t="s">
        <v>117</v>
      </c>
      <c r="AP171" s="58" t="s">
        <v>140</v>
      </c>
      <c r="AQ171" s="58" t="s">
        <v>141</v>
      </c>
      <c r="AR171" s="58" t="s">
        <v>142</v>
      </c>
      <c r="AS171" s="58" t="s">
        <v>143</v>
      </c>
      <c r="AT171" s="58" t="s">
        <v>153</v>
      </c>
      <c r="AU171" s="58" t="s">
        <v>145</v>
      </c>
      <c r="AV171" s="58" t="s">
        <v>124</v>
      </c>
      <c r="AW171" s="58" t="s">
        <v>125</v>
      </c>
      <c r="AX171" s="58" t="s">
        <v>157</v>
      </c>
      <c r="AY171" s="58" t="s">
        <v>147</v>
      </c>
      <c r="AZ171" s="120" t="s">
        <v>576</v>
      </c>
      <c r="BA171" s="58" t="s">
        <v>148</v>
      </c>
      <c r="BB171" s="58" t="s">
        <v>106</v>
      </c>
    </row>
    <row r="172" spans="1:54" ht="16" x14ac:dyDescent="0.2">
      <c r="A172" s="63">
        <v>44048.75371527778</v>
      </c>
      <c r="B172" s="63">
        <v>44048.760671296295</v>
      </c>
      <c r="C172" s="58" t="s">
        <v>57</v>
      </c>
      <c r="D172" s="120" t="s">
        <v>576</v>
      </c>
      <c r="E172" s="2">
        <v>100</v>
      </c>
      <c r="F172" s="2">
        <v>600</v>
      </c>
      <c r="G172" s="58" t="s">
        <v>130</v>
      </c>
      <c r="H172" s="63">
        <v>44048.760681168984</v>
      </c>
      <c r="I172" s="58" t="s">
        <v>357</v>
      </c>
      <c r="J172" s="58" t="s">
        <v>106</v>
      </c>
      <c r="K172" s="58" t="s">
        <v>106</v>
      </c>
      <c r="L172" s="58" t="s">
        <v>106</v>
      </c>
      <c r="M172" s="58" t="s">
        <v>106</v>
      </c>
      <c r="N172" s="120" t="s">
        <v>576</v>
      </c>
      <c r="O172" s="120" t="s">
        <v>576</v>
      </c>
      <c r="P172" s="58" t="s">
        <v>107</v>
      </c>
      <c r="Q172" s="58" t="s">
        <v>108</v>
      </c>
      <c r="R172" s="58" t="s">
        <v>129</v>
      </c>
      <c r="S172" s="58" t="s">
        <v>133</v>
      </c>
      <c r="T172" s="58" t="s">
        <v>132</v>
      </c>
      <c r="U172" s="58" t="s">
        <v>132</v>
      </c>
      <c r="V172" s="58" t="s">
        <v>133</v>
      </c>
      <c r="W172" s="58" t="s">
        <v>134</v>
      </c>
      <c r="X172" s="58" t="s">
        <v>134</v>
      </c>
      <c r="Y172" s="58" t="s">
        <v>134</v>
      </c>
      <c r="Z172" s="58" t="s">
        <v>134</v>
      </c>
      <c r="AA172" s="58" t="s">
        <v>133</v>
      </c>
      <c r="AB172" s="58" t="s">
        <v>134</v>
      </c>
      <c r="AC172" s="58" t="s">
        <v>133</v>
      </c>
      <c r="AD172" s="58" t="s">
        <v>133</v>
      </c>
      <c r="AE172" s="58" t="s">
        <v>134</v>
      </c>
      <c r="AF172" s="58" t="s">
        <v>134</v>
      </c>
      <c r="AG172" s="58" t="s">
        <v>133</v>
      </c>
      <c r="AH172" s="58" t="s">
        <v>135</v>
      </c>
      <c r="AI172" s="58" t="s">
        <v>151</v>
      </c>
      <c r="AJ172" s="58" t="s">
        <v>136</v>
      </c>
      <c r="AK172" s="58" t="s">
        <v>137</v>
      </c>
      <c r="AL172" s="58" t="s">
        <v>114</v>
      </c>
      <c r="AM172" s="58" t="s">
        <v>138</v>
      </c>
      <c r="AN172" s="58" t="s">
        <v>116</v>
      </c>
      <c r="AO172" s="58" t="s">
        <v>117</v>
      </c>
      <c r="AP172" s="58" t="s">
        <v>140</v>
      </c>
      <c r="AQ172" s="58" t="s">
        <v>141</v>
      </c>
      <c r="AR172" s="58" t="s">
        <v>120</v>
      </c>
      <c r="AS172" s="58" t="s">
        <v>143</v>
      </c>
      <c r="AT172" s="58" t="s">
        <v>153</v>
      </c>
      <c r="AU172" s="58" t="s">
        <v>145</v>
      </c>
      <c r="AV172" s="58" t="s">
        <v>123</v>
      </c>
      <c r="AW172" s="58" t="s">
        <v>125</v>
      </c>
      <c r="AX172" s="58" t="s">
        <v>126</v>
      </c>
      <c r="AY172" s="58" t="s">
        <v>147</v>
      </c>
      <c r="AZ172" s="120" t="s">
        <v>576</v>
      </c>
      <c r="BA172" s="58" t="s">
        <v>148</v>
      </c>
      <c r="BB172" s="58" t="s">
        <v>106</v>
      </c>
    </row>
    <row r="173" spans="1:54" ht="16" x14ac:dyDescent="0.2">
      <c r="A173" s="63">
        <v>44048.765474537038</v>
      </c>
      <c r="B173" s="63">
        <v>44048.779305555552</v>
      </c>
      <c r="C173" s="58" t="s">
        <v>57</v>
      </c>
      <c r="D173" s="120" t="s">
        <v>576</v>
      </c>
      <c r="E173" s="2">
        <v>100</v>
      </c>
      <c r="F173" s="2">
        <v>1194</v>
      </c>
      <c r="G173" s="58" t="s">
        <v>130</v>
      </c>
      <c r="H173" s="63">
        <v>44048.779309432874</v>
      </c>
      <c r="I173" s="58" t="s">
        <v>358</v>
      </c>
      <c r="J173" s="58" t="s">
        <v>106</v>
      </c>
      <c r="K173" s="58" t="s">
        <v>106</v>
      </c>
      <c r="L173" s="58" t="s">
        <v>106</v>
      </c>
      <c r="M173" s="58" t="s">
        <v>106</v>
      </c>
      <c r="N173" s="120" t="s">
        <v>576</v>
      </c>
      <c r="O173" s="120" t="s">
        <v>576</v>
      </c>
      <c r="P173" s="58" t="s">
        <v>107</v>
      </c>
      <c r="Q173" s="58" t="s">
        <v>108</v>
      </c>
      <c r="R173" s="58" t="s">
        <v>129</v>
      </c>
      <c r="S173" s="58" t="s">
        <v>134</v>
      </c>
      <c r="T173" s="58" t="s">
        <v>132</v>
      </c>
      <c r="U173" s="58" t="s">
        <v>133</v>
      </c>
      <c r="V173" s="58" t="s">
        <v>133</v>
      </c>
      <c r="W173" s="58" t="s">
        <v>134</v>
      </c>
      <c r="X173" s="58" t="s">
        <v>134</v>
      </c>
      <c r="Y173" s="58" t="s">
        <v>133</v>
      </c>
      <c r="Z173" s="58" t="s">
        <v>133</v>
      </c>
      <c r="AA173" s="58" t="s">
        <v>133</v>
      </c>
      <c r="AB173" s="58" t="s">
        <v>134</v>
      </c>
      <c r="AC173" s="58" t="s">
        <v>134</v>
      </c>
      <c r="AD173" s="58" t="s">
        <v>133</v>
      </c>
      <c r="AE173" s="58" t="s">
        <v>133</v>
      </c>
      <c r="AF173" s="58" t="s">
        <v>134</v>
      </c>
      <c r="AG173" s="58" t="s">
        <v>134</v>
      </c>
      <c r="AH173" s="58" t="s">
        <v>110</v>
      </c>
      <c r="AI173" s="58" t="s">
        <v>111</v>
      </c>
      <c r="AJ173" s="58" t="s">
        <v>136</v>
      </c>
      <c r="AK173" s="58" t="s">
        <v>137</v>
      </c>
      <c r="AL173" s="58" t="s">
        <v>114</v>
      </c>
      <c r="AM173" s="58" t="s">
        <v>138</v>
      </c>
      <c r="AN173" s="58" t="s">
        <v>156</v>
      </c>
      <c r="AO173" s="58" t="s">
        <v>117</v>
      </c>
      <c r="AP173" s="58" t="s">
        <v>140</v>
      </c>
      <c r="AQ173" s="58" t="s">
        <v>141</v>
      </c>
      <c r="AR173" s="58" t="s">
        <v>142</v>
      </c>
      <c r="AS173" s="58" t="s">
        <v>143</v>
      </c>
      <c r="AT173" s="58" t="s">
        <v>161</v>
      </c>
      <c r="AU173" s="58" t="s">
        <v>145</v>
      </c>
      <c r="AV173" s="58" t="s">
        <v>174</v>
      </c>
      <c r="AW173" s="58" t="s">
        <v>125</v>
      </c>
      <c r="AX173" s="58" t="s">
        <v>126</v>
      </c>
      <c r="AY173" s="58" t="s">
        <v>147</v>
      </c>
      <c r="AZ173" s="120" t="s">
        <v>576</v>
      </c>
      <c r="BA173" s="58" t="s">
        <v>148</v>
      </c>
      <c r="BB173" s="58" t="s">
        <v>106</v>
      </c>
    </row>
    <row r="174" spans="1:54" ht="16" x14ac:dyDescent="0.2">
      <c r="A174" s="63">
        <v>44048.787870370368</v>
      </c>
      <c r="B174" s="63">
        <v>44048.79960648148</v>
      </c>
      <c r="C174" s="58" t="s">
        <v>57</v>
      </c>
      <c r="D174" s="120" t="s">
        <v>576</v>
      </c>
      <c r="E174" s="2">
        <v>100</v>
      </c>
      <c r="F174" s="2">
        <v>1013</v>
      </c>
      <c r="G174" s="58" t="s">
        <v>130</v>
      </c>
      <c r="H174" s="63">
        <v>44048.799614687501</v>
      </c>
      <c r="I174" s="58" t="s">
        <v>359</v>
      </c>
      <c r="J174" s="58" t="s">
        <v>106</v>
      </c>
      <c r="K174" s="58" t="s">
        <v>106</v>
      </c>
      <c r="L174" s="58" t="s">
        <v>106</v>
      </c>
      <c r="M174" s="58" t="s">
        <v>106</v>
      </c>
      <c r="N174" s="120" t="s">
        <v>576</v>
      </c>
      <c r="O174" s="120" t="s">
        <v>576</v>
      </c>
      <c r="P174" s="58" t="s">
        <v>107</v>
      </c>
      <c r="Q174" s="58" t="s">
        <v>108</v>
      </c>
      <c r="R174" s="58" t="s">
        <v>129</v>
      </c>
      <c r="S174" s="58" t="s">
        <v>134</v>
      </c>
      <c r="T174" s="58" t="s">
        <v>133</v>
      </c>
      <c r="U174" s="58" t="s">
        <v>133</v>
      </c>
      <c r="V174" s="58" t="s">
        <v>132</v>
      </c>
      <c r="W174" s="58" t="s">
        <v>133</v>
      </c>
      <c r="X174" s="58" t="s">
        <v>134</v>
      </c>
      <c r="Y174" s="58" t="s">
        <v>133</v>
      </c>
      <c r="Z174" s="58" t="s">
        <v>134</v>
      </c>
      <c r="AA174" s="58" t="s">
        <v>133</v>
      </c>
      <c r="AB174" s="58" t="s">
        <v>133</v>
      </c>
      <c r="AC174" s="58" t="s">
        <v>133</v>
      </c>
      <c r="AD174" s="58" t="s">
        <v>132</v>
      </c>
      <c r="AE174" s="58" t="s">
        <v>133</v>
      </c>
      <c r="AF174" s="58" t="s">
        <v>133</v>
      </c>
      <c r="AG174" s="58" t="s">
        <v>133</v>
      </c>
      <c r="AH174" s="58" t="s">
        <v>110</v>
      </c>
      <c r="AI174" s="58" t="s">
        <v>111</v>
      </c>
      <c r="AJ174" s="58" t="s">
        <v>136</v>
      </c>
      <c r="AK174" s="58" t="s">
        <v>137</v>
      </c>
      <c r="AL174" s="58" t="s">
        <v>114</v>
      </c>
      <c r="AM174" s="58" t="s">
        <v>115</v>
      </c>
      <c r="AN174" s="58" t="s">
        <v>156</v>
      </c>
      <c r="AO174" s="58" t="s">
        <v>117</v>
      </c>
      <c r="AP174" s="58" t="s">
        <v>118</v>
      </c>
      <c r="AQ174" s="58" t="s">
        <v>141</v>
      </c>
      <c r="AR174" s="58" t="s">
        <v>120</v>
      </c>
      <c r="AS174" s="58" t="s">
        <v>182</v>
      </c>
      <c r="AT174" s="58" t="s">
        <v>153</v>
      </c>
      <c r="AU174" s="58" t="s">
        <v>145</v>
      </c>
      <c r="AV174" s="58" t="s">
        <v>174</v>
      </c>
      <c r="AW174" s="58" t="s">
        <v>125</v>
      </c>
      <c r="AX174" s="58" t="s">
        <v>146</v>
      </c>
      <c r="AY174" s="58" t="s">
        <v>192</v>
      </c>
      <c r="AZ174" s="120" t="s">
        <v>576</v>
      </c>
      <c r="BA174" s="58" t="s">
        <v>148</v>
      </c>
      <c r="BB174" s="58" t="s">
        <v>106</v>
      </c>
    </row>
    <row r="175" spans="1:54" ht="16" x14ac:dyDescent="0.2">
      <c r="A175" s="63">
        <v>44048.873738425929</v>
      </c>
      <c r="B175" s="63">
        <v>44048.882395833331</v>
      </c>
      <c r="C175" s="58" t="s">
        <v>57</v>
      </c>
      <c r="D175" s="120" t="s">
        <v>576</v>
      </c>
      <c r="E175" s="2">
        <v>100</v>
      </c>
      <c r="F175" s="2">
        <v>748</v>
      </c>
      <c r="G175" s="58" t="s">
        <v>130</v>
      </c>
      <c r="H175" s="63">
        <v>44048.882409502316</v>
      </c>
      <c r="I175" s="58" t="s">
        <v>360</v>
      </c>
      <c r="J175" s="58" t="s">
        <v>106</v>
      </c>
      <c r="K175" s="58" t="s">
        <v>106</v>
      </c>
      <c r="L175" s="58" t="s">
        <v>106</v>
      </c>
      <c r="M175" s="58" t="s">
        <v>106</v>
      </c>
      <c r="N175" s="120" t="s">
        <v>576</v>
      </c>
      <c r="O175" s="120" t="s">
        <v>576</v>
      </c>
      <c r="P175" s="58" t="s">
        <v>107</v>
      </c>
      <c r="Q175" s="58" t="s">
        <v>108</v>
      </c>
      <c r="R175" s="58" t="s">
        <v>129</v>
      </c>
      <c r="S175" s="58" t="s">
        <v>134</v>
      </c>
      <c r="T175" s="58" t="s">
        <v>133</v>
      </c>
      <c r="U175" s="58" t="s">
        <v>109</v>
      </c>
      <c r="V175" s="58" t="s">
        <v>133</v>
      </c>
      <c r="W175" s="58" t="s">
        <v>109</v>
      </c>
      <c r="X175" s="58" t="s">
        <v>133</v>
      </c>
      <c r="Y175" s="58" t="s">
        <v>134</v>
      </c>
      <c r="Z175" s="58" t="s">
        <v>134</v>
      </c>
      <c r="AA175" s="58" t="s">
        <v>132</v>
      </c>
      <c r="AB175" s="58" t="s">
        <v>133</v>
      </c>
      <c r="AC175" s="58" t="s">
        <v>132</v>
      </c>
      <c r="AD175" s="58" t="s">
        <v>133</v>
      </c>
      <c r="AE175" s="58" t="s">
        <v>134</v>
      </c>
      <c r="AF175" s="58" t="s">
        <v>109</v>
      </c>
      <c r="AG175" s="58" t="s">
        <v>109</v>
      </c>
      <c r="AH175" s="58" t="s">
        <v>135</v>
      </c>
      <c r="AI175" s="58" t="s">
        <v>111</v>
      </c>
      <c r="AJ175" s="58" t="s">
        <v>136</v>
      </c>
      <c r="AK175" s="58" t="s">
        <v>137</v>
      </c>
      <c r="AL175" s="58" t="s">
        <v>114</v>
      </c>
      <c r="AM175" s="58" t="s">
        <v>115</v>
      </c>
      <c r="AN175" s="58" t="s">
        <v>116</v>
      </c>
      <c r="AO175" s="58" t="s">
        <v>117</v>
      </c>
      <c r="AP175" s="58" t="s">
        <v>118</v>
      </c>
      <c r="AQ175" s="58" t="s">
        <v>141</v>
      </c>
      <c r="AR175" s="58" t="s">
        <v>142</v>
      </c>
      <c r="AS175" s="58" t="s">
        <v>182</v>
      </c>
      <c r="AT175" s="58" t="s">
        <v>144</v>
      </c>
      <c r="AU175" s="58" t="s">
        <v>145</v>
      </c>
      <c r="AV175" s="58" t="s">
        <v>174</v>
      </c>
      <c r="AW175" s="58" t="s">
        <v>125</v>
      </c>
      <c r="AX175" s="58" t="s">
        <v>157</v>
      </c>
      <c r="AY175" s="58" t="s">
        <v>147</v>
      </c>
      <c r="AZ175" s="120" t="s">
        <v>576</v>
      </c>
      <c r="BA175" s="58" t="s">
        <v>148</v>
      </c>
      <c r="BB175" s="58" t="s">
        <v>106</v>
      </c>
    </row>
    <row r="176" spans="1:54" ht="16" x14ac:dyDescent="0.2">
      <c r="A176" s="63">
        <v>44051.710138888891</v>
      </c>
      <c r="B176" s="63">
        <v>44051.717118055552</v>
      </c>
      <c r="C176" s="58" t="s">
        <v>57</v>
      </c>
      <c r="D176" s="120" t="s">
        <v>576</v>
      </c>
      <c r="E176" s="2">
        <v>100</v>
      </c>
      <c r="F176" s="2">
        <v>602</v>
      </c>
      <c r="G176" s="58" t="s">
        <v>130</v>
      </c>
      <c r="H176" s="63">
        <v>44051.717123865739</v>
      </c>
      <c r="I176" s="58" t="s">
        <v>361</v>
      </c>
      <c r="J176" s="58" t="s">
        <v>106</v>
      </c>
      <c r="K176" s="58" t="s">
        <v>106</v>
      </c>
      <c r="L176" s="58" t="s">
        <v>106</v>
      </c>
      <c r="M176" s="58" t="s">
        <v>106</v>
      </c>
      <c r="N176" s="120" t="s">
        <v>576</v>
      </c>
      <c r="O176" s="120" t="s">
        <v>576</v>
      </c>
      <c r="P176" s="58" t="s">
        <v>107</v>
      </c>
      <c r="Q176" s="58" t="s">
        <v>108</v>
      </c>
      <c r="R176" s="58" t="s">
        <v>129</v>
      </c>
      <c r="S176" s="58" t="s">
        <v>134</v>
      </c>
      <c r="T176" s="58" t="s">
        <v>132</v>
      </c>
      <c r="U176" s="58" t="s">
        <v>134</v>
      </c>
      <c r="V176" s="58" t="s">
        <v>134</v>
      </c>
      <c r="W176" s="58" t="s">
        <v>109</v>
      </c>
      <c r="X176" s="58" t="s">
        <v>134</v>
      </c>
      <c r="Y176" s="58" t="s">
        <v>134</v>
      </c>
      <c r="Z176" s="58" t="s">
        <v>109</v>
      </c>
      <c r="AA176" s="58" t="s">
        <v>132</v>
      </c>
      <c r="AB176" s="58" t="s">
        <v>134</v>
      </c>
      <c r="AC176" s="58" t="s">
        <v>134</v>
      </c>
      <c r="AD176" s="58" t="s">
        <v>134</v>
      </c>
      <c r="AE176" s="58" t="s">
        <v>134</v>
      </c>
      <c r="AF176" s="58" t="s">
        <v>109</v>
      </c>
      <c r="AG176" s="58" t="s">
        <v>134</v>
      </c>
      <c r="AH176" s="58" t="s">
        <v>110</v>
      </c>
      <c r="AI176" s="58" t="s">
        <v>331</v>
      </c>
      <c r="AJ176" s="58" t="s">
        <v>136</v>
      </c>
      <c r="AK176" s="58" t="s">
        <v>137</v>
      </c>
      <c r="AL176" s="58" t="s">
        <v>114</v>
      </c>
      <c r="AM176" s="58" t="s">
        <v>138</v>
      </c>
      <c r="AN176" s="58" t="s">
        <v>116</v>
      </c>
      <c r="AO176" s="58" t="s">
        <v>117</v>
      </c>
      <c r="AP176" s="58" t="s">
        <v>140</v>
      </c>
      <c r="AQ176" s="58" t="s">
        <v>119</v>
      </c>
      <c r="AR176" s="58" t="s">
        <v>142</v>
      </c>
      <c r="AS176" s="58" t="s">
        <v>143</v>
      </c>
      <c r="AT176" s="58" t="s">
        <v>122</v>
      </c>
      <c r="AU176" s="58" t="s">
        <v>145</v>
      </c>
      <c r="AV176" s="58" t="s">
        <v>123</v>
      </c>
      <c r="AW176" s="58" t="s">
        <v>125</v>
      </c>
      <c r="AX176" s="58" t="s">
        <v>157</v>
      </c>
      <c r="AY176" s="58" t="s">
        <v>192</v>
      </c>
      <c r="AZ176" s="120" t="s">
        <v>576</v>
      </c>
      <c r="BA176" s="58" t="s">
        <v>220</v>
      </c>
      <c r="BB176" s="58" t="s">
        <v>106</v>
      </c>
    </row>
    <row r="177" spans="1:54" ht="16" x14ac:dyDescent="0.2">
      <c r="A177" s="63">
        <v>44048.475590277776</v>
      </c>
      <c r="B177" s="63">
        <v>44048.476354166669</v>
      </c>
      <c r="C177" s="58" t="s">
        <v>57</v>
      </c>
      <c r="D177" s="120" t="s">
        <v>576</v>
      </c>
      <c r="E177" s="2">
        <v>16</v>
      </c>
      <c r="F177" s="2">
        <v>65</v>
      </c>
      <c r="G177" s="58" t="s">
        <v>104</v>
      </c>
      <c r="H177" s="63">
        <v>44055.476511608795</v>
      </c>
      <c r="I177" s="58" t="s">
        <v>362</v>
      </c>
      <c r="J177" s="58" t="s">
        <v>106</v>
      </c>
      <c r="K177" s="58" t="s">
        <v>106</v>
      </c>
      <c r="L177" s="58" t="s">
        <v>106</v>
      </c>
      <c r="M177" s="58" t="s">
        <v>106</v>
      </c>
      <c r="N177" s="120" t="s">
        <v>576</v>
      </c>
      <c r="O177" s="120" t="s">
        <v>576</v>
      </c>
      <c r="P177" s="58" t="s">
        <v>107</v>
      </c>
      <c r="Q177" s="58" t="s">
        <v>108</v>
      </c>
      <c r="R177" s="58" t="s">
        <v>129</v>
      </c>
      <c r="S177" s="58" t="s">
        <v>134</v>
      </c>
      <c r="T177" s="58" t="s">
        <v>133</v>
      </c>
      <c r="U177" s="58" t="s">
        <v>134</v>
      </c>
      <c r="V177" s="58" t="s">
        <v>134</v>
      </c>
      <c r="W177" s="58" t="s">
        <v>134</v>
      </c>
      <c r="X177" s="58" t="s">
        <v>133</v>
      </c>
      <c r="Y177" s="58" t="s">
        <v>134</v>
      </c>
      <c r="Z177" s="58" t="s">
        <v>134</v>
      </c>
      <c r="AA177" s="58" t="s">
        <v>133</v>
      </c>
      <c r="AB177" s="58" t="s">
        <v>134</v>
      </c>
      <c r="AC177" s="58" t="s">
        <v>134</v>
      </c>
      <c r="AD177" s="58" t="s">
        <v>134</v>
      </c>
      <c r="AE177" s="58" t="s">
        <v>134</v>
      </c>
      <c r="AF177" s="58" t="s">
        <v>134</v>
      </c>
      <c r="AG177" s="58" t="s">
        <v>134</v>
      </c>
      <c r="AH177" s="58" t="s">
        <v>106</v>
      </c>
      <c r="AI177" s="58" t="s">
        <v>106</v>
      </c>
      <c r="AJ177" s="58" t="s">
        <v>106</v>
      </c>
      <c r="AK177" s="58" t="s">
        <v>106</v>
      </c>
      <c r="AL177" s="58" t="s">
        <v>106</v>
      </c>
      <c r="AM177" s="58" t="s">
        <v>106</v>
      </c>
      <c r="AN177" s="58" t="s">
        <v>106</v>
      </c>
      <c r="AO177" s="58" t="s">
        <v>106</v>
      </c>
      <c r="AP177" s="58" t="s">
        <v>106</v>
      </c>
      <c r="AQ177" s="58" t="s">
        <v>106</v>
      </c>
      <c r="AR177" s="58" t="s">
        <v>106</v>
      </c>
      <c r="AS177" s="58" t="s">
        <v>106</v>
      </c>
      <c r="AT177" s="58" t="s">
        <v>106</v>
      </c>
      <c r="AU177" s="58" t="s">
        <v>106</v>
      </c>
      <c r="AV177" s="58" t="s">
        <v>106</v>
      </c>
      <c r="AW177" s="58" t="s">
        <v>106</v>
      </c>
      <c r="AX177" s="58" t="s">
        <v>106</v>
      </c>
      <c r="AY177" s="58" t="s">
        <v>106</v>
      </c>
      <c r="AZ177" s="120" t="s">
        <v>576</v>
      </c>
      <c r="BA177" s="58" t="s">
        <v>106</v>
      </c>
      <c r="BB177" s="58" t="s">
        <v>106</v>
      </c>
    </row>
    <row r="178" spans="1:54" ht="16" x14ac:dyDescent="0.2">
      <c r="A178" s="63">
        <v>44048.476064814815</v>
      </c>
      <c r="B178" s="63">
        <v>44048.477476851855</v>
      </c>
      <c r="C178" s="58" t="s">
        <v>57</v>
      </c>
      <c r="D178" s="120" t="s">
        <v>576</v>
      </c>
      <c r="E178" s="2">
        <v>16</v>
      </c>
      <c r="F178" s="2">
        <v>121</v>
      </c>
      <c r="G178" s="58" t="s">
        <v>104</v>
      </c>
      <c r="H178" s="63">
        <v>44055.477516678242</v>
      </c>
      <c r="I178" s="58" t="s">
        <v>363</v>
      </c>
      <c r="J178" s="58" t="s">
        <v>106</v>
      </c>
      <c r="K178" s="58" t="s">
        <v>106</v>
      </c>
      <c r="L178" s="58" t="s">
        <v>106</v>
      </c>
      <c r="M178" s="58" t="s">
        <v>106</v>
      </c>
      <c r="N178" s="120" t="s">
        <v>576</v>
      </c>
      <c r="O178" s="120" t="s">
        <v>576</v>
      </c>
      <c r="P178" s="58" t="s">
        <v>107</v>
      </c>
      <c r="Q178" s="58" t="s">
        <v>108</v>
      </c>
      <c r="R178" s="58" t="s">
        <v>129</v>
      </c>
      <c r="S178" s="58" t="s">
        <v>134</v>
      </c>
      <c r="T178" s="58" t="s">
        <v>132</v>
      </c>
      <c r="U178" s="58" t="s">
        <v>133</v>
      </c>
      <c r="V178" s="58" t="s">
        <v>134</v>
      </c>
      <c r="W178" s="58" t="s">
        <v>134</v>
      </c>
      <c r="X178" s="58" t="s">
        <v>134</v>
      </c>
      <c r="Y178" s="58" t="s">
        <v>134</v>
      </c>
      <c r="Z178" s="58" t="s">
        <v>134</v>
      </c>
      <c r="AA178" s="58" t="s">
        <v>134</v>
      </c>
      <c r="AB178" s="58" t="s">
        <v>134</v>
      </c>
      <c r="AC178" s="58" t="s">
        <v>134</v>
      </c>
      <c r="AD178" s="58" t="s">
        <v>134</v>
      </c>
      <c r="AE178" s="58" t="s">
        <v>134</v>
      </c>
      <c r="AF178" s="58" t="s">
        <v>133</v>
      </c>
      <c r="AG178" s="58" t="s">
        <v>133</v>
      </c>
      <c r="AH178" s="58" t="s">
        <v>106</v>
      </c>
      <c r="AI178" s="58" t="s">
        <v>106</v>
      </c>
      <c r="AJ178" s="58" t="s">
        <v>106</v>
      </c>
      <c r="AK178" s="58" t="s">
        <v>106</v>
      </c>
      <c r="AL178" s="58" t="s">
        <v>106</v>
      </c>
      <c r="AM178" s="58" t="s">
        <v>106</v>
      </c>
      <c r="AN178" s="58" t="s">
        <v>106</v>
      </c>
      <c r="AO178" s="58" t="s">
        <v>106</v>
      </c>
      <c r="AP178" s="58" t="s">
        <v>106</v>
      </c>
      <c r="AQ178" s="58" t="s">
        <v>106</v>
      </c>
      <c r="AR178" s="58" t="s">
        <v>106</v>
      </c>
      <c r="AS178" s="58" t="s">
        <v>106</v>
      </c>
      <c r="AT178" s="58" t="s">
        <v>106</v>
      </c>
      <c r="AU178" s="58" t="s">
        <v>106</v>
      </c>
      <c r="AV178" s="58" t="s">
        <v>106</v>
      </c>
      <c r="AW178" s="58" t="s">
        <v>106</v>
      </c>
      <c r="AX178" s="58" t="s">
        <v>106</v>
      </c>
      <c r="AY178" s="58" t="s">
        <v>106</v>
      </c>
      <c r="AZ178" s="120" t="s">
        <v>576</v>
      </c>
      <c r="BA178" s="58" t="s">
        <v>106</v>
      </c>
      <c r="BB178" s="58" t="s">
        <v>106</v>
      </c>
    </row>
    <row r="179" spans="1:54" ht="16" x14ac:dyDescent="0.2">
      <c r="A179" s="63">
        <v>44048.482233796298</v>
      </c>
      <c r="B179" s="63">
        <v>44048.486666666664</v>
      </c>
      <c r="C179" s="58" t="s">
        <v>57</v>
      </c>
      <c r="D179" s="120" t="s">
        <v>576</v>
      </c>
      <c r="E179" s="2">
        <v>33</v>
      </c>
      <c r="F179" s="2">
        <v>382</v>
      </c>
      <c r="G179" s="58" t="s">
        <v>104</v>
      </c>
      <c r="H179" s="63">
        <v>44055.486799351849</v>
      </c>
      <c r="I179" s="58" t="s">
        <v>364</v>
      </c>
      <c r="J179" s="58" t="s">
        <v>106</v>
      </c>
      <c r="K179" s="58" t="s">
        <v>106</v>
      </c>
      <c r="L179" s="58" t="s">
        <v>106</v>
      </c>
      <c r="M179" s="58" t="s">
        <v>106</v>
      </c>
      <c r="N179" s="120" t="s">
        <v>576</v>
      </c>
      <c r="O179" s="120" t="s">
        <v>576</v>
      </c>
      <c r="P179" s="58" t="s">
        <v>107</v>
      </c>
      <c r="Q179" s="58" t="s">
        <v>108</v>
      </c>
      <c r="R179" s="58" t="s">
        <v>129</v>
      </c>
      <c r="S179" s="58" t="s">
        <v>133</v>
      </c>
      <c r="T179" s="58" t="s">
        <v>132</v>
      </c>
      <c r="U179" s="58" t="s">
        <v>132</v>
      </c>
      <c r="V179" s="58" t="s">
        <v>133</v>
      </c>
      <c r="W179" s="58" t="s">
        <v>133</v>
      </c>
      <c r="X179" s="58" t="s">
        <v>133</v>
      </c>
      <c r="Y179" s="58" t="s">
        <v>134</v>
      </c>
      <c r="Z179" s="58" t="s">
        <v>133</v>
      </c>
      <c r="AA179" s="58" t="s">
        <v>133</v>
      </c>
      <c r="AB179" s="58" t="s">
        <v>133</v>
      </c>
      <c r="AC179" s="58" t="s">
        <v>134</v>
      </c>
      <c r="AD179" s="58" t="s">
        <v>134</v>
      </c>
      <c r="AE179" s="58" t="s">
        <v>134</v>
      </c>
      <c r="AF179" s="58" t="s">
        <v>134</v>
      </c>
      <c r="AG179" s="58" t="s">
        <v>134</v>
      </c>
      <c r="AH179" s="58" t="s">
        <v>110</v>
      </c>
      <c r="AI179" s="58" t="s">
        <v>111</v>
      </c>
      <c r="AJ179" s="58" t="s">
        <v>136</v>
      </c>
      <c r="AK179" s="58" t="s">
        <v>137</v>
      </c>
      <c r="AL179" s="58" t="s">
        <v>114</v>
      </c>
      <c r="AM179" s="58" t="s">
        <v>138</v>
      </c>
      <c r="AN179" s="58" t="s">
        <v>156</v>
      </c>
      <c r="AO179" s="58" t="s">
        <v>139</v>
      </c>
      <c r="AP179" s="58" t="s">
        <v>118</v>
      </c>
      <c r="AQ179" s="58" t="s">
        <v>119</v>
      </c>
      <c r="AR179" s="58" t="s">
        <v>142</v>
      </c>
      <c r="AS179" s="58" t="s">
        <v>143</v>
      </c>
      <c r="AT179" s="58" t="s">
        <v>122</v>
      </c>
      <c r="AU179" s="58" t="s">
        <v>145</v>
      </c>
      <c r="AV179" s="58" t="s">
        <v>123</v>
      </c>
      <c r="AW179" s="58" t="s">
        <v>125</v>
      </c>
      <c r="AX179" s="58" t="s">
        <v>126</v>
      </c>
      <c r="AY179" s="58" t="s">
        <v>147</v>
      </c>
      <c r="AZ179" s="120" t="s">
        <v>576</v>
      </c>
      <c r="BA179" s="58" t="s">
        <v>148</v>
      </c>
      <c r="BB179" s="58" t="s">
        <v>106</v>
      </c>
    </row>
    <row r="180" spans="1:54" ht="16" x14ac:dyDescent="0.2">
      <c r="A180" s="63">
        <v>44048.520486111112</v>
      </c>
      <c r="B180" s="63">
        <v>44048.523541666669</v>
      </c>
      <c r="C180" s="58" t="s">
        <v>57</v>
      </c>
      <c r="D180" s="120" t="s">
        <v>576</v>
      </c>
      <c r="E180" s="2">
        <v>16</v>
      </c>
      <c r="F180" s="2">
        <v>263</v>
      </c>
      <c r="G180" s="58" t="s">
        <v>104</v>
      </c>
      <c r="H180" s="63">
        <v>44055.523586111114</v>
      </c>
      <c r="I180" s="58" t="s">
        <v>365</v>
      </c>
      <c r="J180" s="58" t="s">
        <v>106</v>
      </c>
      <c r="K180" s="58" t="s">
        <v>106</v>
      </c>
      <c r="L180" s="58" t="s">
        <v>106</v>
      </c>
      <c r="M180" s="58" t="s">
        <v>106</v>
      </c>
      <c r="N180" s="120" t="s">
        <v>576</v>
      </c>
      <c r="O180" s="120" t="s">
        <v>576</v>
      </c>
      <c r="P180" s="58" t="s">
        <v>107</v>
      </c>
      <c r="Q180" s="58" t="s">
        <v>108</v>
      </c>
      <c r="R180" s="58" t="s">
        <v>129</v>
      </c>
      <c r="S180" s="58" t="s">
        <v>134</v>
      </c>
      <c r="T180" s="58" t="s">
        <v>133</v>
      </c>
      <c r="U180" s="58" t="s">
        <v>134</v>
      </c>
      <c r="V180" s="58" t="s">
        <v>134</v>
      </c>
      <c r="W180" s="58" t="s">
        <v>134</v>
      </c>
      <c r="X180" s="58" t="s">
        <v>109</v>
      </c>
      <c r="Y180" s="58" t="s">
        <v>134</v>
      </c>
      <c r="Z180" s="58" t="s">
        <v>134</v>
      </c>
      <c r="AA180" s="58" t="s">
        <v>134</v>
      </c>
      <c r="AB180" s="58" t="s">
        <v>134</v>
      </c>
      <c r="AC180" s="58" t="s">
        <v>134</v>
      </c>
      <c r="AD180" s="58" t="s">
        <v>134</v>
      </c>
      <c r="AE180" s="58" t="s">
        <v>134</v>
      </c>
      <c r="AF180" s="58" t="s">
        <v>134</v>
      </c>
      <c r="AG180" s="58" t="s">
        <v>134</v>
      </c>
      <c r="AH180" s="58" t="s">
        <v>106</v>
      </c>
      <c r="AI180" s="58" t="s">
        <v>106</v>
      </c>
      <c r="AJ180" s="58" t="s">
        <v>106</v>
      </c>
      <c r="AK180" s="58" t="s">
        <v>106</v>
      </c>
      <c r="AL180" s="58" t="s">
        <v>106</v>
      </c>
      <c r="AM180" s="58" t="s">
        <v>106</v>
      </c>
      <c r="AN180" s="58" t="s">
        <v>106</v>
      </c>
      <c r="AO180" s="58" t="s">
        <v>106</v>
      </c>
      <c r="AP180" s="58" t="s">
        <v>106</v>
      </c>
      <c r="AQ180" s="58" t="s">
        <v>106</v>
      </c>
      <c r="AR180" s="58" t="s">
        <v>106</v>
      </c>
      <c r="AS180" s="58" t="s">
        <v>106</v>
      </c>
      <c r="AT180" s="58" t="s">
        <v>106</v>
      </c>
      <c r="AU180" s="58" t="s">
        <v>106</v>
      </c>
      <c r="AV180" s="58" t="s">
        <v>106</v>
      </c>
      <c r="AW180" s="58" t="s">
        <v>106</v>
      </c>
      <c r="AX180" s="58" t="s">
        <v>106</v>
      </c>
      <c r="AY180" s="58" t="s">
        <v>106</v>
      </c>
      <c r="AZ180" s="120" t="s">
        <v>576</v>
      </c>
      <c r="BA180" s="58" t="s">
        <v>106</v>
      </c>
      <c r="BB180" s="58" t="s">
        <v>106</v>
      </c>
    </row>
    <row r="181" spans="1:54" ht="16" x14ac:dyDescent="0.2">
      <c r="A181" s="63">
        <v>44048.53665509259</v>
      </c>
      <c r="B181" s="63">
        <v>44048.537407407406</v>
      </c>
      <c r="C181" s="58" t="s">
        <v>57</v>
      </c>
      <c r="D181" s="120" t="s">
        <v>576</v>
      </c>
      <c r="E181" s="2">
        <v>16</v>
      </c>
      <c r="F181" s="2">
        <v>65</v>
      </c>
      <c r="G181" s="58" t="s">
        <v>104</v>
      </c>
      <c r="H181" s="63">
        <v>44055.537650543978</v>
      </c>
      <c r="I181" s="58" t="s">
        <v>366</v>
      </c>
      <c r="J181" s="58" t="s">
        <v>106</v>
      </c>
      <c r="K181" s="58" t="s">
        <v>106</v>
      </c>
      <c r="L181" s="58" t="s">
        <v>106</v>
      </c>
      <c r="M181" s="58" t="s">
        <v>106</v>
      </c>
      <c r="N181" s="120" t="s">
        <v>576</v>
      </c>
      <c r="O181" s="120" t="s">
        <v>576</v>
      </c>
      <c r="P181" s="58" t="s">
        <v>107</v>
      </c>
      <c r="Q181" s="58" t="s">
        <v>108</v>
      </c>
      <c r="R181" s="58" t="s">
        <v>129</v>
      </c>
      <c r="S181" s="58" t="s">
        <v>134</v>
      </c>
      <c r="T181" s="58" t="s">
        <v>132</v>
      </c>
      <c r="U181" s="58" t="s">
        <v>133</v>
      </c>
      <c r="V181" s="58" t="s">
        <v>133</v>
      </c>
      <c r="W181" s="58" t="s">
        <v>134</v>
      </c>
      <c r="X181" s="58" t="s">
        <v>132</v>
      </c>
      <c r="Y181" s="58" t="s">
        <v>133</v>
      </c>
      <c r="Z181" s="58" t="s">
        <v>133</v>
      </c>
      <c r="AA181" s="58" t="s">
        <v>133</v>
      </c>
      <c r="AB181" s="58" t="s">
        <v>134</v>
      </c>
      <c r="AC181" s="58" t="s">
        <v>134</v>
      </c>
      <c r="AD181" s="58" t="s">
        <v>133</v>
      </c>
      <c r="AE181" s="58" t="s">
        <v>134</v>
      </c>
      <c r="AF181" s="58" t="s">
        <v>134</v>
      </c>
      <c r="AG181" s="58" t="s">
        <v>133</v>
      </c>
      <c r="AH181" s="58" t="s">
        <v>106</v>
      </c>
      <c r="AI181" s="58" t="s">
        <v>106</v>
      </c>
      <c r="AJ181" s="58" t="s">
        <v>106</v>
      </c>
      <c r="AK181" s="58" t="s">
        <v>106</v>
      </c>
      <c r="AL181" s="58" t="s">
        <v>106</v>
      </c>
      <c r="AM181" s="58" t="s">
        <v>106</v>
      </c>
      <c r="AN181" s="58" t="s">
        <v>106</v>
      </c>
      <c r="AO181" s="58" t="s">
        <v>106</v>
      </c>
      <c r="AP181" s="58" t="s">
        <v>106</v>
      </c>
      <c r="AQ181" s="58" t="s">
        <v>106</v>
      </c>
      <c r="AR181" s="58" t="s">
        <v>106</v>
      </c>
      <c r="AS181" s="58" t="s">
        <v>106</v>
      </c>
      <c r="AT181" s="58" t="s">
        <v>106</v>
      </c>
      <c r="AU181" s="58" t="s">
        <v>106</v>
      </c>
      <c r="AV181" s="58" t="s">
        <v>106</v>
      </c>
      <c r="AW181" s="58" t="s">
        <v>106</v>
      </c>
      <c r="AX181" s="58" t="s">
        <v>106</v>
      </c>
      <c r="AY181" s="58" t="s">
        <v>106</v>
      </c>
      <c r="AZ181" s="120" t="s">
        <v>576</v>
      </c>
      <c r="BA181" s="58" t="s">
        <v>106</v>
      </c>
      <c r="BB181" s="58" t="s">
        <v>106</v>
      </c>
    </row>
    <row r="182" spans="1:54" ht="16" x14ac:dyDescent="0.2">
      <c r="A182" s="63">
        <v>44048.820335648146</v>
      </c>
      <c r="B182" s="63">
        <v>44048.822465277779</v>
      </c>
      <c r="C182" s="58" t="s">
        <v>57</v>
      </c>
      <c r="D182" s="120" t="s">
        <v>576</v>
      </c>
      <c r="E182" s="2">
        <v>16</v>
      </c>
      <c r="F182" s="2">
        <v>183</v>
      </c>
      <c r="G182" s="58" t="s">
        <v>104</v>
      </c>
      <c r="H182" s="63">
        <v>44055.822590914351</v>
      </c>
      <c r="I182" s="58" t="s">
        <v>367</v>
      </c>
      <c r="J182" s="58" t="s">
        <v>106</v>
      </c>
      <c r="K182" s="58" t="s">
        <v>106</v>
      </c>
      <c r="L182" s="58" t="s">
        <v>106</v>
      </c>
      <c r="M182" s="58" t="s">
        <v>106</v>
      </c>
      <c r="N182" s="120" t="s">
        <v>576</v>
      </c>
      <c r="O182" s="120" t="s">
        <v>576</v>
      </c>
      <c r="P182" s="58" t="s">
        <v>107</v>
      </c>
      <c r="Q182" s="58" t="s">
        <v>108</v>
      </c>
      <c r="R182" s="58" t="s">
        <v>129</v>
      </c>
      <c r="S182" s="58" t="s">
        <v>109</v>
      </c>
      <c r="T182" s="58" t="s">
        <v>133</v>
      </c>
      <c r="U182" s="58" t="s">
        <v>134</v>
      </c>
      <c r="V182" s="58" t="s">
        <v>134</v>
      </c>
      <c r="W182" s="58" t="s">
        <v>109</v>
      </c>
      <c r="X182" s="58" t="s">
        <v>134</v>
      </c>
      <c r="Y182" s="58" t="s">
        <v>109</v>
      </c>
      <c r="Z182" s="58" t="s">
        <v>134</v>
      </c>
      <c r="AA182" s="58" t="s">
        <v>134</v>
      </c>
      <c r="AB182" s="58" t="s">
        <v>109</v>
      </c>
      <c r="AC182" s="58" t="s">
        <v>134</v>
      </c>
      <c r="AD182" s="58" t="s">
        <v>134</v>
      </c>
      <c r="AE182" s="58" t="s">
        <v>109</v>
      </c>
      <c r="AF182" s="58" t="s">
        <v>134</v>
      </c>
      <c r="AG182" s="58" t="s">
        <v>134</v>
      </c>
      <c r="AH182" s="58" t="s">
        <v>106</v>
      </c>
      <c r="AI182" s="58" t="s">
        <v>106</v>
      </c>
      <c r="AJ182" s="58" t="s">
        <v>106</v>
      </c>
      <c r="AK182" s="58" t="s">
        <v>106</v>
      </c>
      <c r="AL182" s="58" t="s">
        <v>106</v>
      </c>
      <c r="AM182" s="58" t="s">
        <v>106</v>
      </c>
      <c r="AN182" s="58" t="s">
        <v>106</v>
      </c>
      <c r="AO182" s="58" t="s">
        <v>106</v>
      </c>
      <c r="AP182" s="58" t="s">
        <v>106</v>
      </c>
      <c r="AQ182" s="58" t="s">
        <v>106</v>
      </c>
      <c r="AR182" s="58" t="s">
        <v>106</v>
      </c>
      <c r="AS182" s="58" t="s">
        <v>106</v>
      </c>
      <c r="AT182" s="58" t="s">
        <v>106</v>
      </c>
      <c r="AU182" s="58" t="s">
        <v>106</v>
      </c>
      <c r="AV182" s="58" t="s">
        <v>106</v>
      </c>
      <c r="AW182" s="58" t="s">
        <v>106</v>
      </c>
      <c r="AX182" s="58" t="s">
        <v>106</v>
      </c>
      <c r="AY182" s="58" t="s">
        <v>106</v>
      </c>
      <c r="AZ182" s="120" t="s">
        <v>576</v>
      </c>
      <c r="BA182" s="58" t="s">
        <v>106</v>
      </c>
      <c r="BB182" s="58" t="s">
        <v>106</v>
      </c>
    </row>
    <row r="183" spans="1:54" ht="16" x14ac:dyDescent="0.2">
      <c r="A183" s="63">
        <v>44048.903599537036</v>
      </c>
      <c r="B183" s="63">
        <v>44048.907233796293</v>
      </c>
      <c r="C183" s="58" t="s">
        <v>57</v>
      </c>
      <c r="D183" s="120" t="s">
        <v>576</v>
      </c>
      <c r="E183" s="2">
        <v>33</v>
      </c>
      <c r="F183" s="2">
        <v>313</v>
      </c>
      <c r="G183" s="58" t="s">
        <v>104</v>
      </c>
      <c r="H183" s="63">
        <v>44055.907263564812</v>
      </c>
      <c r="I183" s="58" t="s">
        <v>368</v>
      </c>
      <c r="J183" s="58" t="s">
        <v>106</v>
      </c>
      <c r="K183" s="58" t="s">
        <v>106</v>
      </c>
      <c r="L183" s="58" t="s">
        <v>106</v>
      </c>
      <c r="M183" s="58" t="s">
        <v>106</v>
      </c>
      <c r="N183" s="120" t="s">
        <v>576</v>
      </c>
      <c r="O183" s="120" t="s">
        <v>576</v>
      </c>
      <c r="P183" s="58" t="s">
        <v>107</v>
      </c>
      <c r="Q183" s="58" t="s">
        <v>108</v>
      </c>
      <c r="R183" s="58" t="s">
        <v>129</v>
      </c>
      <c r="S183" s="58" t="s">
        <v>109</v>
      </c>
      <c r="T183" s="58" t="s">
        <v>133</v>
      </c>
      <c r="U183" s="58" t="s">
        <v>134</v>
      </c>
      <c r="V183" s="58" t="s">
        <v>134</v>
      </c>
      <c r="W183" s="58" t="s">
        <v>134</v>
      </c>
      <c r="X183" s="58" t="s">
        <v>134</v>
      </c>
      <c r="Y183" s="58" t="s">
        <v>134</v>
      </c>
      <c r="Z183" s="58" t="s">
        <v>134</v>
      </c>
      <c r="AA183" s="58" t="s">
        <v>134</v>
      </c>
      <c r="AB183" s="58" t="s">
        <v>134</v>
      </c>
      <c r="AC183" s="58" t="s">
        <v>134</v>
      </c>
      <c r="AD183" s="58" t="s">
        <v>134</v>
      </c>
      <c r="AE183" s="58" t="s">
        <v>134</v>
      </c>
      <c r="AF183" s="58" t="s">
        <v>134</v>
      </c>
      <c r="AG183" s="58" t="s">
        <v>134</v>
      </c>
      <c r="AH183" s="58" t="s">
        <v>110</v>
      </c>
      <c r="AI183" s="58" t="s">
        <v>166</v>
      </c>
      <c r="AJ183" s="58" t="s">
        <v>136</v>
      </c>
      <c r="AK183" s="58" t="s">
        <v>137</v>
      </c>
      <c r="AL183" s="58" t="s">
        <v>114</v>
      </c>
      <c r="AM183" s="58" t="s">
        <v>138</v>
      </c>
      <c r="AN183" s="58" t="s">
        <v>116</v>
      </c>
      <c r="AO183" s="58" t="s">
        <v>159</v>
      </c>
      <c r="AP183" s="58" t="s">
        <v>140</v>
      </c>
      <c r="AQ183" s="58" t="s">
        <v>141</v>
      </c>
      <c r="AR183" s="58" t="s">
        <v>142</v>
      </c>
      <c r="AS183" s="58" t="s">
        <v>182</v>
      </c>
      <c r="AT183" s="58" t="s">
        <v>122</v>
      </c>
      <c r="AU183" s="58" t="s">
        <v>145</v>
      </c>
      <c r="AV183" s="58" t="s">
        <v>174</v>
      </c>
      <c r="AW183" s="58" t="s">
        <v>125</v>
      </c>
      <c r="AX183" s="58" t="s">
        <v>126</v>
      </c>
      <c r="AY183" s="58" t="s">
        <v>147</v>
      </c>
      <c r="AZ183" s="120" t="s">
        <v>576</v>
      </c>
      <c r="BA183" s="58" t="s">
        <v>148</v>
      </c>
      <c r="BB183" s="58" t="s">
        <v>106</v>
      </c>
    </row>
    <row r="184" spans="1:54" ht="16" x14ac:dyDescent="0.2">
      <c r="A184" s="63">
        <v>44049.537349537037</v>
      </c>
      <c r="B184" s="63">
        <v>44049.540555555555</v>
      </c>
      <c r="C184" s="58" t="s">
        <v>57</v>
      </c>
      <c r="D184" s="120" t="s">
        <v>576</v>
      </c>
      <c r="E184" s="2">
        <v>33</v>
      </c>
      <c r="F184" s="2">
        <v>276</v>
      </c>
      <c r="G184" s="58" t="s">
        <v>104</v>
      </c>
      <c r="H184" s="63">
        <v>44056.540576168984</v>
      </c>
      <c r="I184" s="58" t="s">
        <v>369</v>
      </c>
      <c r="J184" s="58" t="s">
        <v>106</v>
      </c>
      <c r="K184" s="58" t="s">
        <v>106</v>
      </c>
      <c r="L184" s="58" t="s">
        <v>106</v>
      </c>
      <c r="M184" s="58" t="s">
        <v>106</v>
      </c>
      <c r="N184" s="120" t="s">
        <v>576</v>
      </c>
      <c r="O184" s="120" t="s">
        <v>576</v>
      </c>
      <c r="P184" s="58" t="s">
        <v>107</v>
      </c>
      <c r="Q184" s="58" t="s">
        <v>108</v>
      </c>
      <c r="R184" s="58" t="s">
        <v>129</v>
      </c>
      <c r="S184" s="58" t="s">
        <v>134</v>
      </c>
      <c r="T184" s="58" t="s">
        <v>134</v>
      </c>
      <c r="U184" s="58" t="s">
        <v>133</v>
      </c>
      <c r="V184" s="58" t="s">
        <v>133</v>
      </c>
      <c r="W184" s="58" t="s">
        <v>133</v>
      </c>
      <c r="X184" s="58" t="s">
        <v>133</v>
      </c>
      <c r="Y184" s="58" t="s">
        <v>132</v>
      </c>
      <c r="Z184" s="58" t="s">
        <v>133</v>
      </c>
      <c r="AA184" s="58" t="s">
        <v>133</v>
      </c>
      <c r="AB184" s="58" t="s">
        <v>133</v>
      </c>
      <c r="AC184" s="58" t="s">
        <v>132</v>
      </c>
      <c r="AD184" s="58" t="s">
        <v>132</v>
      </c>
      <c r="AE184" s="58" t="s">
        <v>133</v>
      </c>
      <c r="AF184" s="58" t="s">
        <v>133</v>
      </c>
      <c r="AG184" s="58" t="s">
        <v>133</v>
      </c>
      <c r="AH184" s="58" t="s">
        <v>110</v>
      </c>
      <c r="AI184" s="58" t="s">
        <v>111</v>
      </c>
      <c r="AJ184" s="58" t="s">
        <v>136</v>
      </c>
      <c r="AK184" s="58" t="s">
        <v>137</v>
      </c>
      <c r="AL184" s="58" t="s">
        <v>114</v>
      </c>
      <c r="AM184" s="58" t="s">
        <v>138</v>
      </c>
      <c r="AN184" s="58" t="s">
        <v>176</v>
      </c>
      <c r="AO184" s="58" t="s">
        <v>139</v>
      </c>
      <c r="AP184" s="58" t="s">
        <v>118</v>
      </c>
      <c r="AQ184" s="58" t="s">
        <v>119</v>
      </c>
      <c r="AR184" s="58" t="s">
        <v>350</v>
      </c>
      <c r="AS184" s="58" t="s">
        <v>143</v>
      </c>
      <c r="AT184" s="58" t="s">
        <v>153</v>
      </c>
      <c r="AU184" s="58" t="s">
        <v>145</v>
      </c>
      <c r="AV184" s="58" t="s">
        <v>174</v>
      </c>
      <c r="AW184" s="58" t="s">
        <v>125</v>
      </c>
      <c r="AX184" s="58" t="s">
        <v>146</v>
      </c>
      <c r="AY184" s="58" t="s">
        <v>147</v>
      </c>
      <c r="AZ184" s="120" t="s">
        <v>576</v>
      </c>
      <c r="BA184" s="58" t="s">
        <v>148</v>
      </c>
      <c r="BB184" s="58" t="s">
        <v>106</v>
      </c>
    </row>
    <row r="185" spans="1:54" ht="16" x14ac:dyDescent="0.2">
      <c r="A185" s="63">
        <v>44049.743842592594</v>
      </c>
      <c r="B185" s="63">
        <v>44049.784768518519</v>
      </c>
      <c r="C185" s="58" t="s">
        <v>57</v>
      </c>
      <c r="D185" s="120" t="s">
        <v>576</v>
      </c>
      <c r="E185" s="2">
        <v>2</v>
      </c>
      <c r="F185" s="2">
        <v>3535</v>
      </c>
      <c r="G185" s="58" t="s">
        <v>104</v>
      </c>
      <c r="H185" s="63">
        <v>44056.785003067132</v>
      </c>
      <c r="I185" s="58" t="s">
        <v>370</v>
      </c>
      <c r="J185" s="58" t="s">
        <v>106</v>
      </c>
      <c r="K185" s="58" t="s">
        <v>106</v>
      </c>
      <c r="L185" s="58" t="s">
        <v>106</v>
      </c>
      <c r="M185" s="58" t="s">
        <v>106</v>
      </c>
      <c r="N185" s="120" t="s">
        <v>576</v>
      </c>
      <c r="O185" s="120" t="s">
        <v>576</v>
      </c>
      <c r="P185" s="58" t="s">
        <v>107</v>
      </c>
      <c r="Q185" s="58" t="s">
        <v>108</v>
      </c>
      <c r="R185" s="58" t="s">
        <v>129</v>
      </c>
      <c r="S185" s="58" t="s">
        <v>106</v>
      </c>
      <c r="T185" s="58" t="s">
        <v>106</v>
      </c>
      <c r="U185" s="58" t="s">
        <v>106</v>
      </c>
      <c r="V185" s="58" t="s">
        <v>106</v>
      </c>
      <c r="W185" s="58" t="s">
        <v>106</v>
      </c>
      <c r="X185" s="58" t="s">
        <v>106</v>
      </c>
      <c r="Y185" s="58" t="s">
        <v>106</v>
      </c>
      <c r="Z185" s="58" t="s">
        <v>106</v>
      </c>
      <c r="AA185" s="58" t="s">
        <v>106</v>
      </c>
      <c r="AB185" s="58" t="s">
        <v>106</v>
      </c>
      <c r="AC185" s="58" t="s">
        <v>106</v>
      </c>
      <c r="AD185" s="58" t="s">
        <v>106</v>
      </c>
      <c r="AE185" s="58" t="s">
        <v>106</v>
      </c>
      <c r="AF185" s="58" t="s">
        <v>106</v>
      </c>
      <c r="AG185" s="58" t="s">
        <v>106</v>
      </c>
      <c r="AH185" s="58" t="s">
        <v>106</v>
      </c>
      <c r="AI185" s="58" t="s">
        <v>106</v>
      </c>
      <c r="AJ185" s="58" t="s">
        <v>106</v>
      </c>
      <c r="AK185" s="58" t="s">
        <v>106</v>
      </c>
      <c r="AL185" s="58" t="s">
        <v>106</v>
      </c>
      <c r="AM185" s="58" t="s">
        <v>106</v>
      </c>
      <c r="AN185" s="58" t="s">
        <v>106</v>
      </c>
      <c r="AO185" s="58" t="s">
        <v>106</v>
      </c>
      <c r="AP185" s="58" t="s">
        <v>106</v>
      </c>
      <c r="AQ185" s="58" t="s">
        <v>106</v>
      </c>
      <c r="AR185" s="58" t="s">
        <v>106</v>
      </c>
      <c r="AS185" s="58" t="s">
        <v>106</v>
      </c>
      <c r="AT185" s="58" t="s">
        <v>106</v>
      </c>
      <c r="AU185" s="58" t="s">
        <v>106</v>
      </c>
      <c r="AV185" s="58" t="s">
        <v>106</v>
      </c>
      <c r="AW185" s="58" t="s">
        <v>106</v>
      </c>
      <c r="AX185" s="58" t="s">
        <v>106</v>
      </c>
      <c r="AY185" s="58" t="s">
        <v>106</v>
      </c>
      <c r="AZ185" s="120" t="s">
        <v>576</v>
      </c>
      <c r="BA185" s="58" t="s">
        <v>106</v>
      </c>
      <c r="BB185" s="58" t="s">
        <v>106</v>
      </c>
    </row>
    <row r="186" spans="1:54" ht="16" x14ac:dyDescent="0.2">
      <c r="A186" s="63">
        <v>44050.820138888892</v>
      </c>
      <c r="B186" s="63">
        <v>44050.854212962964</v>
      </c>
      <c r="C186" s="58" t="s">
        <v>57</v>
      </c>
      <c r="D186" s="120" t="s">
        <v>576</v>
      </c>
      <c r="E186" s="2">
        <v>16</v>
      </c>
      <c r="F186" s="2">
        <v>2944</v>
      </c>
      <c r="G186" s="58" t="s">
        <v>104</v>
      </c>
      <c r="H186" s="63">
        <v>44057.854319606478</v>
      </c>
      <c r="I186" s="58" t="s">
        <v>371</v>
      </c>
      <c r="J186" s="58" t="s">
        <v>106</v>
      </c>
      <c r="K186" s="58" t="s">
        <v>106</v>
      </c>
      <c r="L186" s="58" t="s">
        <v>106</v>
      </c>
      <c r="M186" s="58" t="s">
        <v>106</v>
      </c>
      <c r="N186" s="120" t="s">
        <v>576</v>
      </c>
      <c r="O186" s="120" t="s">
        <v>576</v>
      </c>
      <c r="P186" s="58" t="s">
        <v>107</v>
      </c>
      <c r="Q186" s="58" t="s">
        <v>108</v>
      </c>
      <c r="R186" s="58" t="s">
        <v>129</v>
      </c>
      <c r="S186" s="58" t="s">
        <v>134</v>
      </c>
      <c r="T186" s="58" t="s">
        <v>132</v>
      </c>
      <c r="U186" s="58" t="s">
        <v>133</v>
      </c>
      <c r="V186" s="58" t="s">
        <v>134</v>
      </c>
      <c r="W186" s="58" t="s">
        <v>133</v>
      </c>
      <c r="X186" s="58" t="s">
        <v>133</v>
      </c>
      <c r="Y186" s="58" t="s">
        <v>134</v>
      </c>
      <c r="Z186" s="58" t="s">
        <v>133</v>
      </c>
      <c r="AA186" s="58" t="s">
        <v>133</v>
      </c>
      <c r="AB186" s="58" t="s">
        <v>134</v>
      </c>
      <c r="AC186" s="58" t="s">
        <v>133</v>
      </c>
      <c r="AD186" s="58" t="s">
        <v>134</v>
      </c>
      <c r="AE186" s="58" t="s">
        <v>134</v>
      </c>
      <c r="AF186" s="58" t="s">
        <v>133</v>
      </c>
      <c r="AG186" s="58" t="s">
        <v>134</v>
      </c>
      <c r="AH186" s="58" t="s">
        <v>106</v>
      </c>
      <c r="AI186" s="58" t="s">
        <v>106</v>
      </c>
      <c r="AJ186" s="58" t="s">
        <v>106</v>
      </c>
      <c r="AK186" s="58" t="s">
        <v>106</v>
      </c>
      <c r="AL186" s="58" t="s">
        <v>106</v>
      </c>
      <c r="AM186" s="58" t="s">
        <v>106</v>
      </c>
      <c r="AN186" s="58" t="s">
        <v>106</v>
      </c>
      <c r="AO186" s="58" t="s">
        <v>106</v>
      </c>
      <c r="AP186" s="58" t="s">
        <v>106</v>
      </c>
      <c r="AQ186" s="58" t="s">
        <v>106</v>
      </c>
      <c r="AR186" s="58" t="s">
        <v>106</v>
      </c>
      <c r="AS186" s="58" t="s">
        <v>106</v>
      </c>
      <c r="AT186" s="58" t="s">
        <v>106</v>
      </c>
      <c r="AU186" s="58" t="s">
        <v>106</v>
      </c>
      <c r="AV186" s="58" t="s">
        <v>106</v>
      </c>
      <c r="AW186" s="58" t="s">
        <v>106</v>
      </c>
      <c r="AX186" s="58" t="s">
        <v>106</v>
      </c>
      <c r="AY186" s="58" t="s">
        <v>106</v>
      </c>
      <c r="AZ186" s="120" t="s">
        <v>576</v>
      </c>
      <c r="BA186" s="58" t="s">
        <v>106</v>
      </c>
      <c r="BB186" s="58" t="s">
        <v>106</v>
      </c>
    </row>
    <row r="187" spans="1:54" ht="16" x14ac:dyDescent="0.2">
      <c r="A187" s="63">
        <v>44051.836018518516</v>
      </c>
      <c r="B187" s="63">
        <v>44051.839629629627</v>
      </c>
      <c r="C187" s="58" t="s">
        <v>57</v>
      </c>
      <c r="D187" s="120" t="s">
        <v>576</v>
      </c>
      <c r="E187" s="2">
        <v>33</v>
      </c>
      <c r="F187" s="2">
        <v>311</v>
      </c>
      <c r="G187" s="58" t="s">
        <v>104</v>
      </c>
      <c r="H187" s="63">
        <v>44058.839712187502</v>
      </c>
      <c r="I187" s="58" t="s">
        <v>372</v>
      </c>
      <c r="J187" s="58" t="s">
        <v>106</v>
      </c>
      <c r="K187" s="58" t="s">
        <v>106</v>
      </c>
      <c r="L187" s="58" t="s">
        <v>106</v>
      </c>
      <c r="M187" s="58" t="s">
        <v>106</v>
      </c>
      <c r="N187" s="120" t="s">
        <v>576</v>
      </c>
      <c r="O187" s="120" t="s">
        <v>576</v>
      </c>
      <c r="P187" s="58" t="s">
        <v>107</v>
      </c>
      <c r="Q187" s="58" t="s">
        <v>108</v>
      </c>
      <c r="R187" s="58" t="s">
        <v>129</v>
      </c>
      <c r="S187" s="58" t="s">
        <v>109</v>
      </c>
      <c r="T187" s="58" t="s">
        <v>133</v>
      </c>
      <c r="U187" s="58" t="s">
        <v>134</v>
      </c>
      <c r="V187" s="58" t="s">
        <v>109</v>
      </c>
      <c r="W187" s="58" t="s">
        <v>134</v>
      </c>
      <c r="X187" s="58" t="s">
        <v>109</v>
      </c>
      <c r="Y187" s="58" t="s">
        <v>109</v>
      </c>
      <c r="Z187" s="58" t="s">
        <v>109</v>
      </c>
      <c r="AA187" s="58" t="s">
        <v>134</v>
      </c>
      <c r="AB187" s="58" t="s">
        <v>134</v>
      </c>
      <c r="AC187" s="58" t="s">
        <v>134</v>
      </c>
      <c r="AD187" s="58" t="s">
        <v>134</v>
      </c>
      <c r="AE187" s="58" t="s">
        <v>109</v>
      </c>
      <c r="AF187" s="58" t="s">
        <v>109</v>
      </c>
      <c r="AG187" s="58" t="s">
        <v>109</v>
      </c>
      <c r="AH187" s="58" t="s">
        <v>135</v>
      </c>
      <c r="AI187" s="58" t="s">
        <v>166</v>
      </c>
      <c r="AJ187" s="58" t="s">
        <v>167</v>
      </c>
      <c r="AK187" s="58" t="s">
        <v>137</v>
      </c>
      <c r="AL187" s="58" t="s">
        <v>195</v>
      </c>
      <c r="AM187" s="58" t="s">
        <v>138</v>
      </c>
      <c r="AN187" s="58" t="s">
        <v>156</v>
      </c>
      <c r="AO187" s="58" t="s">
        <v>117</v>
      </c>
      <c r="AP187" s="58" t="s">
        <v>140</v>
      </c>
      <c r="AQ187" s="58" t="s">
        <v>141</v>
      </c>
      <c r="AR187" s="58" t="s">
        <v>142</v>
      </c>
      <c r="AS187" s="58" t="s">
        <v>143</v>
      </c>
      <c r="AT187" s="58" t="s">
        <v>122</v>
      </c>
      <c r="AU187" s="58" t="s">
        <v>145</v>
      </c>
      <c r="AV187" s="58" t="s">
        <v>123</v>
      </c>
      <c r="AW187" s="58" t="s">
        <v>171</v>
      </c>
      <c r="AX187" s="58" t="s">
        <v>126</v>
      </c>
      <c r="AY187" s="58" t="s">
        <v>192</v>
      </c>
      <c r="AZ187" s="120" t="s">
        <v>576</v>
      </c>
      <c r="BA187" s="58" t="s">
        <v>148</v>
      </c>
      <c r="BB187" s="58" t="s">
        <v>106</v>
      </c>
    </row>
    <row r="188" spans="1:54" ht="16" x14ac:dyDescent="0.2">
      <c r="A188" s="63">
        <v>44063.362025462964</v>
      </c>
      <c r="B188" s="63">
        <v>44063.363020833334</v>
      </c>
      <c r="C188" s="58" t="s">
        <v>57</v>
      </c>
      <c r="D188" s="120" t="s">
        <v>576</v>
      </c>
      <c r="E188" s="2">
        <v>16</v>
      </c>
      <c r="F188" s="2">
        <v>86</v>
      </c>
      <c r="G188" s="58" t="s">
        <v>104</v>
      </c>
      <c r="H188" s="63">
        <v>44070.36329883102</v>
      </c>
      <c r="I188" s="58" t="s">
        <v>373</v>
      </c>
      <c r="J188" s="58" t="s">
        <v>106</v>
      </c>
      <c r="K188" s="58" t="s">
        <v>106</v>
      </c>
      <c r="L188" s="58" t="s">
        <v>106</v>
      </c>
      <c r="M188" s="58" t="s">
        <v>106</v>
      </c>
      <c r="N188" s="120" t="s">
        <v>576</v>
      </c>
      <c r="O188" s="120" t="s">
        <v>576</v>
      </c>
      <c r="P188" s="58" t="s">
        <v>107</v>
      </c>
      <c r="Q188" s="58" t="s">
        <v>108</v>
      </c>
      <c r="R188" s="58" t="s">
        <v>129</v>
      </c>
      <c r="S188" s="58" t="s">
        <v>134</v>
      </c>
      <c r="T188" s="58" t="s">
        <v>132</v>
      </c>
      <c r="U188" s="58" t="s">
        <v>133</v>
      </c>
      <c r="V188" s="58" t="s">
        <v>133</v>
      </c>
      <c r="W188" s="58" t="s">
        <v>132</v>
      </c>
      <c r="X188" s="58" t="s">
        <v>133</v>
      </c>
      <c r="Y188" s="58" t="s">
        <v>134</v>
      </c>
      <c r="Z188" s="58" t="s">
        <v>134</v>
      </c>
      <c r="AA188" s="58" t="s">
        <v>132</v>
      </c>
      <c r="AB188" s="58" t="s">
        <v>133</v>
      </c>
      <c r="AC188" s="58" t="s">
        <v>133</v>
      </c>
      <c r="AD188" s="58" t="s">
        <v>133</v>
      </c>
      <c r="AE188" s="58" t="s">
        <v>133</v>
      </c>
      <c r="AF188" s="58" t="s">
        <v>134</v>
      </c>
      <c r="AG188" s="58" t="s">
        <v>133</v>
      </c>
      <c r="AH188" s="58" t="s">
        <v>106</v>
      </c>
      <c r="AI188" s="58" t="s">
        <v>106</v>
      </c>
      <c r="AJ188" s="58" t="s">
        <v>106</v>
      </c>
      <c r="AK188" s="58" t="s">
        <v>106</v>
      </c>
      <c r="AL188" s="58" t="s">
        <v>106</v>
      </c>
      <c r="AM188" s="58" t="s">
        <v>106</v>
      </c>
      <c r="AN188" s="58" t="s">
        <v>106</v>
      </c>
      <c r="AO188" s="58" t="s">
        <v>106</v>
      </c>
      <c r="AP188" s="58" t="s">
        <v>106</v>
      </c>
      <c r="AQ188" s="58" t="s">
        <v>106</v>
      </c>
      <c r="AR188" s="58" t="s">
        <v>106</v>
      </c>
      <c r="AS188" s="58" t="s">
        <v>106</v>
      </c>
      <c r="AT188" s="58" t="s">
        <v>106</v>
      </c>
      <c r="AU188" s="58" t="s">
        <v>106</v>
      </c>
      <c r="AV188" s="58" t="s">
        <v>106</v>
      </c>
      <c r="AW188" s="58" t="s">
        <v>106</v>
      </c>
      <c r="AX188" s="58" t="s">
        <v>106</v>
      </c>
      <c r="AY188" s="58" t="s">
        <v>106</v>
      </c>
      <c r="AZ188" s="120" t="s">
        <v>576</v>
      </c>
      <c r="BA188" s="58" t="s">
        <v>106</v>
      </c>
      <c r="BB188" s="58" t="s">
        <v>106</v>
      </c>
    </row>
    <row r="189" spans="1:54" ht="16" x14ac:dyDescent="0.2">
      <c r="A189" s="63">
        <v>44112.578981481478</v>
      </c>
      <c r="B189" s="63">
        <v>44112.684398148151</v>
      </c>
      <c r="C189" s="58" t="s">
        <v>57</v>
      </c>
      <c r="D189" s="120" t="s">
        <v>576</v>
      </c>
      <c r="E189" s="2">
        <v>100</v>
      </c>
      <c r="F189" s="2">
        <v>9107</v>
      </c>
      <c r="G189" s="58" t="s">
        <v>130</v>
      </c>
      <c r="H189" s="63">
        <v>44112.68440554398</v>
      </c>
      <c r="I189" s="58" t="s">
        <v>374</v>
      </c>
      <c r="J189" s="58" t="s">
        <v>106</v>
      </c>
      <c r="K189" s="58" t="s">
        <v>106</v>
      </c>
      <c r="L189" s="58" t="s">
        <v>106</v>
      </c>
      <c r="M189" s="58" t="s">
        <v>106</v>
      </c>
      <c r="N189" s="120" t="s">
        <v>576</v>
      </c>
      <c r="O189" s="120" t="s">
        <v>576</v>
      </c>
      <c r="P189" s="58" t="s">
        <v>107</v>
      </c>
      <c r="Q189" s="58" t="s">
        <v>108</v>
      </c>
      <c r="R189" s="58" t="s">
        <v>129</v>
      </c>
      <c r="S189" s="58" t="s">
        <v>133</v>
      </c>
      <c r="T189" s="58" t="s">
        <v>132</v>
      </c>
      <c r="U189" s="58" t="s">
        <v>133</v>
      </c>
      <c r="V189" s="58" t="s">
        <v>134</v>
      </c>
      <c r="W189" s="58" t="s">
        <v>134</v>
      </c>
      <c r="X189" s="58" t="s">
        <v>134</v>
      </c>
      <c r="Y189" s="58" t="s">
        <v>134</v>
      </c>
      <c r="Z189" s="58" t="s">
        <v>134</v>
      </c>
      <c r="AA189" s="58" t="s">
        <v>133</v>
      </c>
      <c r="AB189" s="58" t="s">
        <v>134</v>
      </c>
      <c r="AC189" s="58" t="s">
        <v>109</v>
      </c>
      <c r="AD189" s="58" t="s">
        <v>134</v>
      </c>
      <c r="AE189" s="58" t="s">
        <v>134</v>
      </c>
      <c r="AF189" s="58" t="s">
        <v>133</v>
      </c>
      <c r="AG189" s="58" t="s">
        <v>134</v>
      </c>
      <c r="AH189" s="58" t="s">
        <v>135</v>
      </c>
      <c r="AI189" s="58" t="s">
        <v>111</v>
      </c>
      <c r="AJ189" s="58" t="s">
        <v>136</v>
      </c>
      <c r="AK189" s="58" t="s">
        <v>137</v>
      </c>
      <c r="AL189" s="58" t="s">
        <v>114</v>
      </c>
      <c r="AM189" s="58" t="s">
        <v>138</v>
      </c>
      <c r="AN189" s="58" t="s">
        <v>116</v>
      </c>
      <c r="AO189" s="58" t="s">
        <v>117</v>
      </c>
      <c r="AP189" s="58" t="s">
        <v>140</v>
      </c>
      <c r="AQ189" s="58" t="s">
        <v>141</v>
      </c>
      <c r="AR189" s="58" t="s">
        <v>142</v>
      </c>
      <c r="AS189" s="58" t="s">
        <v>143</v>
      </c>
      <c r="AT189" s="58" t="s">
        <v>122</v>
      </c>
      <c r="AU189" s="58" t="s">
        <v>145</v>
      </c>
      <c r="AV189" s="58" t="s">
        <v>174</v>
      </c>
      <c r="AW189" s="58" t="s">
        <v>125</v>
      </c>
      <c r="AX189" s="58" t="s">
        <v>126</v>
      </c>
      <c r="AY189" s="58" t="s">
        <v>127</v>
      </c>
      <c r="AZ189" s="120" t="s">
        <v>576</v>
      </c>
      <c r="BA189" s="58" t="s">
        <v>148</v>
      </c>
      <c r="BB189" s="58" t="s">
        <v>106</v>
      </c>
    </row>
  </sheetData>
  <autoFilter ref="A2:BB190" xr:uid="{00000000-0009-0000-00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A099E-E066-4617-8755-BC1F2CF126DE}">
  <dimension ref="A1:BA22"/>
  <sheetViews>
    <sheetView workbookViewId="0">
      <pane ySplit="2" topLeftCell="A3" activePane="bottomLeft" state="frozen"/>
      <selection pane="bottomLeft" activeCell="D25" sqref="D25"/>
    </sheetView>
  </sheetViews>
  <sheetFormatPr baseColWidth="10" defaultColWidth="8.83203125" defaultRowHeight="15" x14ac:dyDescent="0.2"/>
  <cols>
    <col min="1" max="2" width="14" customWidth="1"/>
    <col min="3" max="3" width="15" customWidth="1"/>
    <col min="4" max="4" width="16.83203125" customWidth="1"/>
    <col min="5" max="5" width="9" customWidth="1"/>
    <col min="6" max="6" width="20.6640625" customWidth="1"/>
    <col min="7" max="7" width="8.6640625" customWidth="1"/>
    <col min="8" max="8" width="14.6640625" customWidth="1"/>
    <col min="9" max="9" width="22.83203125" customWidth="1"/>
    <col min="10" max="10" width="20" customWidth="1"/>
    <col min="11" max="11" width="20.1640625" customWidth="1"/>
    <col min="12" max="12" width="15.33203125" customWidth="1"/>
    <col min="13" max="13" width="23.5" customWidth="1"/>
    <col min="14" max="14" width="17" customWidth="1"/>
    <col min="15" max="15" width="18.5" customWidth="1"/>
    <col min="16" max="16" width="19.83203125" customWidth="1"/>
    <col min="17" max="17" width="14.83203125" customWidth="1"/>
    <col min="18" max="18" width="222" customWidth="1"/>
    <col min="19" max="19" width="70.83203125" customWidth="1"/>
    <col min="20" max="20" width="72.83203125" customWidth="1"/>
    <col min="21" max="21" width="168.1640625" customWidth="1"/>
    <col min="22" max="22" width="113.6640625" customWidth="1"/>
    <col min="23" max="23" width="136.33203125" customWidth="1"/>
    <col min="24" max="24" width="133.5" customWidth="1"/>
    <col min="25" max="25" width="95.5" customWidth="1"/>
    <col min="26" max="26" width="113.6640625" customWidth="1"/>
    <col min="27" max="27" width="122.83203125" customWidth="1"/>
    <col min="28" max="28" width="101.1640625" customWidth="1"/>
    <col min="29" max="29" width="50.6640625" customWidth="1"/>
    <col min="30" max="30" width="53.1640625" customWidth="1"/>
    <col min="31" max="31" width="67.5" customWidth="1"/>
    <col min="32" max="32" width="56.33203125" customWidth="1"/>
    <col min="33" max="33" width="101.5" customWidth="1"/>
    <col min="34" max="34" width="73.33203125" customWidth="1"/>
    <col min="35" max="35" width="104.5" customWidth="1"/>
    <col min="36" max="36" width="69.33203125" customWidth="1"/>
    <col min="37" max="37" width="107.6640625" customWidth="1"/>
    <col min="38" max="38" width="44" customWidth="1"/>
    <col min="39" max="39" width="55.33203125" customWidth="1"/>
    <col min="40" max="40" width="76.83203125" customWidth="1"/>
    <col min="41" max="41" width="63.83203125" customWidth="1"/>
    <col min="42" max="42" width="55" customWidth="1"/>
    <col min="43" max="43" width="40" customWidth="1"/>
    <col min="44" max="44" width="101.6640625" customWidth="1"/>
    <col min="45" max="45" width="100.6640625" customWidth="1"/>
    <col min="46" max="46" width="125.5" customWidth="1"/>
    <col min="47" max="47" width="55.33203125" customWidth="1"/>
    <col min="48" max="48" width="42.5" customWidth="1"/>
    <col min="49" max="49" width="81.1640625" customWidth="1"/>
    <col min="50" max="50" width="67.6640625" customWidth="1"/>
    <col min="51" max="51" width="49.5" customWidth="1"/>
    <col min="52" max="52" width="101.33203125" customWidth="1"/>
    <col min="53" max="53" width="149.33203125" customWidth="1"/>
  </cols>
  <sheetData>
    <row r="1" spans="1:53"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row>
    <row r="2" spans="1:53" x14ac:dyDescent="0.2">
      <c r="A2" s="1" t="s">
        <v>54</v>
      </c>
      <c r="B2" s="1" t="s">
        <v>55</v>
      </c>
      <c r="C2" s="1" t="s">
        <v>56</v>
      </c>
      <c r="D2" s="1" t="s">
        <v>57</v>
      </c>
      <c r="E2" s="1" t="s">
        <v>4</v>
      </c>
      <c r="F2" s="1" t="s">
        <v>5</v>
      </c>
      <c r="G2" s="1" t="s">
        <v>6</v>
      </c>
      <c r="H2" s="1" t="s">
        <v>58</v>
      </c>
      <c r="I2" s="1" t="s">
        <v>59</v>
      </c>
      <c r="J2" s="1" t="s">
        <v>60</v>
      </c>
      <c r="K2" s="1" t="s">
        <v>61</v>
      </c>
      <c r="L2" s="1" t="s">
        <v>62</v>
      </c>
      <c r="M2" s="1" t="s">
        <v>63</v>
      </c>
      <c r="N2" s="1" t="s">
        <v>64</v>
      </c>
      <c r="O2" s="1" t="s">
        <v>65</v>
      </c>
      <c r="P2" s="1" t="s">
        <v>66</v>
      </c>
      <c r="Q2" s="1" t="s">
        <v>67</v>
      </c>
      <c r="R2" s="1" t="s">
        <v>68</v>
      </c>
      <c r="S2" s="1" t="s">
        <v>69</v>
      </c>
      <c r="T2" s="1" t="s">
        <v>70</v>
      </c>
      <c r="U2" s="1" t="s">
        <v>71</v>
      </c>
      <c r="V2" s="1" t="s">
        <v>72</v>
      </c>
      <c r="W2" s="1" t="s">
        <v>517</v>
      </c>
      <c r="X2" s="1" t="s">
        <v>74</v>
      </c>
      <c r="Y2" s="1" t="s">
        <v>75</v>
      </c>
      <c r="Z2" s="1" t="s">
        <v>76</v>
      </c>
      <c r="AA2" s="1" t="s">
        <v>77</v>
      </c>
      <c r="AB2" s="1" t="s">
        <v>78</v>
      </c>
      <c r="AC2" s="1" t="s">
        <v>79</v>
      </c>
      <c r="AD2" s="1" t="s">
        <v>80</v>
      </c>
      <c r="AE2" s="1" t="s">
        <v>81</v>
      </c>
      <c r="AF2" s="1" t="s">
        <v>82</v>
      </c>
      <c r="AG2" s="1" t="s">
        <v>83</v>
      </c>
      <c r="AH2" s="1" t="s">
        <v>84</v>
      </c>
      <c r="AI2" s="1" t="s">
        <v>85</v>
      </c>
      <c r="AJ2" s="1" t="s">
        <v>86</v>
      </c>
      <c r="AK2" s="1" t="s">
        <v>87</v>
      </c>
      <c r="AL2" s="1" t="s">
        <v>88</v>
      </c>
      <c r="AM2" s="1" t="s">
        <v>89</v>
      </c>
      <c r="AN2" s="1" t="s">
        <v>90</v>
      </c>
      <c r="AO2" s="1" t="s">
        <v>91</v>
      </c>
      <c r="AP2" s="1" t="s">
        <v>92</v>
      </c>
      <c r="AQ2" s="1" t="s">
        <v>93</v>
      </c>
      <c r="AR2" s="1" t="s">
        <v>94</v>
      </c>
      <c r="AS2" s="1" t="s">
        <v>95</v>
      </c>
      <c r="AT2" s="1" t="s">
        <v>96</v>
      </c>
      <c r="AU2" s="1" t="s">
        <v>97</v>
      </c>
      <c r="AV2" s="1" t="s">
        <v>98</v>
      </c>
      <c r="AW2" s="1" t="s">
        <v>99</v>
      </c>
      <c r="AX2" s="1" t="s">
        <v>100</v>
      </c>
      <c r="AY2" s="1" t="s">
        <v>101</v>
      </c>
      <c r="AZ2" s="1" t="s">
        <v>102</v>
      </c>
      <c r="BA2" s="1" t="s">
        <v>103</v>
      </c>
    </row>
    <row r="3" spans="1:53" ht="16" x14ac:dyDescent="0.2">
      <c r="A3" s="64">
        <v>44104.632476851853</v>
      </c>
      <c r="B3" s="64">
        <v>44104.637245370373</v>
      </c>
      <c r="C3" s="65" t="s">
        <v>57</v>
      </c>
      <c r="D3" s="120" t="s">
        <v>576</v>
      </c>
      <c r="E3" s="13">
        <v>100</v>
      </c>
      <c r="F3" s="13">
        <v>412</v>
      </c>
      <c r="G3" s="65" t="s">
        <v>130</v>
      </c>
      <c r="H3" s="64">
        <v>44104.637256377318</v>
      </c>
      <c r="I3" s="65" t="s">
        <v>375</v>
      </c>
      <c r="J3" s="65" t="s">
        <v>106</v>
      </c>
      <c r="K3" s="65" t="s">
        <v>106</v>
      </c>
      <c r="L3" s="65" t="s">
        <v>106</v>
      </c>
      <c r="M3" s="65" t="s">
        <v>106</v>
      </c>
      <c r="N3" s="120" t="s">
        <v>576</v>
      </c>
      <c r="O3" s="120" t="s">
        <v>576</v>
      </c>
      <c r="P3" s="65" t="s">
        <v>107</v>
      </c>
      <c r="Q3" s="65" t="s">
        <v>108</v>
      </c>
      <c r="R3" s="65" t="s">
        <v>129</v>
      </c>
      <c r="S3" s="65" t="s">
        <v>109</v>
      </c>
      <c r="T3" s="65" t="s">
        <v>132</v>
      </c>
      <c r="U3" s="65" t="s">
        <v>134</v>
      </c>
      <c r="V3" s="65" t="s">
        <v>134</v>
      </c>
      <c r="W3" s="65" t="s">
        <v>133</v>
      </c>
      <c r="X3" s="65" t="s">
        <v>133</v>
      </c>
      <c r="Y3" s="65" t="s">
        <v>133</v>
      </c>
      <c r="Z3" s="65" t="s">
        <v>133</v>
      </c>
      <c r="AA3" s="65" t="s">
        <v>134</v>
      </c>
      <c r="AB3" s="65" t="s">
        <v>133</v>
      </c>
      <c r="AC3" s="65" t="s">
        <v>133</v>
      </c>
      <c r="AD3" s="65" t="s">
        <v>133</v>
      </c>
      <c r="AE3" s="65" t="s">
        <v>133</v>
      </c>
      <c r="AF3" s="65" t="s">
        <v>133</v>
      </c>
      <c r="AG3" s="65" t="s">
        <v>133</v>
      </c>
      <c r="AH3" s="65" t="s">
        <v>165</v>
      </c>
      <c r="AI3" s="65" t="s">
        <v>111</v>
      </c>
      <c r="AJ3" s="65" t="s">
        <v>376</v>
      </c>
      <c r="AK3" s="65" t="s">
        <v>201</v>
      </c>
      <c r="AL3" s="65" t="s">
        <v>168</v>
      </c>
      <c r="AM3" s="65" t="s">
        <v>138</v>
      </c>
      <c r="AN3" s="65" t="s">
        <v>116</v>
      </c>
      <c r="AO3" s="65" t="s">
        <v>159</v>
      </c>
      <c r="AP3" s="65" t="s">
        <v>140</v>
      </c>
      <c r="AQ3" s="65" t="s">
        <v>169</v>
      </c>
      <c r="AR3" s="65" t="s">
        <v>120</v>
      </c>
      <c r="AS3" s="65" t="s">
        <v>170</v>
      </c>
      <c r="AT3" s="65" t="s">
        <v>161</v>
      </c>
      <c r="AU3" s="65" t="s">
        <v>145</v>
      </c>
      <c r="AV3" s="65" t="s">
        <v>174</v>
      </c>
      <c r="AW3" s="65" t="s">
        <v>171</v>
      </c>
      <c r="AX3" s="65" t="s">
        <v>146</v>
      </c>
      <c r="AY3" s="65" t="s">
        <v>127</v>
      </c>
      <c r="AZ3" s="120" t="s">
        <v>576</v>
      </c>
      <c r="BA3" s="65" t="s">
        <v>220</v>
      </c>
    </row>
    <row r="4" spans="1:53" ht="16" x14ac:dyDescent="0.2">
      <c r="A4" s="64">
        <v>44104.634062500001</v>
      </c>
      <c r="B4" s="64">
        <v>44104.640509259261</v>
      </c>
      <c r="C4" s="65" t="s">
        <v>57</v>
      </c>
      <c r="D4" s="120" t="s">
        <v>576</v>
      </c>
      <c r="E4" s="13">
        <v>100</v>
      </c>
      <c r="F4" s="13">
        <v>556</v>
      </c>
      <c r="G4" s="65" t="s">
        <v>130</v>
      </c>
      <c r="H4" s="64">
        <v>44104.640518738423</v>
      </c>
      <c r="I4" s="65" t="s">
        <v>377</v>
      </c>
      <c r="J4" s="65" t="s">
        <v>106</v>
      </c>
      <c r="K4" s="65" t="s">
        <v>106</v>
      </c>
      <c r="L4" s="65" t="s">
        <v>106</v>
      </c>
      <c r="M4" s="65" t="s">
        <v>106</v>
      </c>
      <c r="N4" s="120" t="s">
        <v>576</v>
      </c>
      <c r="O4" s="120" t="s">
        <v>576</v>
      </c>
      <c r="P4" s="65" t="s">
        <v>107</v>
      </c>
      <c r="Q4" s="65" t="s">
        <v>108</v>
      </c>
      <c r="R4" s="65" t="s">
        <v>129</v>
      </c>
      <c r="S4" s="65" t="s">
        <v>134</v>
      </c>
      <c r="T4" s="65" t="s">
        <v>132</v>
      </c>
      <c r="U4" s="65" t="s">
        <v>133</v>
      </c>
      <c r="V4" s="65" t="s">
        <v>133</v>
      </c>
      <c r="W4" s="65" t="s">
        <v>134</v>
      </c>
      <c r="X4" s="65" t="s">
        <v>133</v>
      </c>
      <c r="Y4" s="65" t="s">
        <v>133</v>
      </c>
      <c r="Z4" s="65" t="s">
        <v>134</v>
      </c>
      <c r="AA4" s="65" t="s">
        <v>133</v>
      </c>
      <c r="AB4" s="65" t="s">
        <v>134</v>
      </c>
      <c r="AC4" s="65" t="s">
        <v>134</v>
      </c>
      <c r="AD4" s="65" t="s">
        <v>134</v>
      </c>
      <c r="AE4" s="65" t="s">
        <v>134</v>
      </c>
      <c r="AF4" s="65" t="s">
        <v>133</v>
      </c>
      <c r="AG4" s="65" t="s">
        <v>133</v>
      </c>
      <c r="AH4" s="65" t="s">
        <v>110</v>
      </c>
      <c r="AI4" s="65" t="s">
        <v>111</v>
      </c>
      <c r="AJ4" s="65" t="s">
        <v>136</v>
      </c>
      <c r="AK4" s="65" t="s">
        <v>152</v>
      </c>
      <c r="AL4" s="65" t="s">
        <v>114</v>
      </c>
      <c r="AM4" s="65" t="s">
        <v>138</v>
      </c>
      <c r="AN4" s="65" t="s">
        <v>116</v>
      </c>
      <c r="AO4" s="65" t="s">
        <v>117</v>
      </c>
      <c r="AP4" s="65" t="s">
        <v>118</v>
      </c>
      <c r="AQ4" s="65" t="s">
        <v>119</v>
      </c>
      <c r="AR4" s="65" t="s">
        <v>142</v>
      </c>
      <c r="AS4" s="65" t="s">
        <v>143</v>
      </c>
      <c r="AT4" s="65" t="s">
        <v>144</v>
      </c>
      <c r="AU4" s="65" t="s">
        <v>145</v>
      </c>
      <c r="AV4" s="65" t="s">
        <v>123</v>
      </c>
      <c r="AW4" s="65" t="s">
        <v>125</v>
      </c>
      <c r="AX4" s="65" t="s">
        <v>126</v>
      </c>
      <c r="AY4" s="65" t="s">
        <v>147</v>
      </c>
      <c r="AZ4" s="120" t="s">
        <v>576</v>
      </c>
      <c r="BA4" s="65" t="s">
        <v>148</v>
      </c>
    </row>
    <row r="5" spans="1:53" ht="16" x14ac:dyDescent="0.2">
      <c r="A5" s="64">
        <v>44104.666435185187</v>
      </c>
      <c r="B5" s="64">
        <v>44104.680196759262</v>
      </c>
      <c r="C5" s="65" t="s">
        <v>57</v>
      </c>
      <c r="D5" s="120" t="s">
        <v>576</v>
      </c>
      <c r="E5" s="13">
        <v>100</v>
      </c>
      <c r="F5" s="13">
        <v>1188</v>
      </c>
      <c r="G5" s="65" t="s">
        <v>130</v>
      </c>
      <c r="H5" s="64">
        <v>44104.680202233794</v>
      </c>
      <c r="I5" s="65" t="s">
        <v>378</v>
      </c>
      <c r="J5" s="65" t="s">
        <v>106</v>
      </c>
      <c r="K5" s="65" t="s">
        <v>106</v>
      </c>
      <c r="L5" s="65" t="s">
        <v>106</v>
      </c>
      <c r="M5" s="65" t="s">
        <v>106</v>
      </c>
      <c r="N5" s="120" t="s">
        <v>576</v>
      </c>
      <c r="O5" s="120" t="s">
        <v>576</v>
      </c>
      <c r="P5" s="65" t="s">
        <v>107</v>
      </c>
      <c r="Q5" s="65" t="s">
        <v>108</v>
      </c>
      <c r="R5" s="65" t="s">
        <v>129</v>
      </c>
      <c r="S5" s="65" t="s">
        <v>134</v>
      </c>
      <c r="T5" s="65" t="s">
        <v>132</v>
      </c>
      <c r="U5" s="65" t="s">
        <v>132</v>
      </c>
      <c r="V5" s="65" t="s">
        <v>109</v>
      </c>
      <c r="W5" s="65" t="s">
        <v>109</v>
      </c>
      <c r="X5" s="65" t="s">
        <v>133</v>
      </c>
      <c r="Y5" s="65" t="s">
        <v>134</v>
      </c>
      <c r="Z5" s="65" t="s">
        <v>134</v>
      </c>
      <c r="AA5" s="65" t="s">
        <v>134</v>
      </c>
      <c r="AB5" s="65" t="s">
        <v>134</v>
      </c>
      <c r="AC5" s="65" t="s">
        <v>134</v>
      </c>
      <c r="AD5" s="65" t="s">
        <v>134</v>
      </c>
      <c r="AE5" s="65" t="s">
        <v>134</v>
      </c>
      <c r="AF5" s="65" t="s">
        <v>133</v>
      </c>
      <c r="AG5" s="65" t="s">
        <v>133</v>
      </c>
      <c r="AH5" s="65" t="s">
        <v>110</v>
      </c>
      <c r="AI5" s="65" t="s">
        <v>111</v>
      </c>
      <c r="AJ5" s="65" t="s">
        <v>136</v>
      </c>
      <c r="AK5" s="65" t="s">
        <v>152</v>
      </c>
      <c r="AL5" s="65" t="s">
        <v>114</v>
      </c>
      <c r="AM5" s="65" t="s">
        <v>138</v>
      </c>
      <c r="AN5" s="65" t="s">
        <v>116</v>
      </c>
      <c r="AO5" s="65" t="s">
        <v>117</v>
      </c>
      <c r="AP5" s="65" t="s">
        <v>186</v>
      </c>
      <c r="AQ5" s="65" t="s">
        <v>274</v>
      </c>
      <c r="AR5" s="65" t="s">
        <v>142</v>
      </c>
      <c r="AS5" s="65" t="s">
        <v>143</v>
      </c>
      <c r="AT5" s="65" t="s">
        <v>122</v>
      </c>
      <c r="AU5" s="65" t="s">
        <v>219</v>
      </c>
      <c r="AV5" s="65" t="s">
        <v>123</v>
      </c>
      <c r="AW5" s="65" t="s">
        <v>348</v>
      </c>
      <c r="AX5" s="65" t="s">
        <v>146</v>
      </c>
      <c r="AY5" s="65" t="s">
        <v>147</v>
      </c>
      <c r="AZ5" s="120" t="s">
        <v>576</v>
      </c>
      <c r="BA5" s="65" t="s">
        <v>220</v>
      </c>
    </row>
    <row r="6" spans="1:53" ht="16" x14ac:dyDescent="0.2">
      <c r="A6" s="64">
        <v>44104.627106481479</v>
      </c>
      <c r="B6" s="64">
        <v>44104.699895833335</v>
      </c>
      <c r="C6" s="65" t="s">
        <v>57</v>
      </c>
      <c r="D6" s="120" t="s">
        <v>576</v>
      </c>
      <c r="E6" s="13">
        <v>100</v>
      </c>
      <c r="F6" s="13">
        <v>6288</v>
      </c>
      <c r="G6" s="65" t="s">
        <v>130</v>
      </c>
      <c r="H6" s="64">
        <v>44104.69990634259</v>
      </c>
      <c r="I6" s="65" t="s">
        <v>379</v>
      </c>
      <c r="J6" s="65" t="s">
        <v>106</v>
      </c>
      <c r="K6" s="65" t="s">
        <v>106</v>
      </c>
      <c r="L6" s="65" t="s">
        <v>106</v>
      </c>
      <c r="M6" s="65" t="s">
        <v>106</v>
      </c>
      <c r="N6" s="120" t="s">
        <v>576</v>
      </c>
      <c r="O6" s="120" t="s">
        <v>576</v>
      </c>
      <c r="P6" s="65" t="s">
        <v>107</v>
      </c>
      <c r="Q6" s="65" t="s">
        <v>108</v>
      </c>
      <c r="R6" s="65" t="s">
        <v>129</v>
      </c>
      <c r="S6" s="65" t="s">
        <v>109</v>
      </c>
      <c r="T6" s="65" t="s">
        <v>133</v>
      </c>
      <c r="U6" s="65" t="s">
        <v>133</v>
      </c>
      <c r="V6" s="65" t="s">
        <v>134</v>
      </c>
      <c r="W6" s="65" t="s">
        <v>134</v>
      </c>
      <c r="X6" s="65" t="s">
        <v>134</v>
      </c>
      <c r="Y6" s="65" t="s">
        <v>133</v>
      </c>
      <c r="Z6" s="65" t="s">
        <v>134</v>
      </c>
      <c r="AA6" s="65" t="s">
        <v>109</v>
      </c>
      <c r="AB6" s="65" t="s">
        <v>109</v>
      </c>
      <c r="AC6" s="65" t="s">
        <v>134</v>
      </c>
      <c r="AD6" s="65" t="s">
        <v>109</v>
      </c>
      <c r="AE6" s="65" t="s">
        <v>109</v>
      </c>
      <c r="AF6" s="65" t="s">
        <v>134</v>
      </c>
      <c r="AG6" s="65" t="s">
        <v>109</v>
      </c>
      <c r="AH6" s="65" t="s">
        <v>110</v>
      </c>
      <c r="AI6" s="65" t="s">
        <v>151</v>
      </c>
      <c r="AJ6" s="65" t="s">
        <v>136</v>
      </c>
      <c r="AK6" s="65" t="s">
        <v>137</v>
      </c>
      <c r="AL6" s="65" t="s">
        <v>114</v>
      </c>
      <c r="AM6" s="65" t="s">
        <v>115</v>
      </c>
      <c r="AN6" s="65" t="s">
        <v>116</v>
      </c>
      <c r="AO6" s="65" t="s">
        <v>117</v>
      </c>
      <c r="AP6" s="65" t="s">
        <v>118</v>
      </c>
      <c r="AQ6" s="65" t="s">
        <v>141</v>
      </c>
      <c r="AR6" s="65" t="s">
        <v>142</v>
      </c>
      <c r="AS6" s="65" t="s">
        <v>143</v>
      </c>
      <c r="AT6" s="65" t="s">
        <v>122</v>
      </c>
      <c r="AU6" s="65" t="s">
        <v>145</v>
      </c>
      <c r="AV6" s="65" t="s">
        <v>123</v>
      </c>
      <c r="AW6" s="65" t="s">
        <v>125</v>
      </c>
      <c r="AX6" s="65" t="s">
        <v>126</v>
      </c>
      <c r="AY6" s="65" t="s">
        <v>127</v>
      </c>
      <c r="AZ6" s="120" t="s">
        <v>576</v>
      </c>
      <c r="BA6" s="65" t="s">
        <v>148</v>
      </c>
    </row>
    <row r="7" spans="1:53" ht="16" x14ac:dyDescent="0.2">
      <c r="A7" s="64">
        <v>44104.720972222225</v>
      </c>
      <c r="B7" s="64">
        <v>44104.768657407411</v>
      </c>
      <c r="C7" s="65" t="s">
        <v>57</v>
      </c>
      <c r="D7" s="120" t="s">
        <v>576</v>
      </c>
      <c r="E7" s="13">
        <v>100</v>
      </c>
      <c r="F7" s="13">
        <v>4119</v>
      </c>
      <c r="G7" s="65" t="s">
        <v>130</v>
      </c>
      <c r="H7" s="64">
        <v>44104.768666631942</v>
      </c>
      <c r="I7" s="65" t="s">
        <v>380</v>
      </c>
      <c r="J7" s="65" t="s">
        <v>106</v>
      </c>
      <c r="K7" s="65" t="s">
        <v>106</v>
      </c>
      <c r="L7" s="65" t="s">
        <v>106</v>
      </c>
      <c r="M7" s="65" t="s">
        <v>106</v>
      </c>
      <c r="N7" s="120" t="s">
        <v>576</v>
      </c>
      <c r="O7" s="120" t="s">
        <v>576</v>
      </c>
      <c r="P7" s="65" t="s">
        <v>107</v>
      </c>
      <c r="Q7" s="65" t="s">
        <v>108</v>
      </c>
      <c r="R7" s="65" t="s">
        <v>129</v>
      </c>
      <c r="S7" s="65" t="s">
        <v>134</v>
      </c>
      <c r="T7" s="65" t="s">
        <v>132</v>
      </c>
      <c r="U7" s="65" t="s">
        <v>134</v>
      </c>
      <c r="V7" s="65" t="s">
        <v>134</v>
      </c>
      <c r="W7" s="65" t="s">
        <v>133</v>
      </c>
      <c r="X7" s="65" t="s">
        <v>133</v>
      </c>
      <c r="Y7" s="65" t="s">
        <v>134</v>
      </c>
      <c r="Z7" s="65" t="s">
        <v>109</v>
      </c>
      <c r="AA7" s="65" t="s">
        <v>134</v>
      </c>
      <c r="AB7" s="65" t="s">
        <v>134</v>
      </c>
      <c r="AC7" s="65" t="s">
        <v>134</v>
      </c>
      <c r="AD7" s="65" t="s">
        <v>109</v>
      </c>
      <c r="AE7" s="65" t="s">
        <v>109</v>
      </c>
      <c r="AF7" s="65" t="s">
        <v>133</v>
      </c>
      <c r="AG7" s="65" t="s">
        <v>109</v>
      </c>
      <c r="AH7" s="65" t="s">
        <v>135</v>
      </c>
      <c r="AI7" s="65" t="s">
        <v>151</v>
      </c>
      <c r="AJ7" s="65" t="s">
        <v>136</v>
      </c>
      <c r="AK7" s="65" t="s">
        <v>137</v>
      </c>
      <c r="AL7" s="65" t="s">
        <v>114</v>
      </c>
      <c r="AM7" s="65" t="s">
        <v>138</v>
      </c>
      <c r="AN7" s="65" t="s">
        <v>116</v>
      </c>
      <c r="AO7" s="65" t="s">
        <v>117</v>
      </c>
      <c r="AP7" s="65" t="s">
        <v>118</v>
      </c>
      <c r="AQ7" s="65" t="s">
        <v>141</v>
      </c>
      <c r="AR7" s="65" t="s">
        <v>142</v>
      </c>
      <c r="AS7" s="65" t="s">
        <v>143</v>
      </c>
      <c r="AT7" s="65" t="s">
        <v>122</v>
      </c>
      <c r="AU7" s="65" t="s">
        <v>145</v>
      </c>
      <c r="AV7" s="65" t="s">
        <v>123</v>
      </c>
      <c r="AW7" s="65" t="s">
        <v>125</v>
      </c>
      <c r="AX7" s="65" t="s">
        <v>157</v>
      </c>
      <c r="AY7" s="65" t="s">
        <v>127</v>
      </c>
      <c r="AZ7" s="120" t="s">
        <v>576</v>
      </c>
      <c r="BA7" s="65" t="s">
        <v>148</v>
      </c>
    </row>
    <row r="8" spans="1:53" ht="16" x14ac:dyDescent="0.2">
      <c r="A8" s="64">
        <v>44104.773194444446</v>
      </c>
      <c r="B8" s="64">
        <v>44104.780486111114</v>
      </c>
      <c r="C8" s="65" t="s">
        <v>57</v>
      </c>
      <c r="D8" s="120" t="s">
        <v>576</v>
      </c>
      <c r="E8" s="13">
        <v>100</v>
      </c>
      <c r="F8" s="13">
        <v>629</v>
      </c>
      <c r="G8" s="65" t="s">
        <v>130</v>
      </c>
      <c r="H8" s="64">
        <v>44104.780494085651</v>
      </c>
      <c r="I8" s="65" t="s">
        <v>381</v>
      </c>
      <c r="J8" s="65" t="s">
        <v>106</v>
      </c>
      <c r="K8" s="65" t="s">
        <v>106</v>
      </c>
      <c r="L8" s="65" t="s">
        <v>106</v>
      </c>
      <c r="M8" s="65" t="s">
        <v>106</v>
      </c>
      <c r="N8" s="120" t="s">
        <v>576</v>
      </c>
      <c r="O8" s="120" t="s">
        <v>576</v>
      </c>
      <c r="P8" s="65" t="s">
        <v>107</v>
      </c>
      <c r="Q8" s="65" t="s">
        <v>108</v>
      </c>
      <c r="R8" s="65" t="s">
        <v>129</v>
      </c>
      <c r="S8" s="65" t="s">
        <v>134</v>
      </c>
      <c r="T8" s="65" t="s">
        <v>133</v>
      </c>
      <c r="U8" s="65" t="s">
        <v>132</v>
      </c>
      <c r="V8" s="65" t="s">
        <v>133</v>
      </c>
      <c r="W8" s="65" t="s">
        <v>134</v>
      </c>
      <c r="X8" s="65" t="s">
        <v>134</v>
      </c>
      <c r="Y8" s="65" t="s">
        <v>134</v>
      </c>
      <c r="Z8" s="65" t="s">
        <v>134</v>
      </c>
      <c r="AA8" s="65" t="s">
        <v>134</v>
      </c>
      <c r="AB8" s="65" t="s">
        <v>134</v>
      </c>
      <c r="AC8" s="65" t="s">
        <v>133</v>
      </c>
      <c r="AD8" s="65" t="s">
        <v>133</v>
      </c>
      <c r="AE8" s="65" t="s">
        <v>134</v>
      </c>
      <c r="AF8" s="65" t="s">
        <v>134</v>
      </c>
      <c r="AG8" s="65" t="s">
        <v>133</v>
      </c>
      <c r="AH8" s="65" t="s">
        <v>135</v>
      </c>
      <c r="AI8" s="65" t="s">
        <v>111</v>
      </c>
      <c r="AJ8" s="65" t="s">
        <v>136</v>
      </c>
      <c r="AK8" s="65" t="s">
        <v>137</v>
      </c>
      <c r="AL8" s="65" t="s">
        <v>114</v>
      </c>
      <c r="AM8" s="65" t="s">
        <v>138</v>
      </c>
      <c r="AN8" s="65" t="s">
        <v>156</v>
      </c>
      <c r="AO8" s="65" t="s">
        <v>117</v>
      </c>
      <c r="AP8" s="65" t="s">
        <v>140</v>
      </c>
      <c r="AQ8" s="65" t="s">
        <v>141</v>
      </c>
      <c r="AR8" s="65" t="s">
        <v>142</v>
      </c>
      <c r="AS8" s="65" t="s">
        <v>182</v>
      </c>
      <c r="AT8" s="65" t="s">
        <v>161</v>
      </c>
      <c r="AU8" s="65" t="s">
        <v>145</v>
      </c>
      <c r="AV8" s="65" t="s">
        <v>174</v>
      </c>
      <c r="AW8" s="65" t="s">
        <v>125</v>
      </c>
      <c r="AX8" s="65" t="s">
        <v>126</v>
      </c>
      <c r="AY8" s="65" t="s">
        <v>147</v>
      </c>
      <c r="AZ8" s="120" t="s">
        <v>576</v>
      </c>
      <c r="BA8" s="65" t="s">
        <v>148</v>
      </c>
    </row>
    <row r="9" spans="1:53" ht="16" x14ac:dyDescent="0.2">
      <c r="A9" s="64">
        <v>44104.803229166668</v>
      </c>
      <c r="B9" s="64">
        <v>44104.807488425926</v>
      </c>
      <c r="C9" s="65" t="s">
        <v>57</v>
      </c>
      <c r="D9" s="120" t="s">
        <v>576</v>
      </c>
      <c r="E9" s="13">
        <v>100</v>
      </c>
      <c r="F9" s="13">
        <v>367</v>
      </c>
      <c r="G9" s="65" t="s">
        <v>130</v>
      </c>
      <c r="H9" s="64">
        <v>44104.807502187497</v>
      </c>
      <c r="I9" s="65" t="s">
        <v>382</v>
      </c>
      <c r="J9" s="65" t="s">
        <v>106</v>
      </c>
      <c r="K9" s="65" t="s">
        <v>106</v>
      </c>
      <c r="L9" s="65" t="s">
        <v>106</v>
      </c>
      <c r="M9" s="65" t="s">
        <v>106</v>
      </c>
      <c r="N9" s="120" t="s">
        <v>576</v>
      </c>
      <c r="O9" s="120" t="s">
        <v>576</v>
      </c>
      <c r="P9" s="65" t="s">
        <v>107</v>
      </c>
      <c r="Q9" s="65" t="s">
        <v>108</v>
      </c>
      <c r="R9" s="65" t="s">
        <v>129</v>
      </c>
      <c r="S9" s="65" t="s">
        <v>132</v>
      </c>
      <c r="T9" s="65" t="s">
        <v>132</v>
      </c>
      <c r="U9" s="65" t="s">
        <v>132</v>
      </c>
      <c r="V9" s="65" t="s">
        <v>132</v>
      </c>
      <c r="W9" s="65" t="s">
        <v>132</v>
      </c>
      <c r="X9" s="65" t="s">
        <v>134</v>
      </c>
      <c r="Y9" s="65" t="s">
        <v>134</v>
      </c>
      <c r="Z9" s="65" t="s">
        <v>134</v>
      </c>
      <c r="AA9" s="65" t="s">
        <v>132</v>
      </c>
      <c r="AB9" s="65" t="s">
        <v>132</v>
      </c>
      <c r="AC9" s="65" t="s">
        <v>132</v>
      </c>
      <c r="AD9" s="65" t="s">
        <v>132</v>
      </c>
      <c r="AE9" s="65" t="s">
        <v>132</v>
      </c>
      <c r="AF9" s="65" t="s">
        <v>132</v>
      </c>
      <c r="AG9" s="65" t="s">
        <v>132</v>
      </c>
      <c r="AH9" s="65" t="s">
        <v>110</v>
      </c>
      <c r="AI9" s="65" t="s">
        <v>111</v>
      </c>
      <c r="AJ9" s="65" t="s">
        <v>136</v>
      </c>
      <c r="AK9" s="65" t="s">
        <v>137</v>
      </c>
      <c r="AL9" s="65" t="s">
        <v>114</v>
      </c>
      <c r="AM9" s="65" t="s">
        <v>138</v>
      </c>
      <c r="AN9" s="65" t="s">
        <v>116</v>
      </c>
      <c r="AO9" s="65" t="s">
        <v>117</v>
      </c>
      <c r="AP9" s="65" t="s">
        <v>118</v>
      </c>
      <c r="AQ9" s="65" t="s">
        <v>141</v>
      </c>
      <c r="AR9" s="65" t="s">
        <v>142</v>
      </c>
      <c r="AS9" s="65" t="s">
        <v>182</v>
      </c>
      <c r="AT9" s="65" t="s">
        <v>153</v>
      </c>
      <c r="AU9" s="65" t="s">
        <v>145</v>
      </c>
      <c r="AV9" s="65" t="s">
        <v>123</v>
      </c>
      <c r="AW9" s="65" t="s">
        <v>187</v>
      </c>
      <c r="AX9" s="65" t="s">
        <v>157</v>
      </c>
      <c r="AY9" s="65" t="s">
        <v>147</v>
      </c>
      <c r="AZ9" s="120" t="s">
        <v>576</v>
      </c>
      <c r="BA9" s="65" t="s">
        <v>220</v>
      </c>
    </row>
    <row r="10" spans="1:53" ht="16" x14ac:dyDescent="0.2">
      <c r="A10" s="64">
        <v>44104.752453703702</v>
      </c>
      <c r="B10" s="64">
        <v>44104.812835648147</v>
      </c>
      <c r="C10" s="65" t="s">
        <v>57</v>
      </c>
      <c r="D10" s="120" t="s">
        <v>576</v>
      </c>
      <c r="E10" s="13">
        <v>100</v>
      </c>
      <c r="F10" s="13">
        <v>5216</v>
      </c>
      <c r="G10" s="65" t="s">
        <v>130</v>
      </c>
      <c r="H10" s="64">
        <v>44104.812844629632</v>
      </c>
      <c r="I10" s="65" t="s">
        <v>383</v>
      </c>
      <c r="J10" s="65" t="s">
        <v>106</v>
      </c>
      <c r="K10" s="65" t="s">
        <v>106</v>
      </c>
      <c r="L10" s="65" t="s">
        <v>106</v>
      </c>
      <c r="M10" s="65" t="s">
        <v>106</v>
      </c>
      <c r="N10" s="120" t="s">
        <v>576</v>
      </c>
      <c r="O10" s="120" t="s">
        <v>576</v>
      </c>
      <c r="P10" s="65" t="s">
        <v>107</v>
      </c>
      <c r="Q10" s="65" t="s">
        <v>108</v>
      </c>
      <c r="R10" s="65" t="s">
        <v>129</v>
      </c>
      <c r="S10" s="65" t="s">
        <v>133</v>
      </c>
      <c r="T10" s="65" t="s">
        <v>132</v>
      </c>
      <c r="U10" s="65" t="s">
        <v>134</v>
      </c>
      <c r="V10" s="65" t="s">
        <v>133</v>
      </c>
      <c r="W10" s="65" t="s">
        <v>134</v>
      </c>
      <c r="X10" s="65" t="s">
        <v>134</v>
      </c>
      <c r="Y10" s="65" t="s">
        <v>133</v>
      </c>
      <c r="Z10" s="65" t="s">
        <v>134</v>
      </c>
      <c r="AA10" s="65" t="s">
        <v>134</v>
      </c>
      <c r="AB10" s="65" t="s">
        <v>134</v>
      </c>
      <c r="AC10" s="65" t="s">
        <v>134</v>
      </c>
      <c r="AD10" s="65" t="s">
        <v>133</v>
      </c>
      <c r="AE10" s="65" t="s">
        <v>134</v>
      </c>
      <c r="AF10" s="65" t="s">
        <v>134</v>
      </c>
      <c r="AG10" s="65" t="s">
        <v>109</v>
      </c>
      <c r="AH10" s="65" t="s">
        <v>110</v>
      </c>
      <c r="AI10" s="65" t="s">
        <v>111</v>
      </c>
      <c r="AJ10" s="65" t="s">
        <v>136</v>
      </c>
      <c r="AK10" s="65" t="s">
        <v>113</v>
      </c>
      <c r="AL10" s="65" t="s">
        <v>195</v>
      </c>
      <c r="AM10" s="65" t="s">
        <v>138</v>
      </c>
      <c r="AN10" s="65" t="s">
        <v>156</v>
      </c>
      <c r="AO10" s="65" t="s">
        <v>139</v>
      </c>
      <c r="AP10" s="65" t="s">
        <v>186</v>
      </c>
      <c r="AQ10" s="65" t="s">
        <v>141</v>
      </c>
      <c r="AR10" s="65" t="s">
        <v>142</v>
      </c>
      <c r="AS10" s="65" t="s">
        <v>143</v>
      </c>
      <c r="AT10" s="65" t="s">
        <v>153</v>
      </c>
      <c r="AU10" s="65" t="s">
        <v>145</v>
      </c>
      <c r="AV10" s="65" t="s">
        <v>174</v>
      </c>
      <c r="AW10" s="65" t="s">
        <v>171</v>
      </c>
      <c r="AX10" s="65" t="s">
        <v>146</v>
      </c>
      <c r="AY10" s="65" t="s">
        <v>147</v>
      </c>
      <c r="AZ10" s="120" t="s">
        <v>576</v>
      </c>
      <c r="BA10" s="65" t="s">
        <v>220</v>
      </c>
    </row>
    <row r="11" spans="1:53" ht="16" x14ac:dyDescent="0.2">
      <c r="A11" s="64">
        <v>44105.359502314815</v>
      </c>
      <c r="B11" s="64">
        <v>44105.368611111109</v>
      </c>
      <c r="C11" s="65" t="s">
        <v>57</v>
      </c>
      <c r="D11" s="120" t="s">
        <v>576</v>
      </c>
      <c r="E11" s="13">
        <v>100</v>
      </c>
      <c r="F11" s="13">
        <v>786</v>
      </c>
      <c r="G11" s="65" t="s">
        <v>130</v>
      </c>
      <c r="H11" s="64">
        <v>44105.368618298613</v>
      </c>
      <c r="I11" s="65" t="s">
        <v>384</v>
      </c>
      <c r="J11" s="65" t="s">
        <v>106</v>
      </c>
      <c r="K11" s="65" t="s">
        <v>106</v>
      </c>
      <c r="L11" s="65" t="s">
        <v>106</v>
      </c>
      <c r="M11" s="65" t="s">
        <v>106</v>
      </c>
      <c r="N11" s="120" t="s">
        <v>576</v>
      </c>
      <c r="O11" s="120" t="s">
        <v>576</v>
      </c>
      <c r="P11" s="65" t="s">
        <v>107</v>
      </c>
      <c r="Q11" s="65" t="s">
        <v>108</v>
      </c>
      <c r="R11" s="65" t="s">
        <v>129</v>
      </c>
      <c r="S11" s="65" t="s">
        <v>134</v>
      </c>
      <c r="T11" s="65" t="s">
        <v>132</v>
      </c>
      <c r="U11" s="65" t="s">
        <v>133</v>
      </c>
      <c r="V11" s="65" t="s">
        <v>134</v>
      </c>
      <c r="W11" s="65" t="s">
        <v>132</v>
      </c>
      <c r="X11" s="65" t="s">
        <v>132</v>
      </c>
      <c r="Y11" s="65" t="s">
        <v>133</v>
      </c>
      <c r="Z11" s="65" t="s">
        <v>134</v>
      </c>
      <c r="AA11" s="65" t="s">
        <v>134</v>
      </c>
      <c r="AB11" s="65" t="s">
        <v>134</v>
      </c>
      <c r="AC11" s="65" t="s">
        <v>134</v>
      </c>
      <c r="AD11" s="65" t="s">
        <v>134</v>
      </c>
      <c r="AE11" s="65" t="s">
        <v>134</v>
      </c>
      <c r="AF11" s="65" t="s">
        <v>133</v>
      </c>
      <c r="AG11" s="65" t="s">
        <v>134</v>
      </c>
      <c r="AH11" s="65" t="s">
        <v>110</v>
      </c>
      <c r="AI11" s="65" t="s">
        <v>151</v>
      </c>
      <c r="AJ11" s="65" t="s">
        <v>136</v>
      </c>
      <c r="AK11" s="65" t="s">
        <v>137</v>
      </c>
      <c r="AL11" s="65" t="s">
        <v>114</v>
      </c>
      <c r="AM11" s="65" t="s">
        <v>155</v>
      </c>
      <c r="AN11" s="65" t="s">
        <v>116</v>
      </c>
      <c r="AO11" s="65" t="s">
        <v>117</v>
      </c>
      <c r="AP11" s="65" t="s">
        <v>140</v>
      </c>
      <c r="AQ11" s="65" t="s">
        <v>141</v>
      </c>
      <c r="AR11" s="65" t="s">
        <v>142</v>
      </c>
      <c r="AS11" s="65" t="s">
        <v>143</v>
      </c>
      <c r="AT11" s="65" t="s">
        <v>153</v>
      </c>
      <c r="AU11" s="65" t="s">
        <v>145</v>
      </c>
      <c r="AV11" s="65" t="s">
        <v>123</v>
      </c>
      <c r="AW11" s="65" t="s">
        <v>171</v>
      </c>
      <c r="AX11" s="65" t="s">
        <v>227</v>
      </c>
      <c r="AY11" s="65" t="s">
        <v>147</v>
      </c>
      <c r="AZ11" s="120" t="s">
        <v>576</v>
      </c>
      <c r="BA11" s="65" t="s">
        <v>220</v>
      </c>
    </row>
    <row r="12" spans="1:53" ht="16" x14ac:dyDescent="0.2">
      <c r="A12" s="64">
        <v>44105.393530092595</v>
      </c>
      <c r="B12" s="64">
        <v>44105.422372685185</v>
      </c>
      <c r="C12" s="65" t="s">
        <v>57</v>
      </c>
      <c r="D12" s="120" t="s">
        <v>576</v>
      </c>
      <c r="E12" s="13">
        <v>100</v>
      </c>
      <c r="F12" s="13">
        <v>2491</v>
      </c>
      <c r="G12" s="65" t="s">
        <v>130</v>
      </c>
      <c r="H12" s="64">
        <v>44105.422385324076</v>
      </c>
      <c r="I12" s="65" t="s">
        <v>385</v>
      </c>
      <c r="J12" s="65" t="s">
        <v>106</v>
      </c>
      <c r="K12" s="65" t="s">
        <v>106</v>
      </c>
      <c r="L12" s="65" t="s">
        <v>106</v>
      </c>
      <c r="M12" s="65" t="s">
        <v>106</v>
      </c>
      <c r="N12" s="120" t="s">
        <v>576</v>
      </c>
      <c r="O12" s="120" t="s">
        <v>576</v>
      </c>
      <c r="P12" s="65" t="s">
        <v>107</v>
      </c>
      <c r="Q12" s="65" t="s">
        <v>108</v>
      </c>
      <c r="R12" s="65" t="s">
        <v>129</v>
      </c>
      <c r="S12" s="65" t="s">
        <v>132</v>
      </c>
      <c r="T12" s="65" t="s">
        <v>132</v>
      </c>
      <c r="U12" s="65" t="s">
        <v>132</v>
      </c>
      <c r="V12" s="65" t="s">
        <v>134</v>
      </c>
      <c r="W12" s="65" t="s">
        <v>134</v>
      </c>
      <c r="X12" s="65" t="s">
        <v>133</v>
      </c>
      <c r="Y12" s="65" t="s">
        <v>134</v>
      </c>
      <c r="Z12" s="65" t="s">
        <v>134</v>
      </c>
      <c r="AA12" s="65" t="s">
        <v>133</v>
      </c>
      <c r="AB12" s="65" t="s">
        <v>134</v>
      </c>
      <c r="AC12" s="65" t="s">
        <v>134</v>
      </c>
      <c r="AD12" s="65" t="s">
        <v>134</v>
      </c>
      <c r="AE12" s="65" t="s">
        <v>109</v>
      </c>
      <c r="AF12" s="65" t="s">
        <v>134</v>
      </c>
      <c r="AG12" s="65" t="s">
        <v>134</v>
      </c>
      <c r="AH12" s="65" t="s">
        <v>135</v>
      </c>
      <c r="AI12" s="65" t="s">
        <v>151</v>
      </c>
      <c r="AJ12" s="65" t="s">
        <v>136</v>
      </c>
      <c r="AK12" s="65" t="s">
        <v>137</v>
      </c>
      <c r="AL12" s="65" t="s">
        <v>195</v>
      </c>
      <c r="AM12" s="65" t="s">
        <v>138</v>
      </c>
      <c r="AN12" s="65" t="s">
        <v>116</v>
      </c>
      <c r="AO12" s="65" t="s">
        <v>117</v>
      </c>
      <c r="AP12" s="65" t="s">
        <v>216</v>
      </c>
      <c r="AQ12" s="65" t="s">
        <v>141</v>
      </c>
      <c r="AR12" s="65" t="s">
        <v>142</v>
      </c>
      <c r="AS12" s="65" t="s">
        <v>143</v>
      </c>
      <c r="AT12" s="65" t="s">
        <v>122</v>
      </c>
      <c r="AU12" s="65" t="s">
        <v>145</v>
      </c>
      <c r="AV12" s="65" t="s">
        <v>123</v>
      </c>
      <c r="AW12" s="65" t="s">
        <v>187</v>
      </c>
      <c r="AX12" s="65" t="s">
        <v>157</v>
      </c>
      <c r="AY12" s="65" t="s">
        <v>147</v>
      </c>
      <c r="AZ12" s="120" t="s">
        <v>576</v>
      </c>
      <c r="BA12" s="65" t="s">
        <v>148</v>
      </c>
    </row>
    <row r="13" spans="1:53" ht="16" x14ac:dyDescent="0.2">
      <c r="A13" s="64">
        <v>44105.443194444444</v>
      </c>
      <c r="B13" s="64">
        <v>44105.449918981481</v>
      </c>
      <c r="C13" s="65" t="s">
        <v>57</v>
      </c>
      <c r="D13" s="120" t="s">
        <v>576</v>
      </c>
      <c r="E13" s="13">
        <v>100</v>
      </c>
      <c r="F13" s="13">
        <v>580</v>
      </c>
      <c r="G13" s="65" t="s">
        <v>130</v>
      </c>
      <c r="H13" s="64">
        <v>44105.449921944448</v>
      </c>
      <c r="I13" s="65" t="s">
        <v>386</v>
      </c>
      <c r="J13" s="65" t="s">
        <v>106</v>
      </c>
      <c r="K13" s="65" t="s">
        <v>106</v>
      </c>
      <c r="L13" s="65" t="s">
        <v>106</v>
      </c>
      <c r="M13" s="65" t="s">
        <v>106</v>
      </c>
      <c r="N13" s="120" t="s">
        <v>576</v>
      </c>
      <c r="O13" s="120" t="s">
        <v>576</v>
      </c>
      <c r="P13" s="65" t="s">
        <v>107</v>
      </c>
      <c r="Q13" s="65" t="s">
        <v>108</v>
      </c>
      <c r="R13" s="65" t="s">
        <v>129</v>
      </c>
      <c r="S13" s="65" t="s">
        <v>109</v>
      </c>
      <c r="T13" s="65" t="s">
        <v>132</v>
      </c>
      <c r="U13" s="65" t="s">
        <v>133</v>
      </c>
      <c r="V13" s="65" t="s">
        <v>134</v>
      </c>
      <c r="W13" s="65" t="s">
        <v>134</v>
      </c>
      <c r="X13" s="65" t="s">
        <v>132</v>
      </c>
      <c r="Y13" s="65" t="s">
        <v>133</v>
      </c>
      <c r="Z13" s="65" t="s">
        <v>134</v>
      </c>
      <c r="AA13" s="65" t="s">
        <v>134</v>
      </c>
      <c r="AB13" s="65" t="s">
        <v>134</v>
      </c>
      <c r="AC13" s="65" t="s">
        <v>134</v>
      </c>
      <c r="AD13" s="65" t="s">
        <v>134</v>
      </c>
      <c r="AE13" s="65" t="s">
        <v>109</v>
      </c>
      <c r="AF13" s="65" t="s">
        <v>133</v>
      </c>
      <c r="AG13" s="65" t="s">
        <v>134</v>
      </c>
      <c r="AH13" s="65" t="s">
        <v>110</v>
      </c>
      <c r="AI13" s="65" t="s">
        <v>166</v>
      </c>
      <c r="AJ13" s="65" t="s">
        <v>136</v>
      </c>
      <c r="AK13" s="65" t="s">
        <v>137</v>
      </c>
      <c r="AL13" s="65" t="s">
        <v>114</v>
      </c>
      <c r="AM13" s="65" t="s">
        <v>138</v>
      </c>
      <c r="AN13" s="65" t="s">
        <v>176</v>
      </c>
      <c r="AO13" s="65" t="s">
        <v>387</v>
      </c>
      <c r="AP13" s="65" t="s">
        <v>216</v>
      </c>
      <c r="AQ13" s="65" t="s">
        <v>119</v>
      </c>
      <c r="AR13" s="65" t="s">
        <v>142</v>
      </c>
      <c r="AS13" s="65" t="s">
        <v>143</v>
      </c>
      <c r="AT13" s="65" t="s">
        <v>144</v>
      </c>
      <c r="AU13" s="65" t="s">
        <v>145</v>
      </c>
      <c r="AV13" s="65" t="s">
        <v>123</v>
      </c>
      <c r="AW13" s="65" t="s">
        <v>125</v>
      </c>
      <c r="AX13" s="65" t="s">
        <v>126</v>
      </c>
      <c r="AY13" s="65" t="s">
        <v>192</v>
      </c>
      <c r="AZ13" s="120" t="s">
        <v>576</v>
      </c>
      <c r="BA13" s="65" t="s">
        <v>148</v>
      </c>
    </row>
    <row r="14" spans="1:53" ht="16" x14ac:dyDescent="0.2">
      <c r="A14" s="64">
        <v>44105.731631944444</v>
      </c>
      <c r="B14" s="64">
        <v>44105.736875000002</v>
      </c>
      <c r="C14" s="65" t="s">
        <v>57</v>
      </c>
      <c r="D14" s="120" t="s">
        <v>576</v>
      </c>
      <c r="E14" s="13">
        <v>100</v>
      </c>
      <c r="F14" s="13">
        <v>452</v>
      </c>
      <c r="G14" s="65" t="s">
        <v>130</v>
      </c>
      <c r="H14" s="64">
        <v>44105.736878379626</v>
      </c>
      <c r="I14" s="65" t="s">
        <v>388</v>
      </c>
      <c r="J14" s="65" t="s">
        <v>106</v>
      </c>
      <c r="K14" s="65" t="s">
        <v>106</v>
      </c>
      <c r="L14" s="65" t="s">
        <v>106</v>
      </c>
      <c r="M14" s="65" t="s">
        <v>106</v>
      </c>
      <c r="N14" s="120" t="s">
        <v>576</v>
      </c>
      <c r="O14" s="120" t="s">
        <v>576</v>
      </c>
      <c r="P14" s="65" t="s">
        <v>107</v>
      </c>
      <c r="Q14" s="65" t="s">
        <v>108</v>
      </c>
      <c r="R14" s="65" t="s">
        <v>129</v>
      </c>
      <c r="S14" s="65" t="s">
        <v>134</v>
      </c>
      <c r="T14" s="65" t="s">
        <v>132</v>
      </c>
      <c r="U14" s="65" t="s">
        <v>134</v>
      </c>
      <c r="V14" s="65" t="s">
        <v>134</v>
      </c>
      <c r="W14" s="65" t="s">
        <v>134</v>
      </c>
      <c r="X14" s="65" t="s">
        <v>133</v>
      </c>
      <c r="Y14" s="65" t="s">
        <v>109</v>
      </c>
      <c r="Z14" s="65" t="s">
        <v>134</v>
      </c>
      <c r="AA14" s="65" t="s">
        <v>134</v>
      </c>
      <c r="AB14" s="65" t="s">
        <v>134</v>
      </c>
      <c r="AC14" s="65" t="s">
        <v>134</v>
      </c>
      <c r="AD14" s="65" t="s">
        <v>134</v>
      </c>
      <c r="AE14" s="65" t="s">
        <v>109</v>
      </c>
      <c r="AF14" s="65" t="s">
        <v>133</v>
      </c>
      <c r="AG14" s="65" t="s">
        <v>134</v>
      </c>
      <c r="AH14" s="65" t="s">
        <v>165</v>
      </c>
      <c r="AI14" s="65" t="s">
        <v>151</v>
      </c>
      <c r="AJ14" s="65" t="s">
        <v>136</v>
      </c>
      <c r="AK14" s="65" t="s">
        <v>137</v>
      </c>
      <c r="AL14" s="65" t="s">
        <v>114</v>
      </c>
      <c r="AM14" s="65" t="s">
        <v>138</v>
      </c>
      <c r="AN14" s="65" t="s">
        <v>156</v>
      </c>
      <c r="AO14" s="65" t="s">
        <v>139</v>
      </c>
      <c r="AP14" s="65" t="s">
        <v>140</v>
      </c>
      <c r="AQ14" s="65" t="s">
        <v>141</v>
      </c>
      <c r="AR14" s="65" t="s">
        <v>120</v>
      </c>
      <c r="AS14" s="65" t="s">
        <v>143</v>
      </c>
      <c r="AT14" s="65" t="s">
        <v>122</v>
      </c>
      <c r="AU14" s="65" t="s">
        <v>145</v>
      </c>
      <c r="AV14" s="65" t="s">
        <v>174</v>
      </c>
      <c r="AW14" s="65" t="s">
        <v>125</v>
      </c>
      <c r="AX14" s="65" t="s">
        <v>157</v>
      </c>
      <c r="AY14" s="65" t="s">
        <v>147</v>
      </c>
      <c r="AZ14" s="120" t="s">
        <v>576</v>
      </c>
      <c r="BA14" s="65" t="s">
        <v>220</v>
      </c>
    </row>
    <row r="15" spans="1:53" ht="16" x14ac:dyDescent="0.2">
      <c r="A15" s="64">
        <v>44105.829918981479</v>
      </c>
      <c r="B15" s="64">
        <v>44105.845694444448</v>
      </c>
      <c r="C15" s="65" t="s">
        <v>57</v>
      </c>
      <c r="D15" s="120" t="s">
        <v>576</v>
      </c>
      <c r="E15" s="13">
        <v>100</v>
      </c>
      <c r="F15" s="13">
        <v>1363</v>
      </c>
      <c r="G15" s="65" t="s">
        <v>130</v>
      </c>
      <c r="H15" s="64">
        <v>44105.845706828703</v>
      </c>
      <c r="I15" s="65" t="s">
        <v>389</v>
      </c>
      <c r="J15" s="65" t="s">
        <v>106</v>
      </c>
      <c r="K15" s="65" t="s">
        <v>106</v>
      </c>
      <c r="L15" s="65" t="s">
        <v>106</v>
      </c>
      <c r="M15" s="65" t="s">
        <v>106</v>
      </c>
      <c r="N15" s="120" t="s">
        <v>576</v>
      </c>
      <c r="O15" s="120" t="s">
        <v>576</v>
      </c>
      <c r="P15" s="65" t="s">
        <v>107</v>
      </c>
      <c r="Q15" s="65" t="s">
        <v>108</v>
      </c>
      <c r="R15" s="65" t="s">
        <v>129</v>
      </c>
      <c r="S15" s="65" t="s">
        <v>134</v>
      </c>
      <c r="T15" s="65" t="s">
        <v>134</v>
      </c>
      <c r="U15" s="65" t="s">
        <v>134</v>
      </c>
      <c r="V15" s="65" t="s">
        <v>134</v>
      </c>
      <c r="W15" s="65" t="s">
        <v>134</v>
      </c>
      <c r="X15" s="65" t="s">
        <v>134</v>
      </c>
      <c r="Y15" s="65" t="s">
        <v>134</v>
      </c>
      <c r="Z15" s="65" t="s">
        <v>134</v>
      </c>
      <c r="AA15" s="65" t="s">
        <v>134</v>
      </c>
      <c r="AB15" s="65" t="s">
        <v>134</v>
      </c>
      <c r="AC15" s="65" t="s">
        <v>134</v>
      </c>
      <c r="AD15" s="65" t="s">
        <v>134</v>
      </c>
      <c r="AE15" s="65" t="s">
        <v>109</v>
      </c>
      <c r="AF15" s="65" t="s">
        <v>109</v>
      </c>
      <c r="AG15" s="65" t="s">
        <v>134</v>
      </c>
      <c r="AH15" s="65" t="s">
        <v>135</v>
      </c>
      <c r="AI15" s="65" t="s">
        <v>151</v>
      </c>
      <c r="AJ15" s="65" t="s">
        <v>136</v>
      </c>
      <c r="AK15" s="65" t="s">
        <v>137</v>
      </c>
      <c r="AL15" s="65" t="s">
        <v>114</v>
      </c>
      <c r="AM15" s="65" t="s">
        <v>155</v>
      </c>
      <c r="AN15" s="65" t="s">
        <v>116</v>
      </c>
      <c r="AO15" s="65" t="s">
        <v>117</v>
      </c>
      <c r="AP15" s="65" t="s">
        <v>140</v>
      </c>
      <c r="AQ15" s="65" t="s">
        <v>141</v>
      </c>
      <c r="AR15" s="65" t="s">
        <v>120</v>
      </c>
      <c r="AS15" s="65" t="s">
        <v>143</v>
      </c>
      <c r="AT15" s="65" t="s">
        <v>153</v>
      </c>
      <c r="AU15" s="65" t="s">
        <v>145</v>
      </c>
      <c r="AV15" s="65" t="s">
        <v>123</v>
      </c>
      <c r="AW15" s="65" t="s">
        <v>171</v>
      </c>
      <c r="AX15" s="65" t="s">
        <v>157</v>
      </c>
      <c r="AY15" s="65" t="s">
        <v>192</v>
      </c>
      <c r="AZ15" s="120" t="s">
        <v>576</v>
      </c>
      <c r="BA15" s="65" t="s">
        <v>148</v>
      </c>
    </row>
    <row r="16" spans="1:53" ht="16" x14ac:dyDescent="0.2">
      <c r="A16" s="64">
        <v>44108.594699074078</v>
      </c>
      <c r="B16" s="64">
        <v>44108.618807870371</v>
      </c>
      <c r="C16" s="65" t="s">
        <v>57</v>
      </c>
      <c r="D16" s="120" t="s">
        <v>576</v>
      </c>
      <c r="E16" s="13">
        <v>100</v>
      </c>
      <c r="F16" s="13">
        <v>2082</v>
      </c>
      <c r="G16" s="65" t="s">
        <v>130</v>
      </c>
      <c r="H16" s="64">
        <v>44108.618821770833</v>
      </c>
      <c r="I16" s="65" t="s">
        <v>390</v>
      </c>
      <c r="J16" s="65" t="s">
        <v>106</v>
      </c>
      <c r="K16" s="65" t="s">
        <v>106</v>
      </c>
      <c r="L16" s="65" t="s">
        <v>106</v>
      </c>
      <c r="M16" s="65" t="s">
        <v>106</v>
      </c>
      <c r="N16" s="120" t="s">
        <v>576</v>
      </c>
      <c r="O16" s="120" t="s">
        <v>576</v>
      </c>
      <c r="P16" s="65" t="s">
        <v>107</v>
      </c>
      <c r="Q16" s="65" t="s">
        <v>108</v>
      </c>
      <c r="R16" s="65" t="s">
        <v>129</v>
      </c>
      <c r="S16" s="65" t="s">
        <v>134</v>
      </c>
      <c r="T16" s="65" t="s">
        <v>132</v>
      </c>
      <c r="U16" s="65" t="s">
        <v>133</v>
      </c>
      <c r="V16" s="65" t="s">
        <v>134</v>
      </c>
      <c r="W16" s="65" t="s">
        <v>134</v>
      </c>
      <c r="X16" s="65" t="s">
        <v>134</v>
      </c>
      <c r="Y16" s="65" t="s">
        <v>134</v>
      </c>
      <c r="Z16" s="65" t="s">
        <v>134</v>
      </c>
      <c r="AA16" s="65" t="s">
        <v>134</v>
      </c>
      <c r="AB16" s="65" t="s">
        <v>134</v>
      </c>
      <c r="AC16" s="65" t="s">
        <v>134</v>
      </c>
      <c r="AD16" s="65" t="s">
        <v>109</v>
      </c>
      <c r="AE16" s="65" t="s">
        <v>109</v>
      </c>
      <c r="AF16" s="65" t="s">
        <v>134</v>
      </c>
      <c r="AG16" s="65" t="s">
        <v>109</v>
      </c>
      <c r="AH16" s="65" t="s">
        <v>135</v>
      </c>
      <c r="AI16" s="65" t="s">
        <v>111</v>
      </c>
      <c r="AJ16" s="65" t="s">
        <v>136</v>
      </c>
      <c r="AK16" s="65" t="s">
        <v>137</v>
      </c>
      <c r="AL16" s="65" t="s">
        <v>114</v>
      </c>
      <c r="AM16" s="65" t="s">
        <v>138</v>
      </c>
      <c r="AN16" s="65" t="s">
        <v>116</v>
      </c>
      <c r="AO16" s="65" t="s">
        <v>117</v>
      </c>
      <c r="AP16" s="65" t="s">
        <v>118</v>
      </c>
      <c r="AQ16" s="65" t="s">
        <v>141</v>
      </c>
      <c r="AR16" s="65" t="s">
        <v>142</v>
      </c>
      <c r="AS16" s="65" t="s">
        <v>143</v>
      </c>
      <c r="AT16" s="65" t="s">
        <v>122</v>
      </c>
      <c r="AU16" s="65" t="s">
        <v>145</v>
      </c>
      <c r="AV16" s="65" t="s">
        <v>123</v>
      </c>
      <c r="AW16" s="65" t="s">
        <v>171</v>
      </c>
      <c r="AX16" s="65" t="s">
        <v>126</v>
      </c>
      <c r="AY16" s="65" t="s">
        <v>127</v>
      </c>
      <c r="AZ16" s="120" t="s">
        <v>576</v>
      </c>
      <c r="BA16" s="65" t="s">
        <v>148</v>
      </c>
    </row>
    <row r="17" spans="1:53" ht="16" x14ac:dyDescent="0.2">
      <c r="A17" s="64">
        <v>44109.361956018518</v>
      </c>
      <c r="B17" s="64">
        <v>44109.367071759261</v>
      </c>
      <c r="C17" s="65" t="s">
        <v>57</v>
      </c>
      <c r="D17" s="120" t="s">
        <v>576</v>
      </c>
      <c r="E17" s="13">
        <v>100</v>
      </c>
      <c r="F17" s="13">
        <v>442</v>
      </c>
      <c r="G17" s="65" t="s">
        <v>130</v>
      </c>
      <c r="H17" s="64">
        <v>44109.367082372686</v>
      </c>
      <c r="I17" s="65" t="s">
        <v>391</v>
      </c>
      <c r="J17" s="65" t="s">
        <v>106</v>
      </c>
      <c r="K17" s="65" t="s">
        <v>106</v>
      </c>
      <c r="L17" s="65" t="s">
        <v>106</v>
      </c>
      <c r="M17" s="65" t="s">
        <v>106</v>
      </c>
      <c r="N17" s="120" t="s">
        <v>576</v>
      </c>
      <c r="O17" s="120" t="s">
        <v>576</v>
      </c>
      <c r="P17" s="65" t="s">
        <v>107</v>
      </c>
      <c r="Q17" s="65" t="s">
        <v>108</v>
      </c>
      <c r="R17" s="65" t="s">
        <v>129</v>
      </c>
      <c r="S17" s="65" t="s">
        <v>133</v>
      </c>
      <c r="T17" s="65" t="s">
        <v>132</v>
      </c>
      <c r="U17" s="65" t="s">
        <v>133</v>
      </c>
      <c r="V17" s="65" t="s">
        <v>134</v>
      </c>
      <c r="W17" s="65" t="s">
        <v>133</v>
      </c>
      <c r="X17" s="65" t="s">
        <v>133</v>
      </c>
      <c r="Y17" s="65" t="s">
        <v>134</v>
      </c>
      <c r="Z17" s="65" t="s">
        <v>134</v>
      </c>
      <c r="AA17" s="65" t="s">
        <v>134</v>
      </c>
      <c r="AB17" s="65" t="s">
        <v>134</v>
      </c>
      <c r="AC17" s="65" t="s">
        <v>134</v>
      </c>
      <c r="AD17" s="65" t="s">
        <v>133</v>
      </c>
      <c r="AE17" s="65" t="s">
        <v>133</v>
      </c>
      <c r="AF17" s="65" t="s">
        <v>133</v>
      </c>
      <c r="AG17" s="65" t="s">
        <v>133</v>
      </c>
      <c r="AH17" s="65" t="s">
        <v>110</v>
      </c>
      <c r="AI17" s="65" t="s">
        <v>111</v>
      </c>
      <c r="AJ17" s="65" t="s">
        <v>376</v>
      </c>
      <c r="AK17" s="65" t="s">
        <v>137</v>
      </c>
      <c r="AL17" s="65" t="s">
        <v>114</v>
      </c>
      <c r="AM17" s="65" t="s">
        <v>138</v>
      </c>
      <c r="AN17" s="65" t="s">
        <v>116</v>
      </c>
      <c r="AO17" s="65" t="s">
        <v>117</v>
      </c>
      <c r="AP17" s="65" t="s">
        <v>140</v>
      </c>
      <c r="AQ17" s="65" t="s">
        <v>141</v>
      </c>
      <c r="AR17" s="65" t="s">
        <v>120</v>
      </c>
      <c r="AS17" s="65" t="s">
        <v>143</v>
      </c>
      <c r="AT17" s="65" t="s">
        <v>153</v>
      </c>
      <c r="AU17" s="65" t="s">
        <v>145</v>
      </c>
      <c r="AV17" s="65" t="s">
        <v>123</v>
      </c>
      <c r="AW17" s="65" t="s">
        <v>171</v>
      </c>
      <c r="AX17" s="65" t="s">
        <v>126</v>
      </c>
      <c r="AY17" s="65" t="s">
        <v>147</v>
      </c>
      <c r="AZ17" s="120" t="s">
        <v>576</v>
      </c>
      <c r="BA17" s="65" t="s">
        <v>220</v>
      </c>
    </row>
    <row r="18" spans="1:53" ht="16" x14ac:dyDescent="0.2">
      <c r="A18" s="64">
        <v>44104.631435185183</v>
      </c>
      <c r="B18" s="64">
        <v>44104.632488425923</v>
      </c>
      <c r="C18" s="65" t="s">
        <v>57</v>
      </c>
      <c r="D18" s="120" t="s">
        <v>576</v>
      </c>
      <c r="E18" s="13">
        <v>16</v>
      </c>
      <c r="F18" s="13">
        <v>91</v>
      </c>
      <c r="G18" s="65" t="s">
        <v>104</v>
      </c>
      <c r="H18" s="64">
        <v>44111.632523680557</v>
      </c>
      <c r="I18" s="65" t="s">
        <v>392</v>
      </c>
      <c r="J18" s="65" t="s">
        <v>106</v>
      </c>
      <c r="K18" s="65" t="s">
        <v>106</v>
      </c>
      <c r="L18" s="65" t="s">
        <v>106</v>
      </c>
      <c r="M18" s="65" t="s">
        <v>106</v>
      </c>
      <c r="N18" s="120" t="s">
        <v>576</v>
      </c>
      <c r="O18" s="120" t="s">
        <v>576</v>
      </c>
      <c r="P18" s="65" t="s">
        <v>107</v>
      </c>
      <c r="Q18" s="65" t="s">
        <v>108</v>
      </c>
      <c r="R18" s="65" t="s">
        <v>129</v>
      </c>
      <c r="S18" s="65" t="s">
        <v>134</v>
      </c>
      <c r="T18" s="65" t="s">
        <v>132</v>
      </c>
      <c r="U18" s="65" t="s">
        <v>133</v>
      </c>
      <c r="V18" s="65" t="s">
        <v>134</v>
      </c>
      <c r="W18" s="65" t="s">
        <v>133</v>
      </c>
      <c r="X18" s="65" t="s">
        <v>133</v>
      </c>
      <c r="Y18" s="65" t="s">
        <v>134</v>
      </c>
      <c r="Z18" s="65" t="s">
        <v>133</v>
      </c>
      <c r="AA18" s="65" t="s">
        <v>133</v>
      </c>
      <c r="AB18" s="65" t="s">
        <v>133</v>
      </c>
      <c r="AC18" s="65" t="s">
        <v>133</v>
      </c>
      <c r="AD18" s="65" t="s">
        <v>109</v>
      </c>
      <c r="AE18" s="65" t="s">
        <v>133</v>
      </c>
      <c r="AF18" s="65" t="s">
        <v>133</v>
      </c>
      <c r="AG18" s="65" t="s">
        <v>134</v>
      </c>
      <c r="AH18" s="65" t="s">
        <v>106</v>
      </c>
      <c r="AI18" s="65" t="s">
        <v>106</v>
      </c>
      <c r="AJ18" s="65" t="s">
        <v>106</v>
      </c>
      <c r="AK18" s="65" t="s">
        <v>106</v>
      </c>
      <c r="AL18" s="65" t="s">
        <v>106</v>
      </c>
      <c r="AM18" s="65" t="s">
        <v>106</v>
      </c>
      <c r="AN18" s="65" t="s">
        <v>106</v>
      </c>
      <c r="AO18" s="65" t="s">
        <v>106</v>
      </c>
      <c r="AP18" s="65" t="s">
        <v>106</v>
      </c>
      <c r="AQ18" s="65" t="s">
        <v>106</v>
      </c>
      <c r="AR18" s="65" t="s">
        <v>106</v>
      </c>
      <c r="AS18" s="65" t="s">
        <v>106</v>
      </c>
      <c r="AT18" s="65" t="s">
        <v>106</v>
      </c>
      <c r="AU18" s="65" t="s">
        <v>106</v>
      </c>
      <c r="AV18" s="65" t="s">
        <v>106</v>
      </c>
      <c r="AW18" s="65" t="s">
        <v>106</v>
      </c>
      <c r="AX18" s="65" t="s">
        <v>106</v>
      </c>
      <c r="AY18" s="65" t="s">
        <v>106</v>
      </c>
      <c r="AZ18" s="120" t="s">
        <v>576</v>
      </c>
      <c r="BA18" s="65" t="s">
        <v>106</v>
      </c>
    </row>
    <row r="19" spans="1:53" ht="16" x14ac:dyDescent="0.2">
      <c r="A19" s="64">
        <v>44104.629374999997</v>
      </c>
      <c r="B19" s="64">
        <v>44104.639907407407</v>
      </c>
      <c r="C19" s="65" t="s">
        <v>57</v>
      </c>
      <c r="D19" s="120" t="s">
        <v>576</v>
      </c>
      <c r="E19" s="13">
        <v>33</v>
      </c>
      <c r="F19" s="13">
        <v>909</v>
      </c>
      <c r="G19" s="65" t="s">
        <v>104</v>
      </c>
      <c r="H19" s="64">
        <v>44111.640021504631</v>
      </c>
      <c r="I19" s="65" t="s">
        <v>393</v>
      </c>
      <c r="J19" s="65" t="s">
        <v>106</v>
      </c>
      <c r="K19" s="65" t="s">
        <v>106</v>
      </c>
      <c r="L19" s="65" t="s">
        <v>106</v>
      </c>
      <c r="M19" s="65" t="s">
        <v>106</v>
      </c>
      <c r="N19" s="120" t="s">
        <v>576</v>
      </c>
      <c r="O19" s="120" t="s">
        <v>576</v>
      </c>
      <c r="P19" s="65" t="s">
        <v>107</v>
      </c>
      <c r="Q19" s="65" t="s">
        <v>108</v>
      </c>
      <c r="R19" s="65" t="s">
        <v>129</v>
      </c>
      <c r="S19" s="65" t="s">
        <v>134</v>
      </c>
      <c r="T19" s="65" t="s">
        <v>132</v>
      </c>
      <c r="U19" s="65" t="s">
        <v>132</v>
      </c>
      <c r="V19" s="65" t="s">
        <v>133</v>
      </c>
      <c r="W19" s="65" t="s">
        <v>133</v>
      </c>
      <c r="X19" s="65" t="s">
        <v>132</v>
      </c>
      <c r="Y19" s="65" t="s">
        <v>133</v>
      </c>
      <c r="Z19" s="65" t="s">
        <v>134</v>
      </c>
      <c r="AA19" s="65" t="s">
        <v>133</v>
      </c>
      <c r="AB19" s="65" t="s">
        <v>133</v>
      </c>
      <c r="AC19" s="65" t="s">
        <v>132</v>
      </c>
      <c r="AD19" s="65" t="s">
        <v>132</v>
      </c>
      <c r="AE19" s="65" t="s">
        <v>132</v>
      </c>
      <c r="AF19" s="65" t="s">
        <v>132</v>
      </c>
      <c r="AG19" s="65" t="s">
        <v>134</v>
      </c>
      <c r="AH19" s="65" t="s">
        <v>110</v>
      </c>
      <c r="AI19" s="65" t="s">
        <v>111</v>
      </c>
      <c r="AJ19" s="65" t="s">
        <v>136</v>
      </c>
      <c r="AK19" s="65" t="s">
        <v>152</v>
      </c>
      <c r="AL19" s="65" t="s">
        <v>195</v>
      </c>
      <c r="AM19" s="65" t="s">
        <v>155</v>
      </c>
      <c r="AN19" s="65" t="s">
        <v>156</v>
      </c>
      <c r="AO19" s="65" t="s">
        <v>117</v>
      </c>
      <c r="AP19" s="65" t="s">
        <v>118</v>
      </c>
      <c r="AQ19" s="65" t="s">
        <v>141</v>
      </c>
      <c r="AR19" s="65" t="s">
        <v>142</v>
      </c>
      <c r="AS19" s="65" t="s">
        <v>143</v>
      </c>
      <c r="AT19" s="65" t="s">
        <v>153</v>
      </c>
      <c r="AU19" s="65" t="s">
        <v>145</v>
      </c>
      <c r="AV19" s="65" t="s">
        <v>174</v>
      </c>
      <c r="AW19" s="65" t="s">
        <v>125</v>
      </c>
      <c r="AX19" s="65" t="s">
        <v>126</v>
      </c>
      <c r="AY19" s="65" t="s">
        <v>147</v>
      </c>
      <c r="AZ19" s="120" t="s">
        <v>576</v>
      </c>
      <c r="BA19" s="65" t="s">
        <v>148</v>
      </c>
    </row>
    <row r="20" spans="1:53" ht="16" x14ac:dyDescent="0.2">
      <c r="A20" s="64">
        <v>44104.670578703706</v>
      </c>
      <c r="B20" s="64">
        <v>44104.679814814815</v>
      </c>
      <c r="C20" s="65" t="s">
        <v>57</v>
      </c>
      <c r="D20" s="120" t="s">
        <v>576</v>
      </c>
      <c r="E20" s="13">
        <v>33</v>
      </c>
      <c r="F20" s="13">
        <v>798</v>
      </c>
      <c r="G20" s="65" t="s">
        <v>104</v>
      </c>
      <c r="H20" s="64">
        <v>44111.680068495371</v>
      </c>
      <c r="I20" s="65" t="s">
        <v>394</v>
      </c>
      <c r="J20" s="65" t="s">
        <v>106</v>
      </c>
      <c r="K20" s="65" t="s">
        <v>106</v>
      </c>
      <c r="L20" s="65" t="s">
        <v>106</v>
      </c>
      <c r="M20" s="65" t="s">
        <v>106</v>
      </c>
      <c r="N20" s="120" t="s">
        <v>576</v>
      </c>
      <c r="O20" s="120" t="s">
        <v>576</v>
      </c>
      <c r="P20" s="65" t="s">
        <v>107</v>
      </c>
      <c r="Q20" s="65" t="s">
        <v>108</v>
      </c>
      <c r="R20" s="65" t="s">
        <v>129</v>
      </c>
      <c r="S20" s="65" t="s">
        <v>134</v>
      </c>
      <c r="T20" s="65" t="s">
        <v>132</v>
      </c>
      <c r="U20" s="65" t="s">
        <v>133</v>
      </c>
      <c r="V20" s="65" t="s">
        <v>134</v>
      </c>
      <c r="W20" s="65" t="s">
        <v>133</v>
      </c>
      <c r="X20" s="65" t="s">
        <v>134</v>
      </c>
      <c r="Y20" s="65" t="s">
        <v>109</v>
      </c>
      <c r="Z20" s="65" t="s">
        <v>134</v>
      </c>
      <c r="AA20" s="65" t="s">
        <v>134</v>
      </c>
      <c r="AB20" s="65" t="s">
        <v>134</v>
      </c>
      <c r="AC20" s="65" t="s">
        <v>109</v>
      </c>
      <c r="AD20" s="65" t="s">
        <v>134</v>
      </c>
      <c r="AE20" s="65" t="s">
        <v>134</v>
      </c>
      <c r="AF20" s="65" t="s">
        <v>133</v>
      </c>
      <c r="AG20" s="65" t="s">
        <v>134</v>
      </c>
      <c r="AH20" s="65" t="s">
        <v>110</v>
      </c>
      <c r="AI20" s="65" t="s">
        <v>111</v>
      </c>
      <c r="AJ20" s="65" t="s">
        <v>136</v>
      </c>
      <c r="AK20" s="65" t="s">
        <v>137</v>
      </c>
      <c r="AL20" s="65" t="s">
        <v>114</v>
      </c>
      <c r="AM20" s="65" t="s">
        <v>115</v>
      </c>
      <c r="AN20" s="65" t="s">
        <v>116</v>
      </c>
      <c r="AO20" s="65" t="s">
        <v>117</v>
      </c>
      <c r="AP20" s="65" t="s">
        <v>118</v>
      </c>
      <c r="AQ20" s="65" t="s">
        <v>141</v>
      </c>
      <c r="AR20" s="65" t="s">
        <v>120</v>
      </c>
      <c r="AS20" s="65" t="s">
        <v>143</v>
      </c>
      <c r="AT20" s="65" t="s">
        <v>144</v>
      </c>
      <c r="AU20" s="65" t="s">
        <v>145</v>
      </c>
      <c r="AV20" s="65" t="s">
        <v>123</v>
      </c>
      <c r="AW20" s="65" t="s">
        <v>187</v>
      </c>
      <c r="AX20" s="65" t="s">
        <v>146</v>
      </c>
      <c r="AY20" s="65" t="s">
        <v>147</v>
      </c>
      <c r="AZ20" s="120" t="s">
        <v>576</v>
      </c>
      <c r="BA20" s="65" t="s">
        <v>148</v>
      </c>
    </row>
    <row r="21" spans="1:53" ht="16" x14ac:dyDescent="0.2">
      <c r="A21" s="64">
        <v>44105.251504629632</v>
      </c>
      <c r="B21" s="64">
        <v>44105.738981481481</v>
      </c>
      <c r="C21" s="65" t="s">
        <v>57</v>
      </c>
      <c r="D21" s="120" t="s">
        <v>576</v>
      </c>
      <c r="E21" s="13">
        <v>16</v>
      </c>
      <c r="F21" s="13">
        <v>42117</v>
      </c>
      <c r="G21" s="65" t="s">
        <v>104</v>
      </c>
      <c r="H21" s="64">
        <v>44112.739436724536</v>
      </c>
      <c r="I21" s="65" t="s">
        <v>395</v>
      </c>
      <c r="J21" s="65" t="s">
        <v>106</v>
      </c>
      <c r="K21" s="65" t="s">
        <v>106</v>
      </c>
      <c r="L21" s="65" t="s">
        <v>106</v>
      </c>
      <c r="M21" s="65" t="s">
        <v>106</v>
      </c>
      <c r="N21" s="120" t="s">
        <v>576</v>
      </c>
      <c r="O21" s="120" t="s">
        <v>576</v>
      </c>
      <c r="P21" s="65" t="s">
        <v>107</v>
      </c>
      <c r="Q21" s="65" t="s">
        <v>108</v>
      </c>
      <c r="R21" s="65" t="s">
        <v>129</v>
      </c>
      <c r="S21" s="65" t="s">
        <v>132</v>
      </c>
      <c r="T21" s="65" t="s">
        <v>132</v>
      </c>
      <c r="U21" s="65" t="s">
        <v>132</v>
      </c>
      <c r="V21" s="65" t="s">
        <v>133</v>
      </c>
      <c r="W21" s="65" t="s">
        <v>132</v>
      </c>
      <c r="X21" s="65" t="s">
        <v>133</v>
      </c>
      <c r="Y21" s="65" t="s">
        <v>133</v>
      </c>
      <c r="Z21" s="65" t="s">
        <v>133</v>
      </c>
      <c r="AA21" s="65" t="s">
        <v>133</v>
      </c>
      <c r="AB21" s="65" t="s">
        <v>133</v>
      </c>
      <c r="AC21" s="65" t="s">
        <v>134</v>
      </c>
      <c r="AD21" s="65" t="s">
        <v>133</v>
      </c>
      <c r="AE21" s="65" t="s">
        <v>133</v>
      </c>
      <c r="AF21" s="65" t="s">
        <v>133</v>
      </c>
      <c r="AG21" s="65" t="s">
        <v>133</v>
      </c>
      <c r="AH21" s="65" t="s">
        <v>106</v>
      </c>
      <c r="AI21" s="65" t="s">
        <v>106</v>
      </c>
      <c r="AJ21" s="65" t="s">
        <v>106</v>
      </c>
      <c r="AK21" s="65" t="s">
        <v>106</v>
      </c>
      <c r="AL21" s="65" t="s">
        <v>106</v>
      </c>
      <c r="AM21" s="65" t="s">
        <v>106</v>
      </c>
      <c r="AN21" s="65" t="s">
        <v>106</v>
      </c>
      <c r="AO21" s="65" t="s">
        <v>106</v>
      </c>
      <c r="AP21" s="65" t="s">
        <v>106</v>
      </c>
      <c r="AQ21" s="65" t="s">
        <v>106</v>
      </c>
      <c r="AR21" s="65" t="s">
        <v>106</v>
      </c>
      <c r="AS21" s="65" t="s">
        <v>106</v>
      </c>
      <c r="AT21" s="65" t="s">
        <v>106</v>
      </c>
      <c r="AU21" s="65" t="s">
        <v>106</v>
      </c>
      <c r="AV21" s="65" t="s">
        <v>106</v>
      </c>
      <c r="AW21" s="65" t="s">
        <v>106</v>
      </c>
      <c r="AX21" s="65" t="s">
        <v>106</v>
      </c>
      <c r="AY21" s="65" t="s">
        <v>106</v>
      </c>
      <c r="AZ21" s="120" t="s">
        <v>576</v>
      </c>
      <c r="BA21" s="65" t="s">
        <v>106</v>
      </c>
    </row>
    <row r="22" spans="1:53" ht="16" x14ac:dyDescent="0.2">
      <c r="A22" s="64">
        <v>44106.578958333332</v>
      </c>
      <c r="B22" s="64">
        <v>44106.579201388886</v>
      </c>
      <c r="C22" s="65" t="s">
        <v>57</v>
      </c>
      <c r="D22" s="120" t="s">
        <v>576</v>
      </c>
      <c r="E22" s="13">
        <v>2</v>
      </c>
      <c r="F22" s="13">
        <v>21</v>
      </c>
      <c r="G22" s="65" t="s">
        <v>104</v>
      </c>
      <c r="H22" s="64">
        <v>44113.579299560188</v>
      </c>
      <c r="I22" s="65" t="s">
        <v>518</v>
      </c>
      <c r="J22" s="65" t="s">
        <v>106</v>
      </c>
      <c r="K22" s="65" t="s">
        <v>106</v>
      </c>
      <c r="L22" s="65" t="s">
        <v>106</v>
      </c>
      <c r="M22" s="65" t="s">
        <v>106</v>
      </c>
      <c r="N22" s="120" t="s">
        <v>576</v>
      </c>
      <c r="O22" s="120" t="s">
        <v>576</v>
      </c>
      <c r="P22" s="65" t="s">
        <v>107</v>
      </c>
      <c r="Q22" s="65" t="s">
        <v>108</v>
      </c>
      <c r="R22" s="65" t="s">
        <v>129</v>
      </c>
      <c r="S22" s="65" t="s">
        <v>106</v>
      </c>
      <c r="T22" s="65" t="s">
        <v>106</v>
      </c>
      <c r="U22" s="65" t="s">
        <v>106</v>
      </c>
      <c r="V22" s="65" t="s">
        <v>106</v>
      </c>
      <c r="W22" s="65" t="s">
        <v>106</v>
      </c>
      <c r="X22" s="65" t="s">
        <v>106</v>
      </c>
      <c r="Y22" s="65" t="s">
        <v>106</v>
      </c>
      <c r="Z22" s="65" t="s">
        <v>106</v>
      </c>
      <c r="AA22" s="65" t="s">
        <v>106</v>
      </c>
      <c r="AB22" s="65" t="s">
        <v>106</v>
      </c>
      <c r="AC22" s="65" t="s">
        <v>106</v>
      </c>
      <c r="AD22" s="65" t="s">
        <v>106</v>
      </c>
      <c r="AE22" s="65" t="s">
        <v>106</v>
      </c>
      <c r="AF22" s="65" t="s">
        <v>106</v>
      </c>
      <c r="AG22" s="65" t="s">
        <v>106</v>
      </c>
      <c r="AH22" s="65" t="s">
        <v>106</v>
      </c>
      <c r="AI22" s="65" t="s">
        <v>106</v>
      </c>
      <c r="AJ22" s="65" t="s">
        <v>106</v>
      </c>
      <c r="AK22" s="65" t="s">
        <v>106</v>
      </c>
      <c r="AL22" s="65" t="s">
        <v>106</v>
      </c>
      <c r="AM22" s="65" t="s">
        <v>106</v>
      </c>
      <c r="AN22" s="65" t="s">
        <v>106</v>
      </c>
      <c r="AO22" s="65" t="s">
        <v>106</v>
      </c>
      <c r="AP22" s="65" t="s">
        <v>106</v>
      </c>
      <c r="AQ22" s="65" t="s">
        <v>106</v>
      </c>
      <c r="AR22" s="65" t="s">
        <v>106</v>
      </c>
      <c r="AS22" s="65" t="s">
        <v>106</v>
      </c>
      <c r="AT22" s="65" t="s">
        <v>106</v>
      </c>
      <c r="AU22" s="65" t="s">
        <v>106</v>
      </c>
      <c r="AV22" s="65" t="s">
        <v>106</v>
      </c>
      <c r="AW22" s="65" t="s">
        <v>106</v>
      </c>
      <c r="AX22" s="65" t="s">
        <v>106</v>
      </c>
      <c r="AY22" s="65" t="s">
        <v>106</v>
      </c>
      <c r="AZ22" s="120" t="s">
        <v>576</v>
      </c>
      <c r="BA22" s="65" t="s">
        <v>106</v>
      </c>
    </row>
  </sheetData>
  <autoFilter ref="A2:BA23" xr:uid="{00000000-0009-0000-0000-000000000000}"/>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E9CDF-1D43-4E31-B7E9-3A23AD399925}">
  <dimension ref="A1:BB209"/>
  <sheetViews>
    <sheetView zoomScale="55" zoomScaleNormal="55" workbookViewId="0">
      <pane ySplit="2" topLeftCell="A3" activePane="bottomLeft" state="frozen"/>
      <selection pane="bottomLeft" activeCell="D3" sqref="D3"/>
    </sheetView>
  </sheetViews>
  <sheetFormatPr baseColWidth="10" defaultColWidth="8.83203125" defaultRowHeight="15" x14ac:dyDescent="0.2"/>
  <cols>
    <col min="1" max="2" width="15.1640625" customWidth="1"/>
    <col min="3" max="3" width="15" customWidth="1"/>
    <col min="4" max="4" width="16.83203125" customWidth="1"/>
    <col min="5" max="5" width="9" customWidth="1"/>
    <col min="6" max="6" width="20.6640625" customWidth="1"/>
    <col min="7" max="7" width="8.6640625" customWidth="1"/>
    <col min="8" max="8" width="15.1640625" customWidth="1"/>
    <col min="9" max="9" width="22.5" customWidth="1"/>
    <col min="10" max="10" width="20" customWidth="1"/>
    <col min="11" max="11" width="20.1640625" customWidth="1"/>
    <col min="12" max="12" width="15.33203125" customWidth="1"/>
    <col min="13" max="13" width="23.5" customWidth="1"/>
    <col min="14" max="14" width="17" customWidth="1"/>
    <col min="15" max="15" width="18.5" customWidth="1"/>
    <col min="16" max="16" width="19.83203125" customWidth="1"/>
    <col min="17" max="17" width="14.83203125" customWidth="1"/>
    <col min="18" max="18" width="222" customWidth="1"/>
    <col min="19" max="19" width="70.83203125" customWidth="1"/>
    <col min="20" max="20" width="72.83203125" customWidth="1"/>
    <col min="21" max="21" width="168.1640625" customWidth="1"/>
    <col min="22" max="22" width="113.6640625" customWidth="1"/>
    <col min="23" max="23" width="130.6640625" customWidth="1"/>
    <col min="24" max="24" width="133.5" customWidth="1"/>
    <col min="25" max="25" width="95.5" customWidth="1"/>
    <col min="26" max="26" width="113.6640625" customWidth="1"/>
    <col min="27" max="27" width="122.83203125" customWidth="1"/>
    <col min="28" max="28" width="101.1640625" customWidth="1"/>
    <col min="29" max="29" width="50.6640625" customWidth="1"/>
    <col min="30" max="30" width="53.1640625" customWidth="1"/>
    <col min="31" max="31" width="67.5" customWidth="1"/>
    <col min="32" max="32" width="56.33203125" customWidth="1"/>
    <col min="33" max="33" width="101.5" customWidth="1"/>
    <col min="34" max="34" width="90.5" customWidth="1"/>
    <col min="35" max="35" width="104.5" customWidth="1"/>
    <col min="36" max="36" width="69.33203125" customWidth="1"/>
    <col min="37" max="37" width="107.6640625" customWidth="1"/>
    <col min="38" max="38" width="44" customWidth="1"/>
    <col min="39" max="39" width="55.33203125" customWidth="1"/>
    <col min="40" max="40" width="76.83203125" customWidth="1"/>
    <col min="41" max="41" width="63.83203125" customWidth="1"/>
    <col min="42" max="42" width="55" customWidth="1"/>
    <col min="43" max="43" width="40" customWidth="1"/>
    <col min="44" max="44" width="101.6640625" customWidth="1"/>
    <col min="45" max="45" width="100.6640625" customWidth="1"/>
    <col min="46" max="46" width="125.5" customWidth="1"/>
    <col min="47" max="47" width="55.33203125" customWidth="1"/>
    <col min="48" max="48" width="42.5" customWidth="1"/>
    <col min="49" max="49" width="81.1640625" customWidth="1"/>
    <col min="50" max="50" width="67.83203125" customWidth="1"/>
    <col min="51" max="51" width="55.6640625" customWidth="1"/>
    <col min="52" max="52" width="101.33203125" customWidth="1"/>
    <col min="53" max="53" width="149.33203125" customWidth="1"/>
    <col min="54" max="54" width="21.1640625" customWidth="1"/>
  </cols>
  <sheetData>
    <row r="1" spans="1:54"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row>
    <row r="2" spans="1:54" x14ac:dyDescent="0.2">
      <c r="A2" s="1" t="s">
        <v>54</v>
      </c>
      <c r="B2" s="1" t="s">
        <v>55</v>
      </c>
      <c r="C2" s="1" t="s">
        <v>56</v>
      </c>
      <c r="D2" s="1" t="s">
        <v>57</v>
      </c>
      <c r="E2" s="1" t="s">
        <v>4</v>
      </c>
      <c r="F2" s="1" t="s">
        <v>5</v>
      </c>
      <c r="G2" s="1" t="s">
        <v>6</v>
      </c>
      <c r="H2" s="1" t="s">
        <v>58</v>
      </c>
      <c r="I2" s="1" t="s">
        <v>59</v>
      </c>
      <c r="J2" s="1" t="s">
        <v>60</v>
      </c>
      <c r="K2" s="1" t="s">
        <v>61</v>
      </c>
      <c r="L2" s="1" t="s">
        <v>62</v>
      </c>
      <c r="M2" s="1" t="s">
        <v>63</v>
      </c>
      <c r="N2" s="1" t="s">
        <v>64</v>
      </c>
      <c r="O2" s="1" t="s">
        <v>65</v>
      </c>
      <c r="P2" s="1" t="s">
        <v>66</v>
      </c>
      <c r="Q2" s="1" t="s">
        <v>67</v>
      </c>
      <c r="R2" s="1" t="s">
        <v>68</v>
      </c>
      <c r="S2" s="1" t="s">
        <v>69</v>
      </c>
      <c r="T2" s="1" t="s">
        <v>70</v>
      </c>
      <c r="U2" s="1" t="s">
        <v>71</v>
      </c>
      <c r="V2" s="1" t="s">
        <v>72</v>
      </c>
      <c r="W2" s="1" t="s">
        <v>73</v>
      </c>
      <c r="X2" s="1" t="s">
        <v>74</v>
      </c>
      <c r="Y2" s="1" t="s">
        <v>75</v>
      </c>
      <c r="Z2" s="1" t="s">
        <v>76</v>
      </c>
      <c r="AA2" s="1" t="s">
        <v>77</v>
      </c>
      <c r="AB2" s="1" t="s">
        <v>78</v>
      </c>
      <c r="AC2" s="1" t="s">
        <v>79</v>
      </c>
      <c r="AD2" s="1" t="s">
        <v>80</v>
      </c>
      <c r="AE2" s="1" t="s">
        <v>81</v>
      </c>
      <c r="AF2" s="1" t="s">
        <v>82</v>
      </c>
      <c r="AG2" s="1" t="s">
        <v>83</v>
      </c>
      <c r="AH2" s="1" t="s">
        <v>84</v>
      </c>
      <c r="AI2" s="1" t="s">
        <v>85</v>
      </c>
      <c r="AJ2" s="1" t="s">
        <v>86</v>
      </c>
      <c r="AK2" s="1" t="s">
        <v>87</v>
      </c>
      <c r="AL2" s="1" t="s">
        <v>88</v>
      </c>
      <c r="AM2" s="1" t="s">
        <v>89</v>
      </c>
      <c r="AN2" s="1" t="s">
        <v>90</v>
      </c>
      <c r="AO2" s="1" t="s">
        <v>91</v>
      </c>
      <c r="AP2" s="1" t="s">
        <v>92</v>
      </c>
      <c r="AQ2" s="1" t="s">
        <v>93</v>
      </c>
      <c r="AR2" s="1" t="s">
        <v>94</v>
      </c>
      <c r="AS2" s="1" t="s">
        <v>95</v>
      </c>
      <c r="AT2" s="1" t="s">
        <v>96</v>
      </c>
      <c r="AU2" s="1" t="s">
        <v>97</v>
      </c>
      <c r="AV2" s="1" t="s">
        <v>98</v>
      </c>
      <c r="AW2" s="1" t="s">
        <v>99</v>
      </c>
      <c r="AX2" s="1" t="s">
        <v>100</v>
      </c>
      <c r="AY2" s="1" t="s">
        <v>101</v>
      </c>
      <c r="AZ2" s="1" t="s">
        <v>102</v>
      </c>
      <c r="BA2" s="1" t="s">
        <v>103</v>
      </c>
      <c r="BB2" s="1" t="s">
        <v>53</v>
      </c>
    </row>
    <row r="3" spans="1:54" ht="16" x14ac:dyDescent="0.2">
      <c r="A3" s="63">
        <v>43685.344525462962</v>
      </c>
      <c r="B3" s="63">
        <v>43685.347384259258</v>
      </c>
      <c r="C3" s="58" t="s">
        <v>57</v>
      </c>
      <c r="D3" s="120" t="s">
        <v>576</v>
      </c>
      <c r="E3" s="2">
        <v>31</v>
      </c>
      <c r="F3" s="2">
        <v>247</v>
      </c>
      <c r="G3" s="58" t="s">
        <v>104</v>
      </c>
      <c r="H3" s="63">
        <v>43692.347545497687</v>
      </c>
      <c r="I3" s="58" t="s">
        <v>105</v>
      </c>
      <c r="J3" s="58" t="s">
        <v>106</v>
      </c>
      <c r="K3" s="58" t="s">
        <v>106</v>
      </c>
      <c r="L3" s="58" t="s">
        <v>106</v>
      </c>
      <c r="M3" s="58" t="s">
        <v>106</v>
      </c>
      <c r="N3" s="120" t="s">
        <v>576</v>
      </c>
      <c r="O3" s="120" t="s">
        <v>576</v>
      </c>
      <c r="P3" s="58" t="s">
        <v>107</v>
      </c>
      <c r="Q3" s="58" t="s">
        <v>108</v>
      </c>
      <c r="R3" s="58" t="s">
        <v>106</v>
      </c>
      <c r="S3" s="58" t="s">
        <v>109</v>
      </c>
      <c r="T3" s="58" t="s">
        <v>109</v>
      </c>
      <c r="U3" s="58" t="s">
        <v>109</v>
      </c>
      <c r="V3" s="58" t="s">
        <v>109</v>
      </c>
      <c r="W3" s="58" t="s">
        <v>109</v>
      </c>
      <c r="X3" s="58" t="s">
        <v>109</v>
      </c>
      <c r="Y3" s="58" t="s">
        <v>109</v>
      </c>
      <c r="Z3" s="58" t="s">
        <v>109</v>
      </c>
      <c r="AA3" s="58" t="s">
        <v>109</v>
      </c>
      <c r="AB3" s="58" t="s">
        <v>109</v>
      </c>
      <c r="AC3" s="58" t="s">
        <v>109</v>
      </c>
      <c r="AD3" s="58" t="s">
        <v>109</v>
      </c>
      <c r="AE3" s="58" t="s">
        <v>109</v>
      </c>
      <c r="AF3" s="58" t="s">
        <v>109</v>
      </c>
      <c r="AG3" s="58" t="s">
        <v>109</v>
      </c>
      <c r="AH3" s="58" t="s">
        <v>110</v>
      </c>
      <c r="AI3" s="58" t="s">
        <v>111</v>
      </c>
      <c r="AJ3" s="58" t="s">
        <v>112</v>
      </c>
      <c r="AK3" s="58" t="s">
        <v>113</v>
      </c>
      <c r="AL3" s="58" t="s">
        <v>114</v>
      </c>
      <c r="AM3" s="58" t="s">
        <v>115</v>
      </c>
      <c r="AN3" s="58" t="s">
        <v>116</v>
      </c>
      <c r="AO3" s="58" t="s">
        <v>117</v>
      </c>
      <c r="AP3" s="58" t="s">
        <v>118</v>
      </c>
      <c r="AQ3" s="58" t="s">
        <v>119</v>
      </c>
      <c r="AR3" s="58" t="s">
        <v>120</v>
      </c>
      <c r="AS3" s="58" t="s">
        <v>121</v>
      </c>
      <c r="AT3" s="58" t="s">
        <v>122</v>
      </c>
      <c r="AU3" s="58" t="s">
        <v>123</v>
      </c>
      <c r="AV3" s="58" t="s">
        <v>124</v>
      </c>
      <c r="AW3" s="58" t="s">
        <v>125</v>
      </c>
      <c r="AX3" s="58" t="s">
        <v>126</v>
      </c>
      <c r="AY3" s="58" t="s">
        <v>127</v>
      </c>
      <c r="AZ3" s="120" t="s">
        <v>576</v>
      </c>
      <c r="BA3" s="58" t="s">
        <v>106</v>
      </c>
      <c r="BB3" s="58" t="s">
        <v>106</v>
      </c>
    </row>
    <row r="4" spans="1:54" ht="16" x14ac:dyDescent="0.2">
      <c r="A4" s="63">
        <v>43689.557245370372</v>
      </c>
      <c r="B4" s="63">
        <v>43696.526782407411</v>
      </c>
      <c r="C4" s="58" t="s">
        <v>57</v>
      </c>
      <c r="D4" s="120" t="s">
        <v>576</v>
      </c>
      <c r="E4" s="2">
        <v>2</v>
      </c>
      <c r="F4" s="2">
        <v>602167</v>
      </c>
      <c r="G4" s="58" t="s">
        <v>104</v>
      </c>
      <c r="H4" s="63">
        <v>43703.527033969905</v>
      </c>
      <c r="I4" s="58" t="s">
        <v>128</v>
      </c>
      <c r="J4" s="58" t="s">
        <v>106</v>
      </c>
      <c r="K4" s="58" t="s">
        <v>106</v>
      </c>
      <c r="L4" s="58" t="s">
        <v>106</v>
      </c>
      <c r="M4" s="58" t="s">
        <v>106</v>
      </c>
      <c r="N4" s="120" t="s">
        <v>576</v>
      </c>
      <c r="O4" s="120" t="s">
        <v>576</v>
      </c>
      <c r="P4" s="58" t="s">
        <v>107</v>
      </c>
      <c r="Q4" s="58" t="s">
        <v>108</v>
      </c>
      <c r="R4" s="58" t="s">
        <v>129</v>
      </c>
      <c r="S4" s="58" t="s">
        <v>106</v>
      </c>
      <c r="T4" s="58" t="s">
        <v>106</v>
      </c>
      <c r="U4" s="58" t="s">
        <v>106</v>
      </c>
      <c r="V4" s="58" t="s">
        <v>106</v>
      </c>
      <c r="W4" s="58" t="s">
        <v>106</v>
      </c>
      <c r="X4" s="58" t="s">
        <v>106</v>
      </c>
      <c r="Y4" s="58" t="s">
        <v>106</v>
      </c>
      <c r="Z4" s="58" t="s">
        <v>106</v>
      </c>
      <c r="AA4" s="58" t="s">
        <v>106</v>
      </c>
      <c r="AB4" s="58" t="s">
        <v>106</v>
      </c>
      <c r="AC4" s="58" t="s">
        <v>106</v>
      </c>
      <c r="AD4" s="58" t="s">
        <v>106</v>
      </c>
      <c r="AE4" s="58" t="s">
        <v>106</v>
      </c>
      <c r="AF4" s="58" t="s">
        <v>106</v>
      </c>
      <c r="AG4" s="58" t="s">
        <v>106</v>
      </c>
      <c r="AH4" s="58" t="s">
        <v>106</v>
      </c>
      <c r="AI4" s="58" t="s">
        <v>106</v>
      </c>
      <c r="AJ4" s="58" t="s">
        <v>106</v>
      </c>
      <c r="AK4" s="58" t="s">
        <v>106</v>
      </c>
      <c r="AL4" s="58" t="s">
        <v>106</v>
      </c>
      <c r="AM4" s="58" t="s">
        <v>106</v>
      </c>
      <c r="AN4" s="58" t="s">
        <v>106</v>
      </c>
      <c r="AO4" s="58" t="s">
        <v>106</v>
      </c>
      <c r="AP4" s="58" t="s">
        <v>106</v>
      </c>
      <c r="AQ4" s="58" t="s">
        <v>106</v>
      </c>
      <c r="AR4" s="58" t="s">
        <v>106</v>
      </c>
      <c r="AS4" s="58" t="s">
        <v>106</v>
      </c>
      <c r="AT4" s="58" t="s">
        <v>106</v>
      </c>
      <c r="AU4" s="58" t="s">
        <v>106</v>
      </c>
      <c r="AV4" s="58" t="s">
        <v>106</v>
      </c>
      <c r="AW4" s="58" t="s">
        <v>106</v>
      </c>
      <c r="AX4" s="58" t="s">
        <v>106</v>
      </c>
      <c r="AY4" s="58" t="s">
        <v>106</v>
      </c>
      <c r="AZ4" s="120" t="s">
        <v>576</v>
      </c>
      <c r="BA4" s="58" t="s">
        <v>106</v>
      </c>
      <c r="BB4" s="58" t="s">
        <v>106</v>
      </c>
    </row>
    <row r="5" spans="1:54" ht="16" x14ac:dyDescent="0.2">
      <c r="A5" s="63">
        <v>43703.665300925924</v>
      </c>
      <c r="B5" s="63">
        <v>43703.671041666668</v>
      </c>
      <c r="C5" s="58" t="s">
        <v>57</v>
      </c>
      <c r="D5" s="120" t="s">
        <v>576</v>
      </c>
      <c r="E5" s="2">
        <v>100</v>
      </c>
      <c r="F5" s="2">
        <v>496</v>
      </c>
      <c r="G5" s="58" t="s">
        <v>130</v>
      </c>
      <c r="H5" s="63">
        <v>43703.671130509261</v>
      </c>
      <c r="I5" s="58" t="s">
        <v>131</v>
      </c>
      <c r="J5" s="58" t="s">
        <v>106</v>
      </c>
      <c r="K5" s="58" t="s">
        <v>106</v>
      </c>
      <c r="L5" s="58" t="s">
        <v>106</v>
      </c>
      <c r="M5" s="58" t="s">
        <v>106</v>
      </c>
      <c r="N5" s="120" t="s">
        <v>576</v>
      </c>
      <c r="O5" s="120" t="s">
        <v>576</v>
      </c>
      <c r="P5" s="58" t="s">
        <v>107</v>
      </c>
      <c r="Q5" s="58" t="s">
        <v>108</v>
      </c>
      <c r="R5" s="58" t="s">
        <v>129</v>
      </c>
      <c r="S5" s="58" t="s">
        <v>132</v>
      </c>
      <c r="T5" s="58" t="s">
        <v>132</v>
      </c>
      <c r="U5" s="58" t="s">
        <v>132</v>
      </c>
      <c r="V5" s="58" t="s">
        <v>133</v>
      </c>
      <c r="W5" s="58" t="s">
        <v>133</v>
      </c>
      <c r="X5" s="58" t="s">
        <v>132</v>
      </c>
      <c r="Y5" s="58" t="s">
        <v>132</v>
      </c>
      <c r="Z5" s="58" t="s">
        <v>132</v>
      </c>
      <c r="AA5" s="58" t="s">
        <v>132</v>
      </c>
      <c r="AB5" s="58" t="s">
        <v>133</v>
      </c>
      <c r="AC5" s="58" t="s">
        <v>132</v>
      </c>
      <c r="AD5" s="58" t="s">
        <v>134</v>
      </c>
      <c r="AE5" s="58" t="s">
        <v>133</v>
      </c>
      <c r="AF5" s="58" t="s">
        <v>133</v>
      </c>
      <c r="AG5" s="58" t="s">
        <v>134</v>
      </c>
      <c r="AH5" s="58" t="s">
        <v>135</v>
      </c>
      <c r="AI5" s="58" t="s">
        <v>111</v>
      </c>
      <c r="AJ5" s="58" t="s">
        <v>136</v>
      </c>
      <c r="AK5" s="58" t="s">
        <v>137</v>
      </c>
      <c r="AL5" s="58" t="s">
        <v>114</v>
      </c>
      <c r="AM5" s="58" t="s">
        <v>138</v>
      </c>
      <c r="AN5" s="58" t="s">
        <v>116</v>
      </c>
      <c r="AO5" s="58" t="s">
        <v>139</v>
      </c>
      <c r="AP5" s="58" t="s">
        <v>140</v>
      </c>
      <c r="AQ5" s="58" t="s">
        <v>141</v>
      </c>
      <c r="AR5" s="58" t="s">
        <v>142</v>
      </c>
      <c r="AS5" s="58" t="s">
        <v>143</v>
      </c>
      <c r="AT5" s="58" t="s">
        <v>144</v>
      </c>
      <c r="AU5" s="58" t="s">
        <v>145</v>
      </c>
      <c r="AV5" s="58" t="s">
        <v>123</v>
      </c>
      <c r="AW5" s="58" t="s">
        <v>125</v>
      </c>
      <c r="AX5" s="58" t="s">
        <v>146</v>
      </c>
      <c r="AY5" s="58" t="s">
        <v>147</v>
      </c>
      <c r="AZ5" s="120" t="s">
        <v>576</v>
      </c>
      <c r="BA5" s="58" t="s">
        <v>148</v>
      </c>
      <c r="BB5" s="58" t="s">
        <v>149</v>
      </c>
    </row>
    <row r="6" spans="1:54" ht="16" x14ac:dyDescent="0.2">
      <c r="A6" s="63">
        <v>43703.675381944442</v>
      </c>
      <c r="B6" s="63">
        <v>43703.682210648149</v>
      </c>
      <c r="C6" s="58" t="s">
        <v>57</v>
      </c>
      <c r="D6" s="120" t="s">
        <v>576</v>
      </c>
      <c r="E6" s="2">
        <v>100</v>
      </c>
      <c r="F6" s="2">
        <v>590</v>
      </c>
      <c r="G6" s="58" t="s">
        <v>130</v>
      </c>
      <c r="H6" s="63">
        <v>43703.682220196759</v>
      </c>
      <c r="I6" s="58" t="s">
        <v>150</v>
      </c>
      <c r="J6" s="58" t="s">
        <v>106</v>
      </c>
      <c r="K6" s="58" t="s">
        <v>106</v>
      </c>
      <c r="L6" s="58" t="s">
        <v>106</v>
      </c>
      <c r="M6" s="58" t="s">
        <v>106</v>
      </c>
      <c r="N6" s="120" t="s">
        <v>576</v>
      </c>
      <c r="O6" s="120" t="s">
        <v>576</v>
      </c>
      <c r="P6" s="58" t="s">
        <v>107</v>
      </c>
      <c r="Q6" s="58" t="s">
        <v>108</v>
      </c>
      <c r="R6" s="58" t="s">
        <v>129</v>
      </c>
      <c r="S6" s="58" t="s">
        <v>109</v>
      </c>
      <c r="T6" s="58" t="s">
        <v>132</v>
      </c>
      <c r="U6" s="58" t="s">
        <v>134</v>
      </c>
      <c r="V6" s="58" t="s">
        <v>134</v>
      </c>
      <c r="W6" s="58" t="s">
        <v>109</v>
      </c>
      <c r="X6" s="58" t="s">
        <v>133</v>
      </c>
      <c r="Y6" s="58" t="s">
        <v>133</v>
      </c>
      <c r="Z6" s="58" t="s">
        <v>134</v>
      </c>
      <c r="AA6" s="58" t="s">
        <v>132</v>
      </c>
      <c r="AB6" s="58" t="s">
        <v>134</v>
      </c>
      <c r="AC6" s="58" t="s">
        <v>133</v>
      </c>
      <c r="AD6" s="58" t="s">
        <v>133</v>
      </c>
      <c r="AE6" s="58" t="s">
        <v>133</v>
      </c>
      <c r="AF6" s="58" t="s">
        <v>133</v>
      </c>
      <c r="AG6" s="58" t="s">
        <v>132</v>
      </c>
      <c r="AH6" s="58" t="s">
        <v>135</v>
      </c>
      <c r="AI6" s="58" t="s">
        <v>151</v>
      </c>
      <c r="AJ6" s="58" t="s">
        <v>136</v>
      </c>
      <c r="AK6" s="58" t="s">
        <v>152</v>
      </c>
      <c r="AL6" s="58" t="s">
        <v>114</v>
      </c>
      <c r="AM6" s="58" t="s">
        <v>138</v>
      </c>
      <c r="AN6" s="58" t="s">
        <v>116</v>
      </c>
      <c r="AO6" s="58" t="s">
        <v>117</v>
      </c>
      <c r="AP6" s="58" t="s">
        <v>118</v>
      </c>
      <c r="AQ6" s="58" t="s">
        <v>141</v>
      </c>
      <c r="AR6" s="58" t="s">
        <v>120</v>
      </c>
      <c r="AS6" s="58" t="s">
        <v>143</v>
      </c>
      <c r="AT6" s="58" t="s">
        <v>153</v>
      </c>
      <c r="AU6" s="58" t="s">
        <v>123</v>
      </c>
      <c r="AV6" s="58" t="s">
        <v>123</v>
      </c>
      <c r="AW6" s="58" t="s">
        <v>125</v>
      </c>
      <c r="AX6" s="58" t="s">
        <v>126</v>
      </c>
      <c r="AY6" s="58" t="s">
        <v>147</v>
      </c>
      <c r="AZ6" s="120" t="s">
        <v>576</v>
      </c>
      <c r="BA6" s="58" t="s">
        <v>148</v>
      </c>
      <c r="BB6" s="58" t="s">
        <v>149</v>
      </c>
    </row>
    <row r="7" spans="1:54" ht="16" x14ac:dyDescent="0.2">
      <c r="A7" s="63">
        <v>43703.690613425926</v>
      </c>
      <c r="B7" s="63">
        <v>43703.695729166669</v>
      </c>
      <c r="C7" s="58" t="s">
        <v>57</v>
      </c>
      <c r="D7" s="120" t="s">
        <v>576</v>
      </c>
      <c r="E7" s="2">
        <v>100</v>
      </c>
      <c r="F7" s="2">
        <v>442</v>
      </c>
      <c r="G7" s="58" t="s">
        <v>130</v>
      </c>
      <c r="H7" s="63">
        <v>43703.6957449537</v>
      </c>
      <c r="I7" s="58" t="s">
        <v>154</v>
      </c>
      <c r="J7" s="58" t="s">
        <v>106</v>
      </c>
      <c r="K7" s="58" t="s">
        <v>106</v>
      </c>
      <c r="L7" s="58" t="s">
        <v>106</v>
      </c>
      <c r="M7" s="58" t="s">
        <v>106</v>
      </c>
      <c r="N7" s="120" t="s">
        <v>576</v>
      </c>
      <c r="O7" s="120" t="s">
        <v>576</v>
      </c>
      <c r="P7" s="58" t="s">
        <v>107</v>
      </c>
      <c r="Q7" s="58" t="s">
        <v>108</v>
      </c>
      <c r="R7" s="58" t="s">
        <v>129</v>
      </c>
      <c r="S7" s="58" t="s">
        <v>133</v>
      </c>
      <c r="T7" s="58" t="s">
        <v>132</v>
      </c>
      <c r="U7" s="58" t="s">
        <v>133</v>
      </c>
      <c r="V7" s="58" t="s">
        <v>133</v>
      </c>
      <c r="W7" s="58" t="s">
        <v>133</v>
      </c>
      <c r="X7" s="58" t="s">
        <v>134</v>
      </c>
      <c r="Y7" s="58" t="s">
        <v>133</v>
      </c>
      <c r="Z7" s="58" t="s">
        <v>133</v>
      </c>
      <c r="AA7" s="58" t="s">
        <v>132</v>
      </c>
      <c r="AB7" s="58" t="s">
        <v>132</v>
      </c>
      <c r="AC7" s="58" t="s">
        <v>132</v>
      </c>
      <c r="AD7" s="58" t="s">
        <v>134</v>
      </c>
      <c r="AE7" s="58" t="s">
        <v>133</v>
      </c>
      <c r="AF7" s="58" t="s">
        <v>133</v>
      </c>
      <c r="AG7" s="58" t="s">
        <v>133</v>
      </c>
      <c r="AH7" s="58" t="s">
        <v>135</v>
      </c>
      <c r="AI7" s="58" t="s">
        <v>111</v>
      </c>
      <c r="AJ7" s="58" t="s">
        <v>136</v>
      </c>
      <c r="AK7" s="58" t="s">
        <v>137</v>
      </c>
      <c r="AL7" s="58" t="s">
        <v>114</v>
      </c>
      <c r="AM7" s="58" t="s">
        <v>155</v>
      </c>
      <c r="AN7" s="58" t="s">
        <v>156</v>
      </c>
      <c r="AO7" s="58" t="s">
        <v>117</v>
      </c>
      <c r="AP7" s="58" t="s">
        <v>118</v>
      </c>
      <c r="AQ7" s="58" t="s">
        <v>119</v>
      </c>
      <c r="AR7" s="58" t="s">
        <v>120</v>
      </c>
      <c r="AS7" s="58" t="s">
        <v>143</v>
      </c>
      <c r="AT7" s="58" t="s">
        <v>153</v>
      </c>
      <c r="AU7" s="58" t="s">
        <v>145</v>
      </c>
      <c r="AV7" s="58" t="s">
        <v>123</v>
      </c>
      <c r="AW7" s="58" t="s">
        <v>125</v>
      </c>
      <c r="AX7" s="58" t="s">
        <v>157</v>
      </c>
      <c r="AY7" s="58" t="s">
        <v>127</v>
      </c>
      <c r="AZ7" s="120" t="s">
        <v>576</v>
      </c>
      <c r="BA7" s="58" t="s">
        <v>148</v>
      </c>
      <c r="BB7" s="58" t="s">
        <v>149</v>
      </c>
    </row>
    <row r="8" spans="1:54" ht="16" x14ac:dyDescent="0.2">
      <c r="A8" s="63">
        <v>43703.73574074074</v>
      </c>
      <c r="B8" s="63">
        <v>43703.750127314815</v>
      </c>
      <c r="C8" s="58" t="s">
        <v>57</v>
      </c>
      <c r="D8" s="120" t="s">
        <v>576</v>
      </c>
      <c r="E8" s="2">
        <v>100</v>
      </c>
      <c r="F8" s="2">
        <v>1242</v>
      </c>
      <c r="G8" s="58" t="s">
        <v>130</v>
      </c>
      <c r="H8" s="63">
        <v>43703.750145081016</v>
      </c>
      <c r="I8" s="58" t="s">
        <v>158</v>
      </c>
      <c r="J8" s="58" t="s">
        <v>106</v>
      </c>
      <c r="K8" s="58" t="s">
        <v>106</v>
      </c>
      <c r="L8" s="58" t="s">
        <v>106</v>
      </c>
      <c r="M8" s="58" t="s">
        <v>106</v>
      </c>
      <c r="N8" s="120" t="s">
        <v>576</v>
      </c>
      <c r="O8" s="120" t="s">
        <v>576</v>
      </c>
      <c r="P8" s="58" t="s">
        <v>107</v>
      </c>
      <c r="Q8" s="58" t="s">
        <v>108</v>
      </c>
      <c r="R8" s="58" t="s">
        <v>129</v>
      </c>
      <c r="S8" s="58" t="s">
        <v>134</v>
      </c>
      <c r="T8" s="58" t="s">
        <v>132</v>
      </c>
      <c r="U8" s="58" t="s">
        <v>134</v>
      </c>
      <c r="V8" s="58" t="s">
        <v>109</v>
      </c>
      <c r="W8" s="58" t="s">
        <v>134</v>
      </c>
      <c r="X8" s="58" t="s">
        <v>134</v>
      </c>
      <c r="Y8" s="58" t="s">
        <v>133</v>
      </c>
      <c r="Z8" s="58" t="s">
        <v>134</v>
      </c>
      <c r="AA8" s="58" t="s">
        <v>134</v>
      </c>
      <c r="AB8" s="58" t="s">
        <v>109</v>
      </c>
      <c r="AC8" s="58" t="s">
        <v>134</v>
      </c>
      <c r="AD8" s="58" t="s">
        <v>109</v>
      </c>
      <c r="AE8" s="58" t="s">
        <v>134</v>
      </c>
      <c r="AF8" s="58" t="s">
        <v>134</v>
      </c>
      <c r="AG8" s="58" t="s">
        <v>134</v>
      </c>
      <c r="AH8" s="58" t="s">
        <v>135</v>
      </c>
      <c r="AI8" s="58" t="s">
        <v>151</v>
      </c>
      <c r="AJ8" s="58" t="s">
        <v>136</v>
      </c>
      <c r="AK8" s="58" t="s">
        <v>137</v>
      </c>
      <c r="AL8" s="58" t="s">
        <v>114</v>
      </c>
      <c r="AM8" s="58" t="s">
        <v>138</v>
      </c>
      <c r="AN8" s="58" t="s">
        <v>116</v>
      </c>
      <c r="AO8" s="58" t="s">
        <v>159</v>
      </c>
      <c r="AP8" s="58" t="s">
        <v>118</v>
      </c>
      <c r="AQ8" s="58" t="s">
        <v>141</v>
      </c>
      <c r="AR8" s="58" t="s">
        <v>142</v>
      </c>
      <c r="AS8" s="58" t="s">
        <v>143</v>
      </c>
      <c r="AT8" s="58" t="s">
        <v>144</v>
      </c>
      <c r="AU8" s="58" t="s">
        <v>145</v>
      </c>
      <c r="AV8" s="58" t="s">
        <v>123</v>
      </c>
      <c r="AW8" s="58" t="s">
        <v>125</v>
      </c>
      <c r="AX8" s="58" t="s">
        <v>126</v>
      </c>
      <c r="AY8" s="58" t="s">
        <v>127</v>
      </c>
      <c r="AZ8" s="120" t="s">
        <v>576</v>
      </c>
      <c r="BA8" s="58" t="s">
        <v>148</v>
      </c>
      <c r="BB8" s="58" t="s">
        <v>149</v>
      </c>
    </row>
    <row r="9" spans="1:54" ht="16" x14ac:dyDescent="0.2">
      <c r="A9" s="63">
        <v>43703.821273148147</v>
      </c>
      <c r="B9" s="63">
        <v>43703.831886574073</v>
      </c>
      <c r="C9" s="58" t="s">
        <v>57</v>
      </c>
      <c r="D9" s="120" t="s">
        <v>576</v>
      </c>
      <c r="E9" s="2">
        <v>100</v>
      </c>
      <c r="F9" s="2">
        <v>916</v>
      </c>
      <c r="G9" s="58" t="s">
        <v>130</v>
      </c>
      <c r="H9" s="63">
        <v>43703.831895671297</v>
      </c>
      <c r="I9" s="58" t="s">
        <v>160</v>
      </c>
      <c r="J9" s="58" t="s">
        <v>106</v>
      </c>
      <c r="K9" s="58" t="s">
        <v>106</v>
      </c>
      <c r="L9" s="58" t="s">
        <v>106</v>
      </c>
      <c r="M9" s="58" t="s">
        <v>106</v>
      </c>
      <c r="N9" s="120" t="s">
        <v>576</v>
      </c>
      <c r="O9" s="120" t="s">
        <v>576</v>
      </c>
      <c r="P9" s="58" t="s">
        <v>107</v>
      </c>
      <c r="Q9" s="58" t="s">
        <v>108</v>
      </c>
      <c r="R9" s="58" t="s">
        <v>129</v>
      </c>
      <c r="S9" s="58" t="s">
        <v>133</v>
      </c>
      <c r="T9" s="58" t="s">
        <v>132</v>
      </c>
      <c r="U9" s="58" t="s">
        <v>133</v>
      </c>
      <c r="V9" s="58" t="s">
        <v>134</v>
      </c>
      <c r="W9" s="58" t="s">
        <v>134</v>
      </c>
      <c r="X9" s="58" t="s">
        <v>133</v>
      </c>
      <c r="Y9" s="58" t="s">
        <v>134</v>
      </c>
      <c r="Z9" s="58" t="s">
        <v>109</v>
      </c>
      <c r="AA9" s="58" t="s">
        <v>134</v>
      </c>
      <c r="AB9" s="58" t="s">
        <v>134</v>
      </c>
      <c r="AC9" s="58" t="s">
        <v>133</v>
      </c>
      <c r="AD9" s="58" t="s">
        <v>134</v>
      </c>
      <c r="AE9" s="58" t="s">
        <v>134</v>
      </c>
      <c r="AF9" s="58" t="s">
        <v>133</v>
      </c>
      <c r="AG9" s="58" t="s">
        <v>134</v>
      </c>
      <c r="AH9" s="58" t="s">
        <v>135</v>
      </c>
      <c r="AI9" s="58" t="s">
        <v>151</v>
      </c>
      <c r="AJ9" s="58" t="s">
        <v>136</v>
      </c>
      <c r="AK9" s="58" t="s">
        <v>137</v>
      </c>
      <c r="AL9" s="58" t="s">
        <v>114</v>
      </c>
      <c r="AM9" s="58" t="s">
        <v>138</v>
      </c>
      <c r="AN9" s="58" t="s">
        <v>116</v>
      </c>
      <c r="AO9" s="58" t="s">
        <v>117</v>
      </c>
      <c r="AP9" s="58" t="s">
        <v>118</v>
      </c>
      <c r="AQ9" s="58" t="s">
        <v>141</v>
      </c>
      <c r="AR9" s="58" t="s">
        <v>142</v>
      </c>
      <c r="AS9" s="58" t="s">
        <v>143</v>
      </c>
      <c r="AT9" s="58" t="s">
        <v>161</v>
      </c>
      <c r="AU9" s="58" t="s">
        <v>145</v>
      </c>
      <c r="AV9" s="58" t="s">
        <v>123</v>
      </c>
      <c r="AW9" s="58" t="s">
        <v>125</v>
      </c>
      <c r="AX9" s="58" t="s">
        <v>157</v>
      </c>
      <c r="AY9" s="58" t="s">
        <v>162</v>
      </c>
      <c r="AZ9" s="120" t="s">
        <v>576</v>
      </c>
      <c r="BA9" s="58" t="s">
        <v>148</v>
      </c>
      <c r="BB9" s="58" t="s">
        <v>149</v>
      </c>
    </row>
    <row r="10" spans="1:54" ht="16" x14ac:dyDescent="0.2">
      <c r="A10" s="63">
        <v>43703.826203703706</v>
      </c>
      <c r="B10" s="63">
        <v>43703.832824074074</v>
      </c>
      <c r="C10" s="58" t="s">
        <v>57</v>
      </c>
      <c r="D10" s="120" t="s">
        <v>576</v>
      </c>
      <c r="E10" s="2">
        <v>100</v>
      </c>
      <c r="F10" s="2">
        <v>572</v>
      </c>
      <c r="G10" s="58" t="s">
        <v>130</v>
      </c>
      <c r="H10" s="63">
        <v>43703.832841793985</v>
      </c>
      <c r="I10" s="58" t="s">
        <v>163</v>
      </c>
      <c r="J10" s="58" t="s">
        <v>106</v>
      </c>
      <c r="K10" s="58" t="s">
        <v>106</v>
      </c>
      <c r="L10" s="58" t="s">
        <v>106</v>
      </c>
      <c r="M10" s="58" t="s">
        <v>106</v>
      </c>
      <c r="N10" s="120" t="s">
        <v>576</v>
      </c>
      <c r="O10" s="120" t="s">
        <v>576</v>
      </c>
      <c r="P10" s="58" t="s">
        <v>107</v>
      </c>
      <c r="Q10" s="58" t="s">
        <v>108</v>
      </c>
      <c r="R10" s="58" t="s">
        <v>129</v>
      </c>
      <c r="S10" s="58" t="s">
        <v>109</v>
      </c>
      <c r="T10" s="58" t="s">
        <v>133</v>
      </c>
      <c r="U10" s="58" t="s">
        <v>132</v>
      </c>
      <c r="V10" s="58" t="s">
        <v>133</v>
      </c>
      <c r="W10" s="58" t="s">
        <v>134</v>
      </c>
      <c r="X10" s="58" t="s">
        <v>134</v>
      </c>
      <c r="Y10" s="58" t="s">
        <v>134</v>
      </c>
      <c r="Z10" s="58" t="s">
        <v>109</v>
      </c>
      <c r="AA10" s="58" t="s">
        <v>132</v>
      </c>
      <c r="AB10" s="58" t="s">
        <v>134</v>
      </c>
      <c r="AC10" s="58" t="s">
        <v>132</v>
      </c>
      <c r="AD10" s="58" t="s">
        <v>134</v>
      </c>
      <c r="AE10" s="58" t="s">
        <v>134</v>
      </c>
      <c r="AF10" s="58" t="s">
        <v>134</v>
      </c>
      <c r="AG10" s="58" t="s">
        <v>134</v>
      </c>
      <c r="AH10" s="58" t="s">
        <v>110</v>
      </c>
      <c r="AI10" s="58" t="s">
        <v>111</v>
      </c>
      <c r="AJ10" s="58" t="s">
        <v>136</v>
      </c>
      <c r="AK10" s="58" t="s">
        <v>137</v>
      </c>
      <c r="AL10" s="58" t="s">
        <v>114</v>
      </c>
      <c r="AM10" s="58" t="s">
        <v>138</v>
      </c>
      <c r="AN10" s="58" t="s">
        <v>156</v>
      </c>
      <c r="AO10" s="58" t="s">
        <v>139</v>
      </c>
      <c r="AP10" s="58" t="s">
        <v>140</v>
      </c>
      <c r="AQ10" s="58" t="s">
        <v>141</v>
      </c>
      <c r="AR10" s="58" t="s">
        <v>142</v>
      </c>
      <c r="AS10" s="58" t="s">
        <v>143</v>
      </c>
      <c r="AT10" s="58" t="s">
        <v>153</v>
      </c>
      <c r="AU10" s="58" t="s">
        <v>145</v>
      </c>
      <c r="AV10" s="58" t="s">
        <v>123</v>
      </c>
      <c r="AW10" s="58" t="s">
        <v>125</v>
      </c>
      <c r="AX10" s="58" t="s">
        <v>126</v>
      </c>
      <c r="AY10" s="58" t="s">
        <v>147</v>
      </c>
      <c r="AZ10" s="120" t="s">
        <v>576</v>
      </c>
      <c r="BA10" s="58" t="s">
        <v>148</v>
      </c>
      <c r="BB10" s="58" t="s">
        <v>149</v>
      </c>
    </row>
    <row r="11" spans="1:54" ht="16" x14ac:dyDescent="0.2">
      <c r="A11" s="63">
        <v>43703.843553240738</v>
      </c>
      <c r="B11" s="63">
        <v>43703.86990740741</v>
      </c>
      <c r="C11" s="58" t="s">
        <v>57</v>
      </c>
      <c r="D11" s="120" t="s">
        <v>576</v>
      </c>
      <c r="E11" s="2">
        <v>100</v>
      </c>
      <c r="F11" s="2">
        <v>2276</v>
      </c>
      <c r="G11" s="58" t="s">
        <v>130</v>
      </c>
      <c r="H11" s="63">
        <v>43703.869919722223</v>
      </c>
      <c r="I11" s="58" t="s">
        <v>164</v>
      </c>
      <c r="J11" s="58" t="s">
        <v>106</v>
      </c>
      <c r="K11" s="58" t="s">
        <v>106</v>
      </c>
      <c r="L11" s="58" t="s">
        <v>106</v>
      </c>
      <c r="M11" s="58" t="s">
        <v>106</v>
      </c>
      <c r="N11" s="120" t="s">
        <v>576</v>
      </c>
      <c r="O11" s="120" t="s">
        <v>576</v>
      </c>
      <c r="P11" s="58" t="s">
        <v>107</v>
      </c>
      <c r="Q11" s="58" t="s">
        <v>108</v>
      </c>
      <c r="R11" s="58" t="s">
        <v>129</v>
      </c>
      <c r="S11" s="58" t="s">
        <v>109</v>
      </c>
      <c r="T11" s="58" t="s">
        <v>109</v>
      </c>
      <c r="U11" s="58" t="s">
        <v>109</v>
      </c>
      <c r="V11" s="58" t="s">
        <v>109</v>
      </c>
      <c r="W11" s="58" t="s">
        <v>109</v>
      </c>
      <c r="X11" s="58" t="s">
        <v>109</v>
      </c>
      <c r="Y11" s="58" t="s">
        <v>109</v>
      </c>
      <c r="Z11" s="58" t="s">
        <v>109</v>
      </c>
      <c r="AA11" s="58" t="s">
        <v>109</v>
      </c>
      <c r="AB11" s="58" t="s">
        <v>109</v>
      </c>
      <c r="AC11" s="58" t="s">
        <v>109</v>
      </c>
      <c r="AD11" s="58" t="s">
        <v>109</v>
      </c>
      <c r="AE11" s="58" t="s">
        <v>109</v>
      </c>
      <c r="AF11" s="58" t="s">
        <v>109</v>
      </c>
      <c r="AG11" s="58" t="s">
        <v>109</v>
      </c>
      <c r="AH11" s="58" t="s">
        <v>165</v>
      </c>
      <c r="AI11" s="58" t="s">
        <v>166</v>
      </c>
      <c r="AJ11" s="58" t="s">
        <v>167</v>
      </c>
      <c r="AK11" s="58" t="s">
        <v>137</v>
      </c>
      <c r="AL11" s="58" t="s">
        <v>168</v>
      </c>
      <c r="AM11" s="58" t="s">
        <v>138</v>
      </c>
      <c r="AN11" s="58" t="s">
        <v>156</v>
      </c>
      <c r="AO11" s="58" t="s">
        <v>139</v>
      </c>
      <c r="AP11" s="58" t="s">
        <v>140</v>
      </c>
      <c r="AQ11" s="58" t="s">
        <v>169</v>
      </c>
      <c r="AR11" s="58" t="s">
        <v>142</v>
      </c>
      <c r="AS11" s="58" t="s">
        <v>170</v>
      </c>
      <c r="AT11" s="58" t="s">
        <v>122</v>
      </c>
      <c r="AU11" s="58" t="s">
        <v>145</v>
      </c>
      <c r="AV11" s="58" t="s">
        <v>124</v>
      </c>
      <c r="AW11" s="58" t="s">
        <v>171</v>
      </c>
      <c r="AX11" s="58" t="s">
        <v>146</v>
      </c>
      <c r="AY11" s="58" t="s">
        <v>162</v>
      </c>
      <c r="AZ11" s="120" t="s">
        <v>576</v>
      </c>
      <c r="BA11" s="58" t="s">
        <v>148</v>
      </c>
      <c r="BB11" s="58" t="s">
        <v>106</v>
      </c>
    </row>
    <row r="12" spans="1:54" ht="16" x14ac:dyDescent="0.2">
      <c r="A12" s="63">
        <v>43703.894456018519</v>
      </c>
      <c r="B12" s="63">
        <v>43703.901064814818</v>
      </c>
      <c r="C12" s="58" t="s">
        <v>57</v>
      </c>
      <c r="D12" s="120" t="s">
        <v>576</v>
      </c>
      <c r="E12" s="2">
        <v>100</v>
      </c>
      <c r="F12" s="2">
        <v>570</v>
      </c>
      <c r="G12" s="58" t="s">
        <v>130</v>
      </c>
      <c r="H12" s="63">
        <v>43703.901075925925</v>
      </c>
      <c r="I12" s="58" t="s">
        <v>172</v>
      </c>
      <c r="J12" s="58" t="s">
        <v>106</v>
      </c>
      <c r="K12" s="58" t="s">
        <v>106</v>
      </c>
      <c r="L12" s="58" t="s">
        <v>106</v>
      </c>
      <c r="M12" s="58" t="s">
        <v>106</v>
      </c>
      <c r="N12" s="120" t="s">
        <v>576</v>
      </c>
      <c r="O12" s="120" t="s">
        <v>576</v>
      </c>
      <c r="P12" s="58" t="s">
        <v>107</v>
      </c>
      <c r="Q12" s="58" t="s">
        <v>108</v>
      </c>
      <c r="R12" s="58" t="s">
        <v>129</v>
      </c>
      <c r="S12" s="58" t="s">
        <v>109</v>
      </c>
      <c r="T12" s="58" t="s">
        <v>133</v>
      </c>
      <c r="U12" s="58" t="s">
        <v>134</v>
      </c>
      <c r="V12" s="58" t="s">
        <v>134</v>
      </c>
      <c r="W12" s="58" t="s">
        <v>134</v>
      </c>
      <c r="X12" s="58" t="s">
        <v>134</v>
      </c>
      <c r="Y12" s="58" t="s">
        <v>134</v>
      </c>
      <c r="Z12" s="58" t="s">
        <v>134</v>
      </c>
      <c r="AA12" s="58" t="s">
        <v>134</v>
      </c>
      <c r="AB12" s="58" t="s">
        <v>109</v>
      </c>
      <c r="AC12" s="58" t="s">
        <v>134</v>
      </c>
      <c r="AD12" s="58" t="s">
        <v>134</v>
      </c>
      <c r="AE12" s="58" t="s">
        <v>134</v>
      </c>
      <c r="AF12" s="58" t="s">
        <v>134</v>
      </c>
      <c r="AG12" s="58" t="s">
        <v>134</v>
      </c>
      <c r="AH12" s="58" t="s">
        <v>173</v>
      </c>
      <c r="AI12" s="58" t="s">
        <v>151</v>
      </c>
      <c r="AJ12" s="58" t="s">
        <v>136</v>
      </c>
      <c r="AK12" s="58" t="s">
        <v>137</v>
      </c>
      <c r="AL12" s="58" t="s">
        <v>114</v>
      </c>
      <c r="AM12" s="58" t="s">
        <v>138</v>
      </c>
      <c r="AN12" s="58" t="s">
        <v>116</v>
      </c>
      <c r="AO12" s="58" t="s">
        <v>117</v>
      </c>
      <c r="AP12" s="58" t="s">
        <v>140</v>
      </c>
      <c r="AQ12" s="58" t="s">
        <v>119</v>
      </c>
      <c r="AR12" s="58" t="s">
        <v>120</v>
      </c>
      <c r="AS12" s="58" t="s">
        <v>143</v>
      </c>
      <c r="AT12" s="58" t="s">
        <v>153</v>
      </c>
      <c r="AU12" s="58" t="s">
        <v>123</v>
      </c>
      <c r="AV12" s="58" t="s">
        <v>174</v>
      </c>
      <c r="AW12" s="58" t="s">
        <v>125</v>
      </c>
      <c r="AX12" s="58" t="s">
        <v>126</v>
      </c>
      <c r="AY12" s="58" t="s">
        <v>147</v>
      </c>
      <c r="AZ12" s="120" t="s">
        <v>576</v>
      </c>
      <c r="BA12" s="58" t="s">
        <v>148</v>
      </c>
      <c r="BB12" s="58" t="s">
        <v>149</v>
      </c>
    </row>
    <row r="13" spans="1:54" ht="16" x14ac:dyDescent="0.2">
      <c r="A13" s="63">
        <v>43703.925347222219</v>
      </c>
      <c r="B13" s="63">
        <v>43703.935949074075</v>
      </c>
      <c r="C13" s="58" t="s">
        <v>57</v>
      </c>
      <c r="D13" s="120" t="s">
        <v>576</v>
      </c>
      <c r="E13" s="2">
        <v>100</v>
      </c>
      <c r="F13" s="2">
        <v>916</v>
      </c>
      <c r="G13" s="58" t="s">
        <v>130</v>
      </c>
      <c r="H13" s="63">
        <v>43703.935963541669</v>
      </c>
      <c r="I13" s="58" t="s">
        <v>175</v>
      </c>
      <c r="J13" s="58" t="s">
        <v>106</v>
      </c>
      <c r="K13" s="58" t="s">
        <v>106</v>
      </c>
      <c r="L13" s="58" t="s">
        <v>106</v>
      </c>
      <c r="M13" s="58" t="s">
        <v>106</v>
      </c>
      <c r="N13" s="120" t="s">
        <v>576</v>
      </c>
      <c r="O13" s="120" t="s">
        <v>576</v>
      </c>
      <c r="P13" s="58" t="s">
        <v>107</v>
      </c>
      <c r="Q13" s="58" t="s">
        <v>108</v>
      </c>
      <c r="R13" s="58" t="s">
        <v>129</v>
      </c>
      <c r="S13" s="58" t="s">
        <v>109</v>
      </c>
      <c r="T13" s="58" t="s">
        <v>132</v>
      </c>
      <c r="U13" s="58" t="s">
        <v>133</v>
      </c>
      <c r="V13" s="58" t="s">
        <v>134</v>
      </c>
      <c r="W13" s="58" t="s">
        <v>134</v>
      </c>
      <c r="X13" s="58" t="s">
        <v>109</v>
      </c>
      <c r="Y13" s="58" t="s">
        <v>134</v>
      </c>
      <c r="Z13" s="58" t="s">
        <v>109</v>
      </c>
      <c r="AA13" s="58" t="s">
        <v>132</v>
      </c>
      <c r="AB13" s="58" t="s">
        <v>133</v>
      </c>
      <c r="AC13" s="58" t="s">
        <v>132</v>
      </c>
      <c r="AD13" s="58" t="s">
        <v>134</v>
      </c>
      <c r="AE13" s="58" t="s">
        <v>134</v>
      </c>
      <c r="AF13" s="58" t="s">
        <v>109</v>
      </c>
      <c r="AG13" s="58" t="s">
        <v>134</v>
      </c>
      <c r="AH13" s="58" t="s">
        <v>110</v>
      </c>
      <c r="AI13" s="58" t="s">
        <v>151</v>
      </c>
      <c r="AJ13" s="58" t="s">
        <v>136</v>
      </c>
      <c r="AK13" s="58" t="s">
        <v>137</v>
      </c>
      <c r="AL13" s="58" t="s">
        <v>114</v>
      </c>
      <c r="AM13" s="58" t="s">
        <v>138</v>
      </c>
      <c r="AN13" s="58" t="s">
        <v>176</v>
      </c>
      <c r="AO13" s="58" t="s">
        <v>117</v>
      </c>
      <c r="AP13" s="58" t="s">
        <v>140</v>
      </c>
      <c r="AQ13" s="58" t="s">
        <v>141</v>
      </c>
      <c r="AR13" s="58" t="s">
        <v>120</v>
      </c>
      <c r="AS13" s="58" t="s">
        <v>143</v>
      </c>
      <c r="AT13" s="58" t="s">
        <v>153</v>
      </c>
      <c r="AU13" s="58" t="s">
        <v>145</v>
      </c>
      <c r="AV13" s="58" t="s">
        <v>123</v>
      </c>
      <c r="AW13" s="58" t="s">
        <v>125</v>
      </c>
      <c r="AX13" s="58" t="s">
        <v>126</v>
      </c>
      <c r="AY13" s="58" t="s">
        <v>147</v>
      </c>
      <c r="AZ13" s="120" t="s">
        <v>576</v>
      </c>
      <c r="BA13" s="58" t="s">
        <v>148</v>
      </c>
      <c r="BB13" s="58" t="s">
        <v>149</v>
      </c>
    </row>
    <row r="14" spans="1:54" ht="16" x14ac:dyDescent="0.2">
      <c r="A14" s="63">
        <v>43704.405659722222</v>
      </c>
      <c r="B14" s="63">
        <v>43704.40934027778</v>
      </c>
      <c r="C14" s="58" t="s">
        <v>57</v>
      </c>
      <c r="D14" s="120" t="s">
        <v>576</v>
      </c>
      <c r="E14" s="2">
        <v>100</v>
      </c>
      <c r="F14" s="2">
        <v>318</v>
      </c>
      <c r="G14" s="58" t="s">
        <v>130</v>
      </c>
      <c r="H14" s="63">
        <v>43704.409349884256</v>
      </c>
      <c r="I14" s="58" t="s">
        <v>177</v>
      </c>
      <c r="J14" s="58" t="s">
        <v>106</v>
      </c>
      <c r="K14" s="58" t="s">
        <v>106</v>
      </c>
      <c r="L14" s="58" t="s">
        <v>106</v>
      </c>
      <c r="M14" s="58" t="s">
        <v>106</v>
      </c>
      <c r="N14" s="120" t="s">
        <v>576</v>
      </c>
      <c r="O14" s="120" t="s">
        <v>576</v>
      </c>
      <c r="P14" s="58" t="s">
        <v>107</v>
      </c>
      <c r="Q14" s="58" t="s">
        <v>108</v>
      </c>
      <c r="R14" s="58" t="s">
        <v>129</v>
      </c>
      <c r="S14" s="58" t="s">
        <v>134</v>
      </c>
      <c r="T14" s="58" t="s">
        <v>132</v>
      </c>
      <c r="U14" s="58" t="s">
        <v>133</v>
      </c>
      <c r="V14" s="58" t="s">
        <v>134</v>
      </c>
      <c r="W14" s="58" t="s">
        <v>134</v>
      </c>
      <c r="X14" s="58" t="s">
        <v>134</v>
      </c>
      <c r="Y14" s="58" t="s">
        <v>134</v>
      </c>
      <c r="Z14" s="58" t="s">
        <v>109</v>
      </c>
      <c r="AA14" s="58" t="s">
        <v>133</v>
      </c>
      <c r="AB14" s="58" t="s">
        <v>109</v>
      </c>
      <c r="AC14" s="58" t="s">
        <v>134</v>
      </c>
      <c r="AD14" s="58" t="s">
        <v>109</v>
      </c>
      <c r="AE14" s="58" t="s">
        <v>109</v>
      </c>
      <c r="AF14" s="58" t="s">
        <v>134</v>
      </c>
      <c r="AG14" s="58" t="s">
        <v>134</v>
      </c>
      <c r="AH14" s="58" t="s">
        <v>173</v>
      </c>
      <c r="AI14" s="58" t="s">
        <v>151</v>
      </c>
      <c r="AJ14" s="58" t="s">
        <v>136</v>
      </c>
      <c r="AK14" s="58" t="s">
        <v>137</v>
      </c>
      <c r="AL14" s="58" t="s">
        <v>114</v>
      </c>
      <c r="AM14" s="58" t="s">
        <v>178</v>
      </c>
      <c r="AN14" s="58" t="s">
        <v>176</v>
      </c>
      <c r="AO14" s="58" t="s">
        <v>117</v>
      </c>
      <c r="AP14" s="58" t="s">
        <v>118</v>
      </c>
      <c r="AQ14" s="58" t="s">
        <v>141</v>
      </c>
      <c r="AR14" s="58" t="s">
        <v>142</v>
      </c>
      <c r="AS14" s="58" t="s">
        <v>143</v>
      </c>
      <c r="AT14" s="58" t="s">
        <v>153</v>
      </c>
      <c r="AU14" s="58" t="s">
        <v>145</v>
      </c>
      <c r="AV14" s="58" t="s">
        <v>179</v>
      </c>
      <c r="AW14" s="58" t="s">
        <v>125</v>
      </c>
      <c r="AX14" s="58" t="s">
        <v>126</v>
      </c>
      <c r="AY14" s="58" t="s">
        <v>147</v>
      </c>
      <c r="AZ14" s="120" t="s">
        <v>576</v>
      </c>
      <c r="BA14" s="58" t="s">
        <v>148</v>
      </c>
      <c r="BB14" s="58" t="s">
        <v>149</v>
      </c>
    </row>
    <row r="15" spans="1:54" ht="16" x14ac:dyDescent="0.2">
      <c r="A15" s="63">
        <v>43704.625775462962</v>
      </c>
      <c r="B15" s="63">
        <v>43704.63208333333</v>
      </c>
      <c r="C15" s="58" t="s">
        <v>57</v>
      </c>
      <c r="D15" s="120" t="s">
        <v>576</v>
      </c>
      <c r="E15" s="2">
        <v>100</v>
      </c>
      <c r="F15" s="2">
        <v>545</v>
      </c>
      <c r="G15" s="58" t="s">
        <v>130</v>
      </c>
      <c r="H15" s="63">
        <v>43704.632099768518</v>
      </c>
      <c r="I15" s="58" t="s">
        <v>180</v>
      </c>
      <c r="J15" s="58" t="s">
        <v>106</v>
      </c>
      <c r="K15" s="58" t="s">
        <v>106</v>
      </c>
      <c r="L15" s="58" t="s">
        <v>106</v>
      </c>
      <c r="M15" s="58" t="s">
        <v>106</v>
      </c>
      <c r="N15" s="120" t="s">
        <v>576</v>
      </c>
      <c r="O15" s="120" t="s">
        <v>576</v>
      </c>
      <c r="P15" s="58" t="s">
        <v>107</v>
      </c>
      <c r="Q15" s="58" t="s">
        <v>108</v>
      </c>
      <c r="R15" s="58" t="s">
        <v>129</v>
      </c>
      <c r="S15" s="58" t="s">
        <v>109</v>
      </c>
      <c r="T15" s="58" t="s">
        <v>133</v>
      </c>
      <c r="U15" s="58" t="s">
        <v>132</v>
      </c>
      <c r="V15" s="58" t="s">
        <v>134</v>
      </c>
      <c r="W15" s="58" t="s">
        <v>134</v>
      </c>
      <c r="X15" s="58" t="s">
        <v>109</v>
      </c>
      <c r="Y15" s="58" t="s">
        <v>109</v>
      </c>
      <c r="Z15" s="58" t="s">
        <v>109</v>
      </c>
      <c r="AA15" s="58" t="s">
        <v>134</v>
      </c>
      <c r="AB15" s="58" t="s">
        <v>109</v>
      </c>
      <c r="AC15" s="58" t="s">
        <v>109</v>
      </c>
      <c r="AD15" s="58" t="s">
        <v>109</v>
      </c>
      <c r="AE15" s="58" t="s">
        <v>109</v>
      </c>
      <c r="AF15" s="58" t="s">
        <v>109</v>
      </c>
      <c r="AG15" s="58" t="s">
        <v>109</v>
      </c>
      <c r="AH15" s="58" t="s">
        <v>135</v>
      </c>
      <c r="AI15" s="58" t="s">
        <v>151</v>
      </c>
      <c r="AJ15" s="58" t="s">
        <v>136</v>
      </c>
      <c r="AK15" s="58" t="s">
        <v>137</v>
      </c>
      <c r="AL15" s="58" t="s">
        <v>114</v>
      </c>
      <c r="AM15" s="58" t="s">
        <v>115</v>
      </c>
      <c r="AN15" s="58" t="s">
        <v>156</v>
      </c>
      <c r="AO15" s="58" t="s">
        <v>139</v>
      </c>
      <c r="AP15" s="58" t="s">
        <v>118</v>
      </c>
      <c r="AQ15" s="58" t="s">
        <v>141</v>
      </c>
      <c r="AR15" s="58" t="s">
        <v>120</v>
      </c>
      <c r="AS15" s="58" t="s">
        <v>143</v>
      </c>
      <c r="AT15" s="58" t="s">
        <v>144</v>
      </c>
      <c r="AU15" s="58" t="s">
        <v>145</v>
      </c>
      <c r="AV15" s="58" t="s">
        <v>123</v>
      </c>
      <c r="AW15" s="58" t="s">
        <v>125</v>
      </c>
      <c r="AX15" s="58" t="s">
        <v>157</v>
      </c>
      <c r="AY15" s="58" t="s">
        <v>127</v>
      </c>
      <c r="AZ15" s="120" t="s">
        <v>576</v>
      </c>
      <c r="BA15" s="58" t="s">
        <v>148</v>
      </c>
      <c r="BB15" s="58" t="s">
        <v>149</v>
      </c>
    </row>
    <row r="16" spans="1:54" ht="16" x14ac:dyDescent="0.2">
      <c r="A16" s="63">
        <v>43704.591921296298</v>
      </c>
      <c r="B16" s="63">
        <v>43704.830069444448</v>
      </c>
      <c r="C16" s="58" t="s">
        <v>57</v>
      </c>
      <c r="D16" s="120" t="s">
        <v>576</v>
      </c>
      <c r="E16" s="2">
        <v>100</v>
      </c>
      <c r="F16" s="2">
        <v>20576</v>
      </c>
      <c r="G16" s="58" t="s">
        <v>130</v>
      </c>
      <c r="H16" s="63">
        <v>43704.830082488428</v>
      </c>
      <c r="I16" s="58" t="s">
        <v>181</v>
      </c>
      <c r="J16" s="58" t="s">
        <v>106</v>
      </c>
      <c r="K16" s="58" t="s">
        <v>106</v>
      </c>
      <c r="L16" s="58" t="s">
        <v>106</v>
      </c>
      <c r="M16" s="58" t="s">
        <v>106</v>
      </c>
      <c r="N16" s="120" t="s">
        <v>576</v>
      </c>
      <c r="O16" s="120" t="s">
        <v>576</v>
      </c>
      <c r="P16" s="58" t="s">
        <v>107</v>
      </c>
      <c r="Q16" s="58" t="s">
        <v>108</v>
      </c>
      <c r="R16" s="58" t="s">
        <v>129</v>
      </c>
      <c r="S16" s="58" t="s">
        <v>134</v>
      </c>
      <c r="T16" s="58" t="s">
        <v>132</v>
      </c>
      <c r="U16" s="58" t="s">
        <v>132</v>
      </c>
      <c r="V16" s="58" t="s">
        <v>134</v>
      </c>
      <c r="W16" s="58" t="s">
        <v>133</v>
      </c>
      <c r="X16" s="58" t="s">
        <v>133</v>
      </c>
      <c r="Y16" s="58" t="s">
        <v>134</v>
      </c>
      <c r="Z16" s="58" t="s">
        <v>134</v>
      </c>
      <c r="AA16" s="58" t="s">
        <v>132</v>
      </c>
      <c r="AB16" s="58" t="s">
        <v>134</v>
      </c>
      <c r="AC16" s="58" t="s">
        <v>132</v>
      </c>
      <c r="AD16" s="58" t="s">
        <v>134</v>
      </c>
      <c r="AE16" s="58" t="s">
        <v>134</v>
      </c>
      <c r="AF16" s="58" t="s">
        <v>133</v>
      </c>
      <c r="AG16" s="58" t="s">
        <v>134</v>
      </c>
      <c r="AH16" s="58" t="s">
        <v>135</v>
      </c>
      <c r="AI16" s="58" t="s">
        <v>151</v>
      </c>
      <c r="AJ16" s="58" t="s">
        <v>136</v>
      </c>
      <c r="AK16" s="58" t="s">
        <v>137</v>
      </c>
      <c r="AL16" s="58" t="s">
        <v>114</v>
      </c>
      <c r="AM16" s="58" t="s">
        <v>178</v>
      </c>
      <c r="AN16" s="58" t="s">
        <v>116</v>
      </c>
      <c r="AO16" s="58" t="s">
        <v>139</v>
      </c>
      <c r="AP16" s="58" t="s">
        <v>140</v>
      </c>
      <c r="AQ16" s="58" t="s">
        <v>141</v>
      </c>
      <c r="AR16" s="58" t="s">
        <v>142</v>
      </c>
      <c r="AS16" s="58" t="s">
        <v>182</v>
      </c>
      <c r="AT16" s="58" t="s">
        <v>122</v>
      </c>
      <c r="AU16" s="58" t="s">
        <v>145</v>
      </c>
      <c r="AV16" s="58" t="s">
        <v>123</v>
      </c>
      <c r="AW16" s="58" t="s">
        <v>125</v>
      </c>
      <c r="AX16" s="58" t="s">
        <v>157</v>
      </c>
      <c r="AY16" s="58" t="s">
        <v>127</v>
      </c>
      <c r="AZ16" s="120" t="s">
        <v>576</v>
      </c>
      <c r="BA16" s="58" t="s">
        <v>148</v>
      </c>
      <c r="BB16" s="58" t="s">
        <v>149</v>
      </c>
    </row>
    <row r="17" spans="1:54" ht="16" x14ac:dyDescent="0.2">
      <c r="A17" s="63">
        <v>43698.586678240739</v>
      </c>
      <c r="B17" s="63">
        <v>43698.587395833332</v>
      </c>
      <c r="C17" s="58" t="s">
        <v>57</v>
      </c>
      <c r="D17" s="120" t="s">
        <v>576</v>
      </c>
      <c r="E17" s="2">
        <v>2</v>
      </c>
      <c r="F17" s="2">
        <v>62</v>
      </c>
      <c r="G17" s="58" t="s">
        <v>104</v>
      </c>
      <c r="H17" s="63">
        <v>43705.587762488423</v>
      </c>
      <c r="I17" s="58" t="s">
        <v>183</v>
      </c>
      <c r="J17" s="58" t="s">
        <v>106</v>
      </c>
      <c r="K17" s="58" t="s">
        <v>106</v>
      </c>
      <c r="L17" s="58" t="s">
        <v>106</v>
      </c>
      <c r="M17" s="58" t="s">
        <v>106</v>
      </c>
      <c r="N17" s="120" t="s">
        <v>576</v>
      </c>
      <c r="O17" s="120" t="s">
        <v>576</v>
      </c>
      <c r="P17" s="58" t="s">
        <v>107</v>
      </c>
      <c r="Q17" s="58" t="s">
        <v>108</v>
      </c>
      <c r="R17" s="58" t="s">
        <v>129</v>
      </c>
      <c r="S17" s="58" t="s">
        <v>106</v>
      </c>
      <c r="T17" s="58" t="s">
        <v>106</v>
      </c>
      <c r="U17" s="58" t="s">
        <v>106</v>
      </c>
      <c r="V17" s="58" t="s">
        <v>106</v>
      </c>
      <c r="W17" s="58" t="s">
        <v>106</v>
      </c>
      <c r="X17" s="58" t="s">
        <v>106</v>
      </c>
      <c r="Y17" s="58" t="s">
        <v>106</v>
      </c>
      <c r="Z17" s="58" t="s">
        <v>106</v>
      </c>
      <c r="AA17" s="58" t="s">
        <v>106</v>
      </c>
      <c r="AB17" s="58" t="s">
        <v>106</v>
      </c>
      <c r="AC17" s="58" t="s">
        <v>106</v>
      </c>
      <c r="AD17" s="58" t="s">
        <v>106</v>
      </c>
      <c r="AE17" s="58" t="s">
        <v>106</v>
      </c>
      <c r="AF17" s="58" t="s">
        <v>106</v>
      </c>
      <c r="AG17" s="58" t="s">
        <v>106</v>
      </c>
      <c r="AH17" s="58" t="s">
        <v>106</v>
      </c>
      <c r="AI17" s="58" t="s">
        <v>106</v>
      </c>
      <c r="AJ17" s="58" t="s">
        <v>106</v>
      </c>
      <c r="AK17" s="58" t="s">
        <v>106</v>
      </c>
      <c r="AL17" s="58" t="s">
        <v>106</v>
      </c>
      <c r="AM17" s="58" t="s">
        <v>106</v>
      </c>
      <c r="AN17" s="58" t="s">
        <v>106</v>
      </c>
      <c r="AO17" s="58" t="s">
        <v>106</v>
      </c>
      <c r="AP17" s="58" t="s">
        <v>106</v>
      </c>
      <c r="AQ17" s="58" t="s">
        <v>106</v>
      </c>
      <c r="AR17" s="58" t="s">
        <v>106</v>
      </c>
      <c r="AS17" s="58" t="s">
        <v>106</v>
      </c>
      <c r="AT17" s="58" t="s">
        <v>106</v>
      </c>
      <c r="AU17" s="58" t="s">
        <v>106</v>
      </c>
      <c r="AV17" s="58" t="s">
        <v>106</v>
      </c>
      <c r="AW17" s="58" t="s">
        <v>106</v>
      </c>
      <c r="AX17" s="58" t="s">
        <v>106</v>
      </c>
      <c r="AY17" s="58" t="s">
        <v>106</v>
      </c>
      <c r="AZ17" s="120" t="s">
        <v>576</v>
      </c>
      <c r="BA17" s="58" t="s">
        <v>106</v>
      </c>
      <c r="BB17" s="58" t="s">
        <v>106</v>
      </c>
    </row>
    <row r="18" spans="1:54" ht="16" x14ac:dyDescent="0.2">
      <c r="A18" s="63">
        <v>43705.782268518517</v>
      </c>
      <c r="B18" s="63">
        <v>43705.79109953704</v>
      </c>
      <c r="C18" s="58" t="s">
        <v>57</v>
      </c>
      <c r="D18" s="120" t="s">
        <v>576</v>
      </c>
      <c r="E18" s="2">
        <v>100</v>
      </c>
      <c r="F18" s="2">
        <v>762</v>
      </c>
      <c r="G18" s="58" t="s">
        <v>130</v>
      </c>
      <c r="H18" s="63">
        <v>43705.791113472224</v>
      </c>
      <c r="I18" s="58" t="s">
        <v>184</v>
      </c>
      <c r="J18" s="58" t="s">
        <v>106</v>
      </c>
      <c r="K18" s="58" t="s">
        <v>106</v>
      </c>
      <c r="L18" s="58" t="s">
        <v>106</v>
      </c>
      <c r="M18" s="58" t="s">
        <v>106</v>
      </c>
      <c r="N18" s="120" t="s">
        <v>576</v>
      </c>
      <c r="O18" s="120" t="s">
        <v>576</v>
      </c>
      <c r="P18" s="58" t="s">
        <v>107</v>
      </c>
      <c r="Q18" s="58" t="s">
        <v>108</v>
      </c>
      <c r="R18" s="58" t="s">
        <v>129</v>
      </c>
      <c r="S18" s="58" t="s">
        <v>134</v>
      </c>
      <c r="T18" s="58" t="s">
        <v>132</v>
      </c>
      <c r="U18" s="58" t="s">
        <v>133</v>
      </c>
      <c r="V18" s="58" t="s">
        <v>134</v>
      </c>
      <c r="W18" s="58" t="s">
        <v>134</v>
      </c>
      <c r="X18" s="58" t="s">
        <v>134</v>
      </c>
      <c r="Y18" s="58" t="s">
        <v>109</v>
      </c>
      <c r="Z18" s="58" t="s">
        <v>109</v>
      </c>
      <c r="AA18" s="58" t="s">
        <v>133</v>
      </c>
      <c r="AB18" s="58" t="s">
        <v>134</v>
      </c>
      <c r="AC18" s="58" t="s">
        <v>133</v>
      </c>
      <c r="AD18" s="58" t="s">
        <v>134</v>
      </c>
      <c r="AE18" s="58" t="s">
        <v>109</v>
      </c>
      <c r="AF18" s="58" t="s">
        <v>134</v>
      </c>
      <c r="AG18" s="58" t="s">
        <v>109</v>
      </c>
      <c r="AH18" s="58" t="s">
        <v>110</v>
      </c>
      <c r="AI18" s="58" t="s">
        <v>151</v>
      </c>
      <c r="AJ18" s="58" t="s">
        <v>136</v>
      </c>
      <c r="AK18" s="58" t="s">
        <v>137</v>
      </c>
      <c r="AL18" s="58" t="s">
        <v>114</v>
      </c>
      <c r="AM18" s="58" t="s">
        <v>138</v>
      </c>
      <c r="AN18" s="58" t="s">
        <v>116</v>
      </c>
      <c r="AO18" s="58" t="s">
        <v>117</v>
      </c>
      <c r="AP18" s="58" t="s">
        <v>118</v>
      </c>
      <c r="AQ18" s="58" t="s">
        <v>141</v>
      </c>
      <c r="AR18" s="58" t="s">
        <v>142</v>
      </c>
      <c r="AS18" s="58" t="s">
        <v>143</v>
      </c>
      <c r="AT18" s="58" t="s">
        <v>153</v>
      </c>
      <c r="AU18" s="58" t="s">
        <v>145</v>
      </c>
      <c r="AV18" s="58" t="s">
        <v>123</v>
      </c>
      <c r="AW18" s="58" t="s">
        <v>125</v>
      </c>
      <c r="AX18" s="58" t="s">
        <v>126</v>
      </c>
      <c r="AY18" s="58" t="s">
        <v>127</v>
      </c>
      <c r="AZ18" s="120" t="s">
        <v>576</v>
      </c>
      <c r="BA18" s="58" t="s">
        <v>148</v>
      </c>
      <c r="BB18" s="58" t="s">
        <v>149</v>
      </c>
    </row>
    <row r="19" spans="1:54" ht="16" x14ac:dyDescent="0.2">
      <c r="A19" s="63">
        <v>43706.894074074073</v>
      </c>
      <c r="B19" s="63">
        <v>43706.901932870373</v>
      </c>
      <c r="C19" s="58" t="s">
        <v>57</v>
      </c>
      <c r="D19" s="120" t="s">
        <v>576</v>
      </c>
      <c r="E19" s="2">
        <v>100</v>
      </c>
      <c r="F19" s="2">
        <v>679</v>
      </c>
      <c r="G19" s="58" t="s">
        <v>130</v>
      </c>
      <c r="H19" s="63">
        <v>43706.901953194443</v>
      </c>
      <c r="I19" s="58" t="s">
        <v>185</v>
      </c>
      <c r="J19" s="58" t="s">
        <v>106</v>
      </c>
      <c r="K19" s="58" t="s">
        <v>106</v>
      </c>
      <c r="L19" s="58" t="s">
        <v>106</v>
      </c>
      <c r="M19" s="58" t="s">
        <v>106</v>
      </c>
      <c r="N19" s="120" t="s">
        <v>576</v>
      </c>
      <c r="O19" s="120" t="s">
        <v>576</v>
      </c>
      <c r="P19" s="58" t="s">
        <v>107</v>
      </c>
      <c r="Q19" s="58" t="s">
        <v>108</v>
      </c>
      <c r="R19" s="58" t="s">
        <v>129</v>
      </c>
      <c r="S19" s="58" t="s">
        <v>134</v>
      </c>
      <c r="T19" s="58" t="s">
        <v>132</v>
      </c>
      <c r="U19" s="58" t="s">
        <v>132</v>
      </c>
      <c r="V19" s="58" t="s">
        <v>132</v>
      </c>
      <c r="W19" s="58" t="s">
        <v>133</v>
      </c>
      <c r="X19" s="58" t="s">
        <v>133</v>
      </c>
      <c r="Y19" s="58" t="s">
        <v>133</v>
      </c>
      <c r="Z19" s="58" t="s">
        <v>133</v>
      </c>
      <c r="AA19" s="58" t="s">
        <v>133</v>
      </c>
      <c r="AB19" s="58" t="s">
        <v>133</v>
      </c>
      <c r="AC19" s="58" t="s">
        <v>132</v>
      </c>
      <c r="AD19" s="58" t="s">
        <v>133</v>
      </c>
      <c r="AE19" s="58" t="s">
        <v>133</v>
      </c>
      <c r="AF19" s="58" t="s">
        <v>134</v>
      </c>
      <c r="AG19" s="58" t="s">
        <v>134</v>
      </c>
      <c r="AH19" s="58" t="s">
        <v>135</v>
      </c>
      <c r="AI19" s="58" t="s">
        <v>111</v>
      </c>
      <c r="AJ19" s="58" t="s">
        <v>136</v>
      </c>
      <c r="AK19" s="58" t="s">
        <v>137</v>
      </c>
      <c r="AL19" s="58" t="s">
        <v>114</v>
      </c>
      <c r="AM19" s="58" t="s">
        <v>138</v>
      </c>
      <c r="AN19" s="58" t="s">
        <v>116</v>
      </c>
      <c r="AO19" s="58" t="s">
        <v>117</v>
      </c>
      <c r="AP19" s="58" t="s">
        <v>186</v>
      </c>
      <c r="AQ19" s="58" t="s">
        <v>141</v>
      </c>
      <c r="AR19" s="58" t="s">
        <v>120</v>
      </c>
      <c r="AS19" s="58" t="s">
        <v>143</v>
      </c>
      <c r="AT19" s="58" t="s">
        <v>122</v>
      </c>
      <c r="AU19" s="58" t="s">
        <v>145</v>
      </c>
      <c r="AV19" s="58" t="s">
        <v>123</v>
      </c>
      <c r="AW19" s="58" t="s">
        <v>187</v>
      </c>
      <c r="AX19" s="58" t="s">
        <v>157</v>
      </c>
      <c r="AY19" s="58" t="s">
        <v>147</v>
      </c>
      <c r="AZ19" s="120" t="s">
        <v>576</v>
      </c>
      <c r="BA19" s="58" t="s">
        <v>148</v>
      </c>
      <c r="BB19" s="58" t="s">
        <v>149</v>
      </c>
    </row>
    <row r="20" spans="1:54" ht="16" x14ac:dyDescent="0.2">
      <c r="A20" s="63">
        <v>43700.301550925928</v>
      </c>
      <c r="B20" s="63">
        <v>43700.301944444444</v>
      </c>
      <c r="C20" s="58" t="s">
        <v>57</v>
      </c>
      <c r="D20" s="120" t="s">
        <v>576</v>
      </c>
      <c r="E20" s="2">
        <v>2</v>
      </c>
      <c r="F20" s="2">
        <v>33</v>
      </c>
      <c r="G20" s="58" t="s">
        <v>104</v>
      </c>
      <c r="H20" s="63">
        <v>43707.302062800925</v>
      </c>
      <c r="I20" s="58" t="s">
        <v>188</v>
      </c>
      <c r="J20" s="58" t="s">
        <v>106</v>
      </c>
      <c r="K20" s="58" t="s">
        <v>106</v>
      </c>
      <c r="L20" s="58" t="s">
        <v>106</v>
      </c>
      <c r="M20" s="58" t="s">
        <v>106</v>
      </c>
      <c r="N20" s="120" t="s">
        <v>576</v>
      </c>
      <c r="O20" s="120" t="s">
        <v>576</v>
      </c>
      <c r="P20" s="58" t="s">
        <v>107</v>
      </c>
      <c r="Q20" s="58" t="s">
        <v>108</v>
      </c>
      <c r="R20" s="58" t="s">
        <v>129</v>
      </c>
      <c r="S20" s="58" t="s">
        <v>106</v>
      </c>
      <c r="T20" s="58" t="s">
        <v>106</v>
      </c>
      <c r="U20" s="58" t="s">
        <v>106</v>
      </c>
      <c r="V20" s="58" t="s">
        <v>106</v>
      </c>
      <c r="W20" s="58" t="s">
        <v>106</v>
      </c>
      <c r="X20" s="58" t="s">
        <v>106</v>
      </c>
      <c r="Y20" s="58" t="s">
        <v>106</v>
      </c>
      <c r="Z20" s="58" t="s">
        <v>106</v>
      </c>
      <c r="AA20" s="58" t="s">
        <v>106</v>
      </c>
      <c r="AB20" s="58" t="s">
        <v>106</v>
      </c>
      <c r="AC20" s="58" t="s">
        <v>106</v>
      </c>
      <c r="AD20" s="58" t="s">
        <v>106</v>
      </c>
      <c r="AE20" s="58" t="s">
        <v>106</v>
      </c>
      <c r="AF20" s="58" t="s">
        <v>106</v>
      </c>
      <c r="AG20" s="58" t="s">
        <v>106</v>
      </c>
      <c r="AH20" s="58" t="s">
        <v>106</v>
      </c>
      <c r="AI20" s="58" t="s">
        <v>106</v>
      </c>
      <c r="AJ20" s="58" t="s">
        <v>106</v>
      </c>
      <c r="AK20" s="58" t="s">
        <v>106</v>
      </c>
      <c r="AL20" s="58" t="s">
        <v>106</v>
      </c>
      <c r="AM20" s="58" t="s">
        <v>106</v>
      </c>
      <c r="AN20" s="58" t="s">
        <v>106</v>
      </c>
      <c r="AO20" s="58" t="s">
        <v>106</v>
      </c>
      <c r="AP20" s="58" t="s">
        <v>106</v>
      </c>
      <c r="AQ20" s="58" t="s">
        <v>106</v>
      </c>
      <c r="AR20" s="58" t="s">
        <v>106</v>
      </c>
      <c r="AS20" s="58" t="s">
        <v>106</v>
      </c>
      <c r="AT20" s="58" t="s">
        <v>106</v>
      </c>
      <c r="AU20" s="58" t="s">
        <v>106</v>
      </c>
      <c r="AV20" s="58" t="s">
        <v>106</v>
      </c>
      <c r="AW20" s="58" t="s">
        <v>106</v>
      </c>
      <c r="AX20" s="58" t="s">
        <v>106</v>
      </c>
      <c r="AY20" s="58" t="s">
        <v>106</v>
      </c>
      <c r="AZ20" s="120" t="s">
        <v>576</v>
      </c>
      <c r="BA20" s="58" t="s">
        <v>106</v>
      </c>
      <c r="BB20" s="58" t="s">
        <v>106</v>
      </c>
    </row>
    <row r="21" spans="1:54" ht="16" x14ac:dyDescent="0.2">
      <c r="A21" s="63">
        <v>43698.593935185185</v>
      </c>
      <c r="B21" s="63">
        <v>43700.742534722223</v>
      </c>
      <c r="C21" s="58" t="s">
        <v>57</v>
      </c>
      <c r="D21" s="120" t="s">
        <v>576</v>
      </c>
      <c r="E21" s="2">
        <v>2</v>
      </c>
      <c r="F21" s="2">
        <v>185639</v>
      </c>
      <c r="G21" s="58" t="s">
        <v>104</v>
      </c>
      <c r="H21" s="63">
        <v>43707.74291572917</v>
      </c>
      <c r="I21" s="58" t="s">
        <v>189</v>
      </c>
      <c r="J21" s="58" t="s">
        <v>106</v>
      </c>
      <c r="K21" s="58" t="s">
        <v>106</v>
      </c>
      <c r="L21" s="58" t="s">
        <v>106</v>
      </c>
      <c r="M21" s="58" t="s">
        <v>106</v>
      </c>
      <c r="N21" s="120" t="s">
        <v>576</v>
      </c>
      <c r="O21" s="120" t="s">
        <v>576</v>
      </c>
      <c r="P21" s="58" t="s">
        <v>107</v>
      </c>
      <c r="Q21" s="58" t="s">
        <v>108</v>
      </c>
      <c r="R21" s="58" t="s">
        <v>129</v>
      </c>
      <c r="S21" s="58" t="s">
        <v>106</v>
      </c>
      <c r="T21" s="58" t="s">
        <v>106</v>
      </c>
      <c r="U21" s="58" t="s">
        <v>106</v>
      </c>
      <c r="V21" s="58" t="s">
        <v>106</v>
      </c>
      <c r="W21" s="58" t="s">
        <v>106</v>
      </c>
      <c r="X21" s="58" t="s">
        <v>106</v>
      </c>
      <c r="Y21" s="58" t="s">
        <v>106</v>
      </c>
      <c r="Z21" s="58" t="s">
        <v>106</v>
      </c>
      <c r="AA21" s="58" t="s">
        <v>106</v>
      </c>
      <c r="AB21" s="58" t="s">
        <v>106</v>
      </c>
      <c r="AC21" s="58" t="s">
        <v>106</v>
      </c>
      <c r="AD21" s="58" t="s">
        <v>106</v>
      </c>
      <c r="AE21" s="58" t="s">
        <v>106</v>
      </c>
      <c r="AF21" s="58" t="s">
        <v>106</v>
      </c>
      <c r="AG21" s="58" t="s">
        <v>106</v>
      </c>
      <c r="AH21" s="58" t="s">
        <v>106</v>
      </c>
      <c r="AI21" s="58" t="s">
        <v>106</v>
      </c>
      <c r="AJ21" s="58" t="s">
        <v>106</v>
      </c>
      <c r="AK21" s="58" t="s">
        <v>106</v>
      </c>
      <c r="AL21" s="58" t="s">
        <v>106</v>
      </c>
      <c r="AM21" s="58" t="s">
        <v>106</v>
      </c>
      <c r="AN21" s="58" t="s">
        <v>106</v>
      </c>
      <c r="AO21" s="58" t="s">
        <v>106</v>
      </c>
      <c r="AP21" s="58" t="s">
        <v>106</v>
      </c>
      <c r="AQ21" s="58" t="s">
        <v>106</v>
      </c>
      <c r="AR21" s="58" t="s">
        <v>106</v>
      </c>
      <c r="AS21" s="58" t="s">
        <v>106</v>
      </c>
      <c r="AT21" s="58" t="s">
        <v>106</v>
      </c>
      <c r="AU21" s="58" t="s">
        <v>106</v>
      </c>
      <c r="AV21" s="58" t="s">
        <v>106</v>
      </c>
      <c r="AW21" s="58" t="s">
        <v>106</v>
      </c>
      <c r="AX21" s="58" t="s">
        <v>106</v>
      </c>
      <c r="AY21" s="58" t="s">
        <v>106</v>
      </c>
      <c r="AZ21" s="120" t="s">
        <v>576</v>
      </c>
      <c r="BA21" s="58" t="s">
        <v>106</v>
      </c>
      <c r="BB21" s="58" t="s">
        <v>106</v>
      </c>
    </row>
    <row r="22" spans="1:54" ht="16" x14ac:dyDescent="0.2">
      <c r="A22" s="63">
        <v>43707.760925925926</v>
      </c>
      <c r="B22" s="63">
        <v>43707.778240740743</v>
      </c>
      <c r="C22" s="58" t="s">
        <v>57</v>
      </c>
      <c r="D22" s="120" t="s">
        <v>576</v>
      </c>
      <c r="E22" s="2">
        <v>100</v>
      </c>
      <c r="F22" s="2">
        <v>1495</v>
      </c>
      <c r="G22" s="58" t="s">
        <v>130</v>
      </c>
      <c r="H22" s="63">
        <v>43707.778254502315</v>
      </c>
      <c r="I22" s="58" t="s">
        <v>190</v>
      </c>
      <c r="J22" s="58" t="s">
        <v>106</v>
      </c>
      <c r="K22" s="58" t="s">
        <v>106</v>
      </c>
      <c r="L22" s="58" t="s">
        <v>106</v>
      </c>
      <c r="M22" s="58" t="s">
        <v>106</v>
      </c>
      <c r="N22" s="120" t="s">
        <v>576</v>
      </c>
      <c r="O22" s="120" t="s">
        <v>576</v>
      </c>
      <c r="P22" s="58" t="s">
        <v>107</v>
      </c>
      <c r="Q22" s="58" t="s">
        <v>108</v>
      </c>
      <c r="R22" s="58" t="s">
        <v>129</v>
      </c>
      <c r="S22" s="58" t="s">
        <v>134</v>
      </c>
      <c r="T22" s="58" t="s">
        <v>132</v>
      </c>
      <c r="U22" s="58" t="s">
        <v>133</v>
      </c>
      <c r="V22" s="58" t="s">
        <v>132</v>
      </c>
      <c r="W22" s="58" t="s">
        <v>134</v>
      </c>
      <c r="X22" s="58" t="s">
        <v>134</v>
      </c>
      <c r="Y22" s="58" t="s">
        <v>134</v>
      </c>
      <c r="Z22" s="58" t="s">
        <v>134</v>
      </c>
      <c r="AA22" s="58" t="s">
        <v>132</v>
      </c>
      <c r="AB22" s="58" t="s">
        <v>109</v>
      </c>
      <c r="AC22" s="58" t="s">
        <v>133</v>
      </c>
      <c r="AD22" s="58" t="s">
        <v>134</v>
      </c>
      <c r="AE22" s="58" t="s">
        <v>109</v>
      </c>
      <c r="AF22" s="58" t="s">
        <v>134</v>
      </c>
      <c r="AG22" s="58" t="s">
        <v>134</v>
      </c>
      <c r="AH22" s="58" t="s">
        <v>110</v>
      </c>
      <c r="AI22" s="58" t="s">
        <v>111</v>
      </c>
      <c r="AJ22" s="58" t="s">
        <v>136</v>
      </c>
      <c r="AK22" s="58" t="s">
        <v>137</v>
      </c>
      <c r="AL22" s="58" t="s">
        <v>114</v>
      </c>
      <c r="AM22" s="58" t="s">
        <v>138</v>
      </c>
      <c r="AN22" s="58" t="s">
        <v>176</v>
      </c>
      <c r="AO22" s="58" t="s">
        <v>117</v>
      </c>
      <c r="AP22" s="58" t="s">
        <v>140</v>
      </c>
      <c r="AQ22" s="58" t="s">
        <v>141</v>
      </c>
      <c r="AR22" s="58" t="s">
        <v>142</v>
      </c>
      <c r="AS22" s="58" t="s">
        <v>143</v>
      </c>
      <c r="AT22" s="58" t="s">
        <v>153</v>
      </c>
      <c r="AU22" s="58" t="s">
        <v>145</v>
      </c>
      <c r="AV22" s="58" t="s">
        <v>123</v>
      </c>
      <c r="AW22" s="58" t="s">
        <v>125</v>
      </c>
      <c r="AX22" s="58" t="s">
        <v>146</v>
      </c>
      <c r="AY22" s="58" t="s">
        <v>127</v>
      </c>
      <c r="AZ22" s="120" t="s">
        <v>576</v>
      </c>
      <c r="BA22" s="58" t="s">
        <v>148</v>
      </c>
      <c r="BB22" s="58" t="s">
        <v>149</v>
      </c>
    </row>
    <row r="23" spans="1:54" ht="16" x14ac:dyDescent="0.2">
      <c r="A23" s="63">
        <v>43709.762094907404</v>
      </c>
      <c r="B23" s="63">
        <v>43709.771226851852</v>
      </c>
      <c r="C23" s="58" t="s">
        <v>57</v>
      </c>
      <c r="D23" s="120" t="s">
        <v>576</v>
      </c>
      <c r="E23" s="2">
        <v>100</v>
      </c>
      <c r="F23" s="2">
        <v>789</v>
      </c>
      <c r="G23" s="58" t="s">
        <v>130</v>
      </c>
      <c r="H23" s="63">
        <v>43709.771243842595</v>
      </c>
      <c r="I23" s="58" t="s">
        <v>191</v>
      </c>
      <c r="J23" s="58" t="s">
        <v>106</v>
      </c>
      <c r="K23" s="58" t="s">
        <v>106</v>
      </c>
      <c r="L23" s="58" t="s">
        <v>106</v>
      </c>
      <c r="M23" s="58" t="s">
        <v>106</v>
      </c>
      <c r="N23" s="120" t="s">
        <v>576</v>
      </c>
      <c r="O23" s="120" t="s">
        <v>576</v>
      </c>
      <c r="P23" s="58" t="s">
        <v>107</v>
      </c>
      <c r="Q23" s="58" t="s">
        <v>108</v>
      </c>
      <c r="R23" s="58" t="s">
        <v>129</v>
      </c>
      <c r="S23" s="58" t="s">
        <v>134</v>
      </c>
      <c r="T23" s="58" t="s">
        <v>134</v>
      </c>
      <c r="U23" s="58" t="s">
        <v>133</v>
      </c>
      <c r="V23" s="58" t="s">
        <v>134</v>
      </c>
      <c r="W23" s="58" t="s">
        <v>134</v>
      </c>
      <c r="X23" s="58" t="s">
        <v>109</v>
      </c>
      <c r="Y23" s="58" t="s">
        <v>109</v>
      </c>
      <c r="Z23" s="58" t="s">
        <v>109</v>
      </c>
      <c r="AA23" s="58" t="s">
        <v>133</v>
      </c>
      <c r="AB23" s="58" t="s">
        <v>134</v>
      </c>
      <c r="AC23" s="58" t="s">
        <v>133</v>
      </c>
      <c r="AD23" s="58" t="s">
        <v>134</v>
      </c>
      <c r="AE23" s="58" t="s">
        <v>134</v>
      </c>
      <c r="AF23" s="58" t="s">
        <v>109</v>
      </c>
      <c r="AG23" s="58" t="s">
        <v>109</v>
      </c>
      <c r="AH23" s="58" t="s">
        <v>110</v>
      </c>
      <c r="AI23" s="58" t="s">
        <v>111</v>
      </c>
      <c r="AJ23" s="58" t="s">
        <v>136</v>
      </c>
      <c r="AK23" s="58" t="s">
        <v>152</v>
      </c>
      <c r="AL23" s="58" t="s">
        <v>114</v>
      </c>
      <c r="AM23" s="58" t="s">
        <v>138</v>
      </c>
      <c r="AN23" s="58" t="s">
        <v>116</v>
      </c>
      <c r="AO23" s="58" t="s">
        <v>117</v>
      </c>
      <c r="AP23" s="58" t="s">
        <v>118</v>
      </c>
      <c r="AQ23" s="58" t="s">
        <v>141</v>
      </c>
      <c r="AR23" s="58" t="s">
        <v>142</v>
      </c>
      <c r="AS23" s="58" t="s">
        <v>170</v>
      </c>
      <c r="AT23" s="58" t="s">
        <v>153</v>
      </c>
      <c r="AU23" s="58" t="s">
        <v>145</v>
      </c>
      <c r="AV23" s="58" t="s">
        <v>123</v>
      </c>
      <c r="AW23" s="58" t="s">
        <v>125</v>
      </c>
      <c r="AX23" s="58" t="s">
        <v>126</v>
      </c>
      <c r="AY23" s="58" t="s">
        <v>192</v>
      </c>
      <c r="AZ23" s="120" t="s">
        <v>576</v>
      </c>
      <c r="BA23" s="58" t="s">
        <v>148</v>
      </c>
      <c r="BB23" s="58" t="s">
        <v>149</v>
      </c>
    </row>
    <row r="24" spans="1:54" ht="16" x14ac:dyDescent="0.2">
      <c r="A24" s="63">
        <v>43703.470601851855</v>
      </c>
      <c r="B24" s="63">
        <v>43703.470833333333</v>
      </c>
      <c r="C24" s="58" t="s">
        <v>57</v>
      </c>
      <c r="D24" s="120" t="s">
        <v>576</v>
      </c>
      <c r="E24" s="2">
        <v>2</v>
      </c>
      <c r="F24" s="2">
        <v>19</v>
      </c>
      <c r="G24" s="58" t="s">
        <v>104</v>
      </c>
      <c r="H24" s="63">
        <v>43710.471258969905</v>
      </c>
      <c r="I24" s="58" t="s">
        <v>193</v>
      </c>
      <c r="J24" s="58" t="s">
        <v>106</v>
      </c>
      <c r="K24" s="58" t="s">
        <v>106</v>
      </c>
      <c r="L24" s="58" t="s">
        <v>106</v>
      </c>
      <c r="M24" s="58" t="s">
        <v>106</v>
      </c>
      <c r="N24" s="120" t="s">
        <v>576</v>
      </c>
      <c r="O24" s="120" t="s">
        <v>576</v>
      </c>
      <c r="P24" s="58" t="s">
        <v>107</v>
      </c>
      <c r="Q24" s="58" t="s">
        <v>108</v>
      </c>
      <c r="R24" s="58" t="s">
        <v>129</v>
      </c>
      <c r="S24" s="58" t="s">
        <v>106</v>
      </c>
      <c r="T24" s="58" t="s">
        <v>106</v>
      </c>
      <c r="U24" s="58" t="s">
        <v>106</v>
      </c>
      <c r="V24" s="58" t="s">
        <v>106</v>
      </c>
      <c r="W24" s="58" t="s">
        <v>106</v>
      </c>
      <c r="X24" s="58" t="s">
        <v>106</v>
      </c>
      <c r="Y24" s="58" t="s">
        <v>106</v>
      </c>
      <c r="Z24" s="58" t="s">
        <v>106</v>
      </c>
      <c r="AA24" s="58" t="s">
        <v>106</v>
      </c>
      <c r="AB24" s="58" t="s">
        <v>106</v>
      </c>
      <c r="AC24" s="58" t="s">
        <v>106</v>
      </c>
      <c r="AD24" s="58" t="s">
        <v>106</v>
      </c>
      <c r="AE24" s="58" t="s">
        <v>106</v>
      </c>
      <c r="AF24" s="58" t="s">
        <v>106</v>
      </c>
      <c r="AG24" s="58" t="s">
        <v>106</v>
      </c>
      <c r="AH24" s="58" t="s">
        <v>106</v>
      </c>
      <c r="AI24" s="58" t="s">
        <v>106</v>
      </c>
      <c r="AJ24" s="58" t="s">
        <v>106</v>
      </c>
      <c r="AK24" s="58" t="s">
        <v>106</v>
      </c>
      <c r="AL24" s="58" t="s">
        <v>106</v>
      </c>
      <c r="AM24" s="58" t="s">
        <v>106</v>
      </c>
      <c r="AN24" s="58" t="s">
        <v>106</v>
      </c>
      <c r="AO24" s="58" t="s">
        <v>106</v>
      </c>
      <c r="AP24" s="58" t="s">
        <v>106</v>
      </c>
      <c r="AQ24" s="58" t="s">
        <v>106</v>
      </c>
      <c r="AR24" s="58" t="s">
        <v>106</v>
      </c>
      <c r="AS24" s="58" t="s">
        <v>106</v>
      </c>
      <c r="AT24" s="58" t="s">
        <v>106</v>
      </c>
      <c r="AU24" s="58" t="s">
        <v>106</v>
      </c>
      <c r="AV24" s="58" t="s">
        <v>106</v>
      </c>
      <c r="AW24" s="58" t="s">
        <v>106</v>
      </c>
      <c r="AX24" s="58" t="s">
        <v>106</v>
      </c>
      <c r="AY24" s="58" t="s">
        <v>106</v>
      </c>
      <c r="AZ24" s="120" t="s">
        <v>576</v>
      </c>
      <c r="BA24" s="58" t="s">
        <v>106</v>
      </c>
      <c r="BB24" s="58" t="s">
        <v>106</v>
      </c>
    </row>
    <row r="25" spans="1:54" ht="16" x14ac:dyDescent="0.2">
      <c r="A25" s="63">
        <v>43703.654930555553</v>
      </c>
      <c r="B25" s="63">
        <v>43703.660312499997</v>
      </c>
      <c r="C25" s="58" t="s">
        <v>57</v>
      </c>
      <c r="D25" s="120" t="s">
        <v>576</v>
      </c>
      <c r="E25" s="2">
        <v>33</v>
      </c>
      <c r="F25" s="2">
        <v>464</v>
      </c>
      <c r="G25" s="58" t="s">
        <v>104</v>
      </c>
      <c r="H25" s="63">
        <v>43710.660328622682</v>
      </c>
      <c r="I25" s="58" t="s">
        <v>194</v>
      </c>
      <c r="J25" s="58" t="s">
        <v>106</v>
      </c>
      <c r="K25" s="58" t="s">
        <v>106</v>
      </c>
      <c r="L25" s="58" t="s">
        <v>106</v>
      </c>
      <c r="M25" s="58" t="s">
        <v>106</v>
      </c>
      <c r="N25" s="120" t="s">
        <v>576</v>
      </c>
      <c r="O25" s="120" t="s">
        <v>576</v>
      </c>
      <c r="P25" s="58" t="s">
        <v>107</v>
      </c>
      <c r="Q25" s="58" t="s">
        <v>108</v>
      </c>
      <c r="R25" s="58" t="s">
        <v>129</v>
      </c>
      <c r="S25" s="58" t="s">
        <v>132</v>
      </c>
      <c r="T25" s="58" t="s">
        <v>132</v>
      </c>
      <c r="U25" s="58" t="s">
        <v>132</v>
      </c>
      <c r="V25" s="58" t="s">
        <v>133</v>
      </c>
      <c r="W25" s="58" t="s">
        <v>134</v>
      </c>
      <c r="X25" s="58" t="s">
        <v>133</v>
      </c>
      <c r="Y25" s="58" t="s">
        <v>133</v>
      </c>
      <c r="Z25" s="58" t="s">
        <v>134</v>
      </c>
      <c r="AA25" s="58" t="s">
        <v>132</v>
      </c>
      <c r="AB25" s="58" t="s">
        <v>132</v>
      </c>
      <c r="AC25" s="58" t="s">
        <v>133</v>
      </c>
      <c r="AD25" s="58" t="s">
        <v>133</v>
      </c>
      <c r="AE25" s="58" t="s">
        <v>133</v>
      </c>
      <c r="AF25" s="58" t="s">
        <v>134</v>
      </c>
      <c r="AG25" s="58" t="s">
        <v>133</v>
      </c>
      <c r="AH25" s="58" t="s">
        <v>110</v>
      </c>
      <c r="AI25" s="58" t="s">
        <v>151</v>
      </c>
      <c r="AJ25" s="58" t="s">
        <v>136</v>
      </c>
      <c r="AK25" s="58" t="s">
        <v>137</v>
      </c>
      <c r="AL25" s="58" t="s">
        <v>195</v>
      </c>
      <c r="AM25" s="58" t="s">
        <v>138</v>
      </c>
      <c r="AN25" s="58" t="s">
        <v>116</v>
      </c>
      <c r="AO25" s="58" t="s">
        <v>117</v>
      </c>
      <c r="AP25" s="58" t="s">
        <v>118</v>
      </c>
      <c r="AQ25" s="58" t="s">
        <v>141</v>
      </c>
      <c r="AR25" s="58" t="s">
        <v>142</v>
      </c>
      <c r="AS25" s="58" t="s">
        <v>143</v>
      </c>
      <c r="AT25" s="58" t="s">
        <v>122</v>
      </c>
      <c r="AU25" s="58" t="s">
        <v>145</v>
      </c>
      <c r="AV25" s="58" t="s">
        <v>123</v>
      </c>
      <c r="AW25" s="58" t="s">
        <v>125</v>
      </c>
      <c r="AX25" s="58" t="s">
        <v>157</v>
      </c>
      <c r="AY25" s="58" t="s">
        <v>147</v>
      </c>
      <c r="AZ25" s="120" t="s">
        <v>576</v>
      </c>
      <c r="BA25" s="58" t="s">
        <v>148</v>
      </c>
      <c r="BB25" s="58" t="s">
        <v>149</v>
      </c>
    </row>
    <row r="26" spans="1:54" ht="16" x14ac:dyDescent="0.2">
      <c r="A26" s="63">
        <v>43703.671863425923</v>
      </c>
      <c r="B26" s="63">
        <v>43703.672129629631</v>
      </c>
      <c r="C26" s="58" t="s">
        <v>57</v>
      </c>
      <c r="D26" s="120" t="s">
        <v>576</v>
      </c>
      <c r="E26" s="2">
        <v>2</v>
      </c>
      <c r="F26" s="2">
        <v>22</v>
      </c>
      <c r="G26" s="58" t="s">
        <v>104</v>
      </c>
      <c r="H26" s="63">
        <v>43710.672315277778</v>
      </c>
      <c r="I26" s="58" t="s">
        <v>196</v>
      </c>
      <c r="J26" s="58" t="s">
        <v>106</v>
      </c>
      <c r="K26" s="58" t="s">
        <v>106</v>
      </c>
      <c r="L26" s="58" t="s">
        <v>106</v>
      </c>
      <c r="M26" s="58" t="s">
        <v>106</v>
      </c>
      <c r="N26" s="120" t="s">
        <v>576</v>
      </c>
      <c r="O26" s="120" t="s">
        <v>576</v>
      </c>
      <c r="P26" s="58" t="s">
        <v>107</v>
      </c>
      <c r="Q26" s="58" t="s">
        <v>108</v>
      </c>
      <c r="R26" s="58" t="s">
        <v>129</v>
      </c>
      <c r="S26" s="58" t="s">
        <v>106</v>
      </c>
      <c r="T26" s="58" t="s">
        <v>106</v>
      </c>
      <c r="U26" s="58" t="s">
        <v>106</v>
      </c>
      <c r="V26" s="58" t="s">
        <v>106</v>
      </c>
      <c r="W26" s="58" t="s">
        <v>106</v>
      </c>
      <c r="X26" s="58" t="s">
        <v>106</v>
      </c>
      <c r="Y26" s="58" t="s">
        <v>106</v>
      </c>
      <c r="Z26" s="58" t="s">
        <v>106</v>
      </c>
      <c r="AA26" s="58" t="s">
        <v>106</v>
      </c>
      <c r="AB26" s="58" t="s">
        <v>106</v>
      </c>
      <c r="AC26" s="58" t="s">
        <v>106</v>
      </c>
      <c r="AD26" s="58" t="s">
        <v>106</v>
      </c>
      <c r="AE26" s="58" t="s">
        <v>106</v>
      </c>
      <c r="AF26" s="58" t="s">
        <v>106</v>
      </c>
      <c r="AG26" s="58" t="s">
        <v>106</v>
      </c>
      <c r="AH26" s="58" t="s">
        <v>106</v>
      </c>
      <c r="AI26" s="58" t="s">
        <v>106</v>
      </c>
      <c r="AJ26" s="58" t="s">
        <v>106</v>
      </c>
      <c r="AK26" s="58" t="s">
        <v>106</v>
      </c>
      <c r="AL26" s="58" t="s">
        <v>106</v>
      </c>
      <c r="AM26" s="58" t="s">
        <v>106</v>
      </c>
      <c r="AN26" s="58" t="s">
        <v>106</v>
      </c>
      <c r="AO26" s="58" t="s">
        <v>106</v>
      </c>
      <c r="AP26" s="58" t="s">
        <v>106</v>
      </c>
      <c r="AQ26" s="58" t="s">
        <v>106</v>
      </c>
      <c r="AR26" s="58" t="s">
        <v>106</v>
      </c>
      <c r="AS26" s="58" t="s">
        <v>106</v>
      </c>
      <c r="AT26" s="58" t="s">
        <v>106</v>
      </c>
      <c r="AU26" s="58" t="s">
        <v>106</v>
      </c>
      <c r="AV26" s="58" t="s">
        <v>106</v>
      </c>
      <c r="AW26" s="58" t="s">
        <v>106</v>
      </c>
      <c r="AX26" s="58" t="s">
        <v>106</v>
      </c>
      <c r="AY26" s="58" t="s">
        <v>106</v>
      </c>
      <c r="AZ26" s="120" t="s">
        <v>576</v>
      </c>
      <c r="BA26" s="58" t="s">
        <v>106</v>
      </c>
      <c r="BB26" s="58" t="s">
        <v>106</v>
      </c>
    </row>
    <row r="27" spans="1:54" ht="16" x14ac:dyDescent="0.2">
      <c r="A27" s="63">
        <v>43703.674201388887</v>
      </c>
      <c r="B27" s="63">
        <v>43703.677986111114</v>
      </c>
      <c r="C27" s="58" t="s">
        <v>57</v>
      </c>
      <c r="D27" s="120" t="s">
        <v>576</v>
      </c>
      <c r="E27" s="2">
        <v>16</v>
      </c>
      <c r="F27" s="2">
        <v>326</v>
      </c>
      <c r="G27" s="58" t="s">
        <v>104</v>
      </c>
      <c r="H27" s="63">
        <v>43710.678022175925</v>
      </c>
      <c r="I27" s="58" t="s">
        <v>197</v>
      </c>
      <c r="J27" s="58" t="s">
        <v>106</v>
      </c>
      <c r="K27" s="58" t="s">
        <v>106</v>
      </c>
      <c r="L27" s="58" t="s">
        <v>106</v>
      </c>
      <c r="M27" s="58" t="s">
        <v>106</v>
      </c>
      <c r="N27" s="120" t="s">
        <v>576</v>
      </c>
      <c r="O27" s="120" t="s">
        <v>576</v>
      </c>
      <c r="P27" s="58" t="s">
        <v>107</v>
      </c>
      <c r="Q27" s="58" t="s">
        <v>108</v>
      </c>
      <c r="R27" s="58" t="s">
        <v>129</v>
      </c>
      <c r="S27" s="58" t="s">
        <v>134</v>
      </c>
      <c r="T27" s="58" t="s">
        <v>133</v>
      </c>
      <c r="U27" s="58" t="s">
        <v>132</v>
      </c>
      <c r="V27" s="58" t="s">
        <v>134</v>
      </c>
      <c r="W27" s="58" t="s">
        <v>134</v>
      </c>
      <c r="X27" s="58" t="s">
        <v>134</v>
      </c>
      <c r="Y27" s="58" t="s">
        <v>134</v>
      </c>
      <c r="Z27" s="58" t="s">
        <v>109</v>
      </c>
      <c r="AA27" s="58" t="s">
        <v>133</v>
      </c>
      <c r="AB27" s="58" t="s">
        <v>134</v>
      </c>
      <c r="AC27" s="58" t="s">
        <v>133</v>
      </c>
      <c r="AD27" s="58" t="s">
        <v>134</v>
      </c>
      <c r="AE27" s="58" t="s">
        <v>134</v>
      </c>
      <c r="AF27" s="58" t="s">
        <v>133</v>
      </c>
      <c r="AG27" s="58" t="s">
        <v>134</v>
      </c>
      <c r="AH27" s="58" t="s">
        <v>106</v>
      </c>
      <c r="AI27" s="58" t="s">
        <v>106</v>
      </c>
      <c r="AJ27" s="58" t="s">
        <v>106</v>
      </c>
      <c r="AK27" s="58" t="s">
        <v>106</v>
      </c>
      <c r="AL27" s="58" t="s">
        <v>106</v>
      </c>
      <c r="AM27" s="58" t="s">
        <v>106</v>
      </c>
      <c r="AN27" s="58" t="s">
        <v>106</v>
      </c>
      <c r="AO27" s="58" t="s">
        <v>106</v>
      </c>
      <c r="AP27" s="58" t="s">
        <v>106</v>
      </c>
      <c r="AQ27" s="58" t="s">
        <v>106</v>
      </c>
      <c r="AR27" s="58" t="s">
        <v>106</v>
      </c>
      <c r="AS27" s="58" t="s">
        <v>106</v>
      </c>
      <c r="AT27" s="58" t="s">
        <v>106</v>
      </c>
      <c r="AU27" s="58" t="s">
        <v>106</v>
      </c>
      <c r="AV27" s="58" t="s">
        <v>106</v>
      </c>
      <c r="AW27" s="58" t="s">
        <v>106</v>
      </c>
      <c r="AX27" s="58" t="s">
        <v>106</v>
      </c>
      <c r="AY27" s="58" t="s">
        <v>106</v>
      </c>
      <c r="AZ27" s="120" t="s">
        <v>576</v>
      </c>
      <c r="BA27" s="58" t="s">
        <v>106</v>
      </c>
      <c r="BB27" s="58" t="s">
        <v>106</v>
      </c>
    </row>
    <row r="28" spans="1:54" ht="16" x14ac:dyDescent="0.2">
      <c r="A28" s="63">
        <v>43703.707870370374</v>
      </c>
      <c r="B28" s="63">
        <v>43703.709351851852</v>
      </c>
      <c r="C28" s="58" t="s">
        <v>57</v>
      </c>
      <c r="D28" s="120" t="s">
        <v>576</v>
      </c>
      <c r="E28" s="2">
        <v>16</v>
      </c>
      <c r="F28" s="2">
        <v>128</v>
      </c>
      <c r="G28" s="58" t="s">
        <v>104</v>
      </c>
      <c r="H28" s="63">
        <v>43710.709427546295</v>
      </c>
      <c r="I28" s="58" t="s">
        <v>198</v>
      </c>
      <c r="J28" s="58" t="s">
        <v>106</v>
      </c>
      <c r="K28" s="58" t="s">
        <v>106</v>
      </c>
      <c r="L28" s="58" t="s">
        <v>106</v>
      </c>
      <c r="M28" s="58" t="s">
        <v>106</v>
      </c>
      <c r="N28" s="120" t="s">
        <v>576</v>
      </c>
      <c r="O28" s="120" t="s">
        <v>576</v>
      </c>
      <c r="P28" s="58" t="s">
        <v>107</v>
      </c>
      <c r="Q28" s="58" t="s">
        <v>108</v>
      </c>
      <c r="R28" s="58" t="s">
        <v>129</v>
      </c>
      <c r="S28" s="58" t="s">
        <v>134</v>
      </c>
      <c r="T28" s="58" t="s">
        <v>132</v>
      </c>
      <c r="U28" s="58" t="s">
        <v>134</v>
      </c>
      <c r="V28" s="58" t="s">
        <v>134</v>
      </c>
      <c r="W28" s="58" t="s">
        <v>134</v>
      </c>
      <c r="X28" s="58" t="s">
        <v>134</v>
      </c>
      <c r="Y28" s="58" t="s">
        <v>133</v>
      </c>
      <c r="Z28" s="58" t="s">
        <v>109</v>
      </c>
      <c r="AA28" s="58" t="s">
        <v>134</v>
      </c>
      <c r="AB28" s="58" t="s">
        <v>109</v>
      </c>
      <c r="AC28" s="58" t="s">
        <v>134</v>
      </c>
      <c r="AD28" s="58" t="s">
        <v>134</v>
      </c>
      <c r="AE28" s="58" t="s">
        <v>134</v>
      </c>
      <c r="AF28" s="58" t="s">
        <v>134</v>
      </c>
      <c r="AG28" s="58" t="s">
        <v>109</v>
      </c>
      <c r="AH28" s="58" t="s">
        <v>106</v>
      </c>
      <c r="AI28" s="58" t="s">
        <v>106</v>
      </c>
      <c r="AJ28" s="58" t="s">
        <v>106</v>
      </c>
      <c r="AK28" s="58" t="s">
        <v>106</v>
      </c>
      <c r="AL28" s="58" t="s">
        <v>106</v>
      </c>
      <c r="AM28" s="58" t="s">
        <v>106</v>
      </c>
      <c r="AN28" s="58" t="s">
        <v>106</v>
      </c>
      <c r="AO28" s="58" t="s">
        <v>106</v>
      </c>
      <c r="AP28" s="58" t="s">
        <v>106</v>
      </c>
      <c r="AQ28" s="58" t="s">
        <v>106</v>
      </c>
      <c r="AR28" s="58" t="s">
        <v>106</v>
      </c>
      <c r="AS28" s="58" t="s">
        <v>106</v>
      </c>
      <c r="AT28" s="58" t="s">
        <v>106</v>
      </c>
      <c r="AU28" s="58" t="s">
        <v>106</v>
      </c>
      <c r="AV28" s="58" t="s">
        <v>106</v>
      </c>
      <c r="AW28" s="58" t="s">
        <v>106</v>
      </c>
      <c r="AX28" s="58" t="s">
        <v>106</v>
      </c>
      <c r="AY28" s="58" t="s">
        <v>106</v>
      </c>
      <c r="AZ28" s="120" t="s">
        <v>576</v>
      </c>
      <c r="BA28" s="58" t="s">
        <v>106</v>
      </c>
      <c r="BB28" s="58" t="s">
        <v>106</v>
      </c>
    </row>
    <row r="29" spans="1:54" ht="16" x14ac:dyDescent="0.2">
      <c r="A29" s="63">
        <v>43703.726064814815</v>
      </c>
      <c r="B29" s="63">
        <v>43703.727210648147</v>
      </c>
      <c r="C29" s="58" t="s">
        <v>57</v>
      </c>
      <c r="D29" s="120" t="s">
        <v>576</v>
      </c>
      <c r="E29" s="2">
        <v>16</v>
      </c>
      <c r="F29" s="2">
        <v>98</v>
      </c>
      <c r="G29" s="58" t="s">
        <v>104</v>
      </c>
      <c r="H29" s="63">
        <v>43710.727221215275</v>
      </c>
      <c r="I29" s="58" t="s">
        <v>199</v>
      </c>
      <c r="J29" s="58" t="s">
        <v>106</v>
      </c>
      <c r="K29" s="58" t="s">
        <v>106</v>
      </c>
      <c r="L29" s="58" t="s">
        <v>106</v>
      </c>
      <c r="M29" s="58" t="s">
        <v>106</v>
      </c>
      <c r="N29" s="120" t="s">
        <v>576</v>
      </c>
      <c r="O29" s="120" t="s">
        <v>576</v>
      </c>
      <c r="P29" s="58" t="s">
        <v>107</v>
      </c>
      <c r="Q29" s="58" t="s">
        <v>108</v>
      </c>
      <c r="R29" s="58" t="s">
        <v>129</v>
      </c>
      <c r="S29" s="58" t="s">
        <v>133</v>
      </c>
      <c r="T29" s="58" t="s">
        <v>132</v>
      </c>
      <c r="U29" s="58" t="s">
        <v>133</v>
      </c>
      <c r="V29" s="58" t="s">
        <v>133</v>
      </c>
      <c r="W29" s="58" t="s">
        <v>134</v>
      </c>
      <c r="X29" s="58" t="s">
        <v>134</v>
      </c>
      <c r="Y29" s="58" t="s">
        <v>134</v>
      </c>
      <c r="Z29" s="58" t="s">
        <v>134</v>
      </c>
      <c r="AA29" s="58" t="s">
        <v>133</v>
      </c>
      <c r="AB29" s="58" t="s">
        <v>134</v>
      </c>
      <c r="AC29" s="58" t="s">
        <v>133</v>
      </c>
      <c r="AD29" s="58" t="s">
        <v>134</v>
      </c>
      <c r="AE29" s="58" t="s">
        <v>134</v>
      </c>
      <c r="AF29" s="58" t="s">
        <v>133</v>
      </c>
      <c r="AG29" s="58" t="s">
        <v>134</v>
      </c>
      <c r="AH29" s="58" t="s">
        <v>106</v>
      </c>
      <c r="AI29" s="58" t="s">
        <v>106</v>
      </c>
      <c r="AJ29" s="58" t="s">
        <v>106</v>
      </c>
      <c r="AK29" s="58" t="s">
        <v>106</v>
      </c>
      <c r="AL29" s="58" t="s">
        <v>106</v>
      </c>
      <c r="AM29" s="58" t="s">
        <v>106</v>
      </c>
      <c r="AN29" s="58" t="s">
        <v>106</v>
      </c>
      <c r="AO29" s="58" t="s">
        <v>106</v>
      </c>
      <c r="AP29" s="58" t="s">
        <v>106</v>
      </c>
      <c r="AQ29" s="58" t="s">
        <v>106</v>
      </c>
      <c r="AR29" s="58" t="s">
        <v>106</v>
      </c>
      <c r="AS29" s="58" t="s">
        <v>106</v>
      </c>
      <c r="AT29" s="58" t="s">
        <v>106</v>
      </c>
      <c r="AU29" s="58" t="s">
        <v>106</v>
      </c>
      <c r="AV29" s="58" t="s">
        <v>106</v>
      </c>
      <c r="AW29" s="58" t="s">
        <v>106</v>
      </c>
      <c r="AX29" s="58" t="s">
        <v>106</v>
      </c>
      <c r="AY29" s="58" t="s">
        <v>106</v>
      </c>
      <c r="AZ29" s="120" t="s">
        <v>576</v>
      </c>
      <c r="BA29" s="58" t="s">
        <v>106</v>
      </c>
      <c r="BB29" s="58" t="s">
        <v>106</v>
      </c>
    </row>
    <row r="30" spans="1:54" ht="16" x14ac:dyDescent="0.2">
      <c r="A30" s="63">
        <v>43703.727488425924</v>
      </c>
      <c r="B30" s="63">
        <v>43703.735763888886</v>
      </c>
      <c r="C30" s="58" t="s">
        <v>57</v>
      </c>
      <c r="D30" s="120" t="s">
        <v>576</v>
      </c>
      <c r="E30" s="2">
        <v>33</v>
      </c>
      <c r="F30" s="2">
        <v>714</v>
      </c>
      <c r="G30" s="58" t="s">
        <v>104</v>
      </c>
      <c r="H30" s="63">
        <v>43710.73579377315</v>
      </c>
      <c r="I30" s="58" t="s">
        <v>200</v>
      </c>
      <c r="J30" s="58" t="s">
        <v>106</v>
      </c>
      <c r="K30" s="58" t="s">
        <v>106</v>
      </c>
      <c r="L30" s="58" t="s">
        <v>106</v>
      </c>
      <c r="M30" s="58" t="s">
        <v>106</v>
      </c>
      <c r="N30" s="120" t="s">
        <v>576</v>
      </c>
      <c r="O30" s="120" t="s">
        <v>576</v>
      </c>
      <c r="P30" s="58" t="s">
        <v>107</v>
      </c>
      <c r="Q30" s="58" t="s">
        <v>108</v>
      </c>
      <c r="R30" s="58" t="s">
        <v>129</v>
      </c>
      <c r="S30" s="58" t="s">
        <v>134</v>
      </c>
      <c r="T30" s="58" t="s">
        <v>132</v>
      </c>
      <c r="U30" s="58" t="s">
        <v>132</v>
      </c>
      <c r="V30" s="58" t="s">
        <v>133</v>
      </c>
      <c r="W30" s="58" t="s">
        <v>133</v>
      </c>
      <c r="X30" s="58" t="s">
        <v>133</v>
      </c>
      <c r="Y30" s="58" t="s">
        <v>133</v>
      </c>
      <c r="Z30" s="58" t="s">
        <v>133</v>
      </c>
      <c r="AA30" s="58" t="s">
        <v>132</v>
      </c>
      <c r="AB30" s="58" t="s">
        <v>133</v>
      </c>
      <c r="AC30" s="58" t="s">
        <v>132</v>
      </c>
      <c r="AD30" s="58" t="s">
        <v>133</v>
      </c>
      <c r="AE30" s="58" t="s">
        <v>133</v>
      </c>
      <c r="AF30" s="58" t="s">
        <v>134</v>
      </c>
      <c r="AG30" s="58" t="s">
        <v>134</v>
      </c>
      <c r="AH30" s="58" t="s">
        <v>135</v>
      </c>
      <c r="AI30" s="58" t="s">
        <v>111</v>
      </c>
      <c r="AJ30" s="58" t="s">
        <v>136</v>
      </c>
      <c r="AK30" s="58" t="s">
        <v>201</v>
      </c>
      <c r="AL30" s="58" t="s">
        <v>195</v>
      </c>
      <c r="AM30" s="58" t="s">
        <v>115</v>
      </c>
      <c r="AN30" s="58" t="s">
        <v>116</v>
      </c>
      <c r="AO30" s="58" t="s">
        <v>139</v>
      </c>
      <c r="AP30" s="58" t="s">
        <v>118</v>
      </c>
      <c r="AQ30" s="58" t="s">
        <v>141</v>
      </c>
      <c r="AR30" s="58" t="s">
        <v>142</v>
      </c>
      <c r="AS30" s="58" t="s">
        <v>143</v>
      </c>
      <c r="AT30" s="58" t="s">
        <v>153</v>
      </c>
      <c r="AU30" s="58" t="s">
        <v>145</v>
      </c>
      <c r="AV30" s="58" t="s">
        <v>174</v>
      </c>
      <c r="AW30" s="58" t="s">
        <v>125</v>
      </c>
      <c r="AX30" s="58" t="s">
        <v>126</v>
      </c>
      <c r="AY30" s="58" t="s">
        <v>127</v>
      </c>
      <c r="AZ30" s="120" t="s">
        <v>576</v>
      </c>
      <c r="BA30" s="58" t="s">
        <v>148</v>
      </c>
      <c r="BB30" s="58" t="s">
        <v>149</v>
      </c>
    </row>
    <row r="31" spans="1:54" ht="16" x14ac:dyDescent="0.2">
      <c r="A31" s="63">
        <v>43703.801238425927</v>
      </c>
      <c r="B31" s="63">
        <v>43703.804062499999</v>
      </c>
      <c r="C31" s="58" t="s">
        <v>57</v>
      </c>
      <c r="D31" s="120" t="s">
        <v>576</v>
      </c>
      <c r="E31" s="2">
        <v>16</v>
      </c>
      <c r="F31" s="2">
        <v>244</v>
      </c>
      <c r="G31" s="58" t="s">
        <v>104</v>
      </c>
      <c r="H31" s="63">
        <v>43710.804491273149</v>
      </c>
      <c r="I31" s="58" t="s">
        <v>202</v>
      </c>
      <c r="J31" s="58" t="s">
        <v>106</v>
      </c>
      <c r="K31" s="58" t="s">
        <v>106</v>
      </c>
      <c r="L31" s="58" t="s">
        <v>106</v>
      </c>
      <c r="M31" s="58" t="s">
        <v>106</v>
      </c>
      <c r="N31" s="120" t="s">
        <v>576</v>
      </c>
      <c r="O31" s="120" t="s">
        <v>576</v>
      </c>
      <c r="P31" s="58" t="s">
        <v>107</v>
      </c>
      <c r="Q31" s="58" t="s">
        <v>108</v>
      </c>
      <c r="R31" s="58" t="s">
        <v>129</v>
      </c>
      <c r="S31" s="58" t="s">
        <v>134</v>
      </c>
      <c r="T31" s="58" t="s">
        <v>132</v>
      </c>
      <c r="U31" s="58" t="s">
        <v>133</v>
      </c>
      <c r="V31" s="58" t="s">
        <v>134</v>
      </c>
      <c r="W31" s="58" t="s">
        <v>134</v>
      </c>
      <c r="X31" s="58" t="s">
        <v>134</v>
      </c>
      <c r="Y31" s="58" t="s">
        <v>134</v>
      </c>
      <c r="Z31" s="58" t="s">
        <v>109</v>
      </c>
      <c r="AA31" s="58" t="s">
        <v>133</v>
      </c>
      <c r="AB31" s="58" t="s">
        <v>134</v>
      </c>
      <c r="AC31" s="58" t="s">
        <v>133</v>
      </c>
      <c r="AD31" s="58" t="s">
        <v>109</v>
      </c>
      <c r="AE31" s="58" t="s">
        <v>109</v>
      </c>
      <c r="AF31" s="58" t="s">
        <v>134</v>
      </c>
      <c r="AG31" s="58" t="s">
        <v>134</v>
      </c>
      <c r="AH31" s="58" t="s">
        <v>106</v>
      </c>
      <c r="AI31" s="58" t="s">
        <v>106</v>
      </c>
      <c r="AJ31" s="58" t="s">
        <v>106</v>
      </c>
      <c r="AK31" s="58" t="s">
        <v>106</v>
      </c>
      <c r="AL31" s="58" t="s">
        <v>106</v>
      </c>
      <c r="AM31" s="58" t="s">
        <v>106</v>
      </c>
      <c r="AN31" s="58" t="s">
        <v>106</v>
      </c>
      <c r="AO31" s="58" t="s">
        <v>106</v>
      </c>
      <c r="AP31" s="58" t="s">
        <v>106</v>
      </c>
      <c r="AQ31" s="58" t="s">
        <v>106</v>
      </c>
      <c r="AR31" s="58" t="s">
        <v>106</v>
      </c>
      <c r="AS31" s="58" t="s">
        <v>106</v>
      </c>
      <c r="AT31" s="58" t="s">
        <v>106</v>
      </c>
      <c r="AU31" s="58" t="s">
        <v>106</v>
      </c>
      <c r="AV31" s="58" t="s">
        <v>106</v>
      </c>
      <c r="AW31" s="58" t="s">
        <v>106</v>
      </c>
      <c r="AX31" s="58" t="s">
        <v>106</v>
      </c>
      <c r="AY31" s="58" t="s">
        <v>106</v>
      </c>
      <c r="AZ31" s="120" t="s">
        <v>576</v>
      </c>
      <c r="BA31" s="58" t="s">
        <v>106</v>
      </c>
      <c r="BB31" s="58" t="s">
        <v>106</v>
      </c>
    </row>
    <row r="32" spans="1:54" ht="16" x14ac:dyDescent="0.2">
      <c r="A32" s="63">
        <v>43703.990486111114</v>
      </c>
      <c r="B32" s="63">
        <v>43704.008275462962</v>
      </c>
      <c r="C32" s="58" t="s">
        <v>57</v>
      </c>
      <c r="D32" s="120" t="s">
        <v>576</v>
      </c>
      <c r="E32" s="2">
        <v>33</v>
      </c>
      <c r="F32" s="2">
        <v>1537</v>
      </c>
      <c r="G32" s="58" t="s">
        <v>104</v>
      </c>
      <c r="H32" s="63">
        <v>43711.008317222222</v>
      </c>
      <c r="I32" s="58" t="s">
        <v>203</v>
      </c>
      <c r="J32" s="58" t="s">
        <v>106</v>
      </c>
      <c r="K32" s="58" t="s">
        <v>106</v>
      </c>
      <c r="L32" s="58" t="s">
        <v>106</v>
      </c>
      <c r="M32" s="58" t="s">
        <v>106</v>
      </c>
      <c r="N32" s="120" t="s">
        <v>576</v>
      </c>
      <c r="O32" s="120" t="s">
        <v>576</v>
      </c>
      <c r="P32" s="58" t="s">
        <v>107</v>
      </c>
      <c r="Q32" s="58" t="s">
        <v>108</v>
      </c>
      <c r="R32" s="58" t="s">
        <v>129</v>
      </c>
      <c r="S32" s="58" t="s">
        <v>134</v>
      </c>
      <c r="T32" s="58" t="s">
        <v>132</v>
      </c>
      <c r="U32" s="58" t="s">
        <v>133</v>
      </c>
      <c r="V32" s="58" t="s">
        <v>134</v>
      </c>
      <c r="W32" s="58" t="s">
        <v>133</v>
      </c>
      <c r="X32" s="58" t="s">
        <v>134</v>
      </c>
      <c r="Y32" s="58" t="s">
        <v>134</v>
      </c>
      <c r="Z32" s="58" t="s">
        <v>133</v>
      </c>
      <c r="AA32" s="58" t="s">
        <v>133</v>
      </c>
      <c r="AB32" s="58" t="s">
        <v>133</v>
      </c>
      <c r="AC32" s="58" t="s">
        <v>133</v>
      </c>
      <c r="AD32" s="58" t="s">
        <v>134</v>
      </c>
      <c r="AE32" s="58" t="s">
        <v>134</v>
      </c>
      <c r="AF32" s="58" t="s">
        <v>133</v>
      </c>
      <c r="AG32" s="58" t="s">
        <v>134</v>
      </c>
      <c r="AH32" s="58" t="s">
        <v>173</v>
      </c>
      <c r="AI32" s="58" t="s">
        <v>151</v>
      </c>
      <c r="AJ32" s="58" t="s">
        <v>136</v>
      </c>
      <c r="AK32" s="58" t="s">
        <v>137</v>
      </c>
      <c r="AL32" s="58" t="s">
        <v>114</v>
      </c>
      <c r="AM32" s="58" t="s">
        <v>138</v>
      </c>
      <c r="AN32" s="58" t="s">
        <v>176</v>
      </c>
      <c r="AO32" s="58" t="s">
        <v>117</v>
      </c>
      <c r="AP32" s="58" t="s">
        <v>140</v>
      </c>
      <c r="AQ32" s="58" t="s">
        <v>119</v>
      </c>
      <c r="AR32" s="58" t="s">
        <v>120</v>
      </c>
      <c r="AS32" s="58" t="s">
        <v>143</v>
      </c>
      <c r="AT32" s="58" t="s">
        <v>153</v>
      </c>
      <c r="AU32" s="58" t="s">
        <v>123</v>
      </c>
      <c r="AV32" s="58" t="s">
        <v>174</v>
      </c>
      <c r="AW32" s="58" t="s">
        <v>125</v>
      </c>
      <c r="AX32" s="58" t="s">
        <v>157</v>
      </c>
      <c r="AY32" s="58" t="s">
        <v>162</v>
      </c>
      <c r="AZ32" s="120" t="s">
        <v>576</v>
      </c>
      <c r="BA32" s="58" t="s">
        <v>148</v>
      </c>
      <c r="BB32" s="58" t="s">
        <v>149</v>
      </c>
    </row>
    <row r="33" spans="1:54" ht="16" x14ac:dyDescent="0.2">
      <c r="A33" s="63">
        <v>43704.318090277775</v>
      </c>
      <c r="B33" s="63">
        <v>43704.320069444446</v>
      </c>
      <c r="C33" s="58" t="s">
        <v>57</v>
      </c>
      <c r="D33" s="120" t="s">
        <v>576</v>
      </c>
      <c r="E33" s="2">
        <v>16</v>
      </c>
      <c r="F33" s="2">
        <v>170</v>
      </c>
      <c r="G33" s="58" t="s">
        <v>104</v>
      </c>
      <c r="H33" s="63">
        <v>43711.320087094908</v>
      </c>
      <c r="I33" s="58" t="s">
        <v>204</v>
      </c>
      <c r="J33" s="58" t="s">
        <v>106</v>
      </c>
      <c r="K33" s="58" t="s">
        <v>106</v>
      </c>
      <c r="L33" s="58" t="s">
        <v>106</v>
      </c>
      <c r="M33" s="58" t="s">
        <v>106</v>
      </c>
      <c r="N33" s="120" t="s">
        <v>576</v>
      </c>
      <c r="O33" s="120" t="s">
        <v>576</v>
      </c>
      <c r="P33" s="58" t="s">
        <v>107</v>
      </c>
      <c r="Q33" s="58" t="s">
        <v>108</v>
      </c>
      <c r="R33" s="58" t="s">
        <v>129</v>
      </c>
      <c r="S33" s="58" t="s">
        <v>133</v>
      </c>
      <c r="T33" s="58" t="s">
        <v>132</v>
      </c>
      <c r="U33" s="58" t="s">
        <v>133</v>
      </c>
      <c r="V33" s="58" t="s">
        <v>134</v>
      </c>
      <c r="W33" s="58" t="s">
        <v>134</v>
      </c>
      <c r="X33" s="58" t="s">
        <v>134</v>
      </c>
      <c r="Y33" s="58" t="s">
        <v>134</v>
      </c>
      <c r="Z33" s="58" t="s">
        <v>109</v>
      </c>
      <c r="AA33" s="58" t="s">
        <v>132</v>
      </c>
      <c r="AB33" s="58" t="s">
        <v>134</v>
      </c>
      <c r="AC33" s="58" t="s">
        <v>134</v>
      </c>
      <c r="AD33" s="58" t="s">
        <v>134</v>
      </c>
      <c r="AE33" s="58" t="s">
        <v>109</v>
      </c>
      <c r="AF33" s="58" t="s">
        <v>134</v>
      </c>
      <c r="AG33" s="58" t="s">
        <v>134</v>
      </c>
      <c r="AH33" s="58" t="s">
        <v>106</v>
      </c>
      <c r="AI33" s="58" t="s">
        <v>106</v>
      </c>
      <c r="AJ33" s="58" t="s">
        <v>106</v>
      </c>
      <c r="AK33" s="58" t="s">
        <v>106</v>
      </c>
      <c r="AL33" s="58" t="s">
        <v>106</v>
      </c>
      <c r="AM33" s="58" t="s">
        <v>106</v>
      </c>
      <c r="AN33" s="58" t="s">
        <v>106</v>
      </c>
      <c r="AO33" s="58" t="s">
        <v>106</v>
      </c>
      <c r="AP33" s="58" t="s">
        <v>106</v>
      </c>
      <c r="AQ33" s="58" t="s">
        <v>106</v>
      </c>
      <c r="AR33" s="58" t="s">
        <v>106</v>
      </c>
      <c r="AS33" s="58" t="s">
        <v>106</v>
      </c>
      <c r="AT33" s="58" t="s">
        <v>106</v>
      </c>
      <c r="AU33" s="58" t="s">
        <v>106</v>
      </c>
      <c r="AV33" s="58" t="s">
        <v>106</v>
      </c>
      <c r="AW33" s="58" t="s">
        <v>106</v>
      </c>
      <c r="AX33" s="58" t="s">
        <v>106</v>
      </c>
      <c r="AY33" s="58" t="s">
        <v>106</v>
      </c>
      <c r="AZ33" s="120" t="s">
        <v>576</v>
      </c>
      <c r="BA33" s="58" t="s">
        <v>106</v>
      </c>
      <c r="BB33" s="58" t="s">
        <v>106</v>
      </c>
    </row>
    <row r="34" spans="1:54" ht="16" x14ac:dyDescent="0.2">
      <c r="A34" s="63">
        <v>43703.94458333333</v>
      </c>
      <c r="B34" s="63">
        <v>43704.544548611113</v>
      </c>
      <c r="C34" s="58" t="s">
        <v>57</v>
      </c>
      <c r="D34" s="120" t="s">
        <v>576</v>
      </c>
      <c r="E34" s="2">
        <v>2</v>
      </c>
      <c r="F34" s="2">
        <v>51837</v>
      </c>
      <c r="G34" s="58" t="s">
        <v>104</v>
      </c>
      <c r="H34" s="63">
        <v>43711.544629293981</v>
      </c>
      <c r="I34" s="58" t="s">
        <v>205</v>
      </c>
      <c r="J34" s="58" t="s">
        <v>106</v>
      </c>
      <c r="K34" s="58" t="s">
        <v>106</v>
      </c>
      <c r="L34" s="58" t="s">
        <v>106</v>
      </c>
      <c r="M34" s="58" t="s">
        <v>106</v>
      </c>
      <c r="N34" s="120" t="s">
        <v>576</v>
      </c>
      <c r="O34" s="120" t="s">
        <v>576</v>
      </c>
      <c r="P34" s="58" t="s">
        <v>107</v>
      </c>
      <c r="Q34" s="58" t="s">
        <v>108</v>
      </c>
      <c r="R34" s="58" t="s">
        <v>129</v>
      </c>
      <c r="S34" s="58" t="s">
        <v>106</v>
      </c>
      <c r="T34" s="58" t="s">
        <v>106</v>
      </c>
      <c r="U34" s="58" t="s">
        <v>106</v>
      </c>
      <c r="V34" s="58" t="s">
        <v>106</v>
      </c>
      <c r="W34" s="58" t="s">
        <v>106</v>
      </c>
      <c r="X34" s="58" t="s">
        <v>106</v>
      </c>
      <c r="Y34" s="58" t="s">
        <v>106</v>
      </c>
      <c r="Z34" s="58" t="s">
        <v>106</v>
      </c>
      <c r="AA34" s="58" t="s">
        <v>106</v>
      </c>
      <c r="AB34" s="58" t="s">
        <v>106</v>
      </c>
      <c r="AC34" s="58" t="s">
        <v>106</v>
      </c>
      <c r="AD34" s="58" t="s">
        <v>106</v>
      </c>
      <c r="AE34" s="58" t="s">
        <v>106</v>
      </c>
      <c r="AF34" s="58" t="s">
        <v>106</v>
      </c>
      <c r="AG34" s="58" t="s">
        <v>106</v>
      </c>
      <c r="AH34" s="58" t="s">
        <v>106</v>
      </c>
      <c r="AI34" s="58" t="s">
        <v>106</v>
      </c>
      <c r="AJ34" s="58" t="s">
        <v>106</v>
      </c>
      <c r="AK34" s="58" t="s">
        <v>106</v>
      </c>
      <c r="AL34" s="58" t="s">
        <v>106</v>
      </c>
      <c r="AM34" s="58" t="s">
        <v>106</v>
      </c>
      <c r="AN34" s="58" t="s">
        <v>106</v>
      </c>
      <c r="AO34" s="58" t="s">
        <v>106</v>
      </c>
      <c r="AP34" s="58" t="s">
        <v>106</v>
      </c>
      <c r="AQ34" s="58" t="s">
        <v>106</v>
      </c>
      <c r="AR34" s="58" t="s">
        <v>106</v>
      </c>
      <c r="AS34" s="58" t="s">
        <v>106</v>
      </c>
      <c r="AT34" s="58" t="s">
        <v>106</v>
      </c>
      <c r="AU34" s="58" t="s">
        <v>106</v>
      </c>
      <c r="AV34" s="58" t="s">
        <v>106</v>
      </c>
      <c r="AW34" s="58" t="s">
        <v>106</v>
      </c>
      <c r="AX34" s="58" t="s">
        <v>106</v>
      </c>
      <c r="AY34" s="58" t="s">
        <v>106</v>
      </c>
      <c r="AZ34" s="120" t="s">
        <v>576</v>
      </c>
      <c r="BA34" s="58" t="s">
        <v>106</v>
      </c>
      <c r="BB34" s="58" t="s">
        <v>106</v>
      </c>
    </row>
    <row r="35" spans="1:54" ht="16" x14ac:dyDescent="0.2">
      <c r="A35" s="63">
        <v>43704.731620370374</v>
      </c>
      <c r="B35" s="63">
        <v>43704.733726851853</v>
      </c>
      <c r="C35" s="58" t="s">
        <v>57</v>
      </c>
      <c r="D35" s="120" t="s">
        <v>576</v>
      </c>
      <c r="E35" s="2">
        <v>16</v>
      </c>
      <c r="F35" s="2">
        <v>181</v>
      </c>
      <c r="G35" s="58" t="s">
        <v>104</v>
      </c>
      <c r="H35" s="63">
        <v>43711.733742372686</v>
      </c>
      <c r="I35" s="58" t="s">
        <v>206</v>
      </c>
      <c r="J35" s="58" t="s">
        <v>106</v>
      </c>
      <c r="K35" s="58" t="s">
        <v>106</v>
      </c>
      <c r="L35" s="58" t="s">
        <v>106</v>
      </c>
      <c r="M35" s="58" t="s">
        <v>106</v>
      </c>
      <c r="N35" s="120" t="s">
        <v>576</v>
      </c>
      <c r="O35" s="120" t="s">
        <v>576</v>
      </c>
      <c r="P35" s="58" t="s">
        <v>107</v>
      </c>
      <c r="Q35" s="58" t="s">
        <v>108</v>
      </c>
      <c r="R35" s="58" t="s">
        <v>129</v>
      </c>
      <c r="S35" s="58" t="s">
        <v>133</v>
      </c>
      <c r="T35" s="58" t="s">
        <v>133</v>
      </c>
      <c r="U35" s="58" t="s">
        <v>133</v>
      </c>
      <c r="V35" s="58" t="s">
        <v>133</v>
      </c>
      <c r="W35" s="58" t="s">
        <v>134</v>
      </c>
      <c r="X35" s="58" t="s">
        <v>133</v>
      </c>
      <c r="Y35" s="58" t="s">
        <v>134</v>
      </c>
      <c r="Z35" s="58" t="s">
        <v>133</v>
      </c>
      <c r="AA35" s="58" t="s">
        <v>133</v>
      </c>
      <c r="AB35" s="58" t="s">
        <v>134</v>
      </c>
      <c r="AC35" s="58" t="s">
        <v>133</v>
      </c>
      <c r="AD35" s="58" t="s">
        <v>134</v>
      </c>
      <c r="AE35" s="58" t="s">
        <v>134</v>
      </c>
      <c r="AF35" s="58" t="s">
        <v>134</v>
      </c>
      <c r="AG35" s="58" t="s">
        <v>134</v>
      </c>
      <c r="AH35" s="58" t="s">
        <v>106</v>
      </c>
      <c r="AI35" s="58" t="s">
        <v>106</v>
      </c>
      <c r="AJ35" s="58" t="s">
        <v>106</v>
      </c>
      <c r="AK35" s="58" t="s">
        <v>106</v>
      </c>
      <c r="AL35" s="58" t="s">
        <v>106</v>
      </c>
      <c r="AM35" s="58" t="s">
        <v>106</v>
      </c>
      <c r="AN35" s="58" t="s">
        <v>106</v>
      </c>
      <c r="AO35" s="58" t="s">
        <v>106</v>
      </c>
      <c r="AP35" s="58" t="s">
        <v>106</v>
      </c>
      <c r="AQ35" s="58" t="s">
        <v>106</v>
      </c>
      <c r="AR35" s="58" t="s">
        <v>106</v>
      </c>
      <c r="AS35" s="58" t="s">
        <v>106</v>
      </c>
      <c r="AT35" s="58" t="s">
        <v>106</v>
      </c>
      <c r="AU35" s="58" t="s">
        <v>106</v>
      </c>
      <c r="AV35" s="58" t="s">
        <v>106</v>
      </c>
      <c r="AW35" s="58" t="s">
        <v>106</v>
      </c>
      <c r="AX35" s="58" t="s">
        <v>106</v>
      </c>
      <c r="AY35" s="58" t="s">
        <v>106</v>
      </c>
      <c r="AZ35" s="120" t="s">
        <v>576</v>
      </c>
      <c r="BA35" s="58" t="s">
        <v>106</v>
      </c>
      <c r="BB35" s="58" t="s">
        <v>106</v>
      </c>
    </row>
    <row r="36" spans="1:54" ht="16" x14ac:dyDescent="0.2">
      <c r="A36" s="63">
        <v>43704.761111111111</v>
      </c>
      <c r="B36" s="63">
        <v>43704.761469907404</v>
      </c>
      <c r="C36" s="58" t="s">
        <v>57</v>
      </c>
      <c r="D36" s="120" t="s">
        <v>576</v>
      </c>
      <c r="E36" s="2">
        <v>2</v>
      </c>
      <c r="F36" s="2">
        <v>30</v>
      </c>
      <c r="G36" s="58" t="s">
        <v>104</v>
      </c>
      <c r="H36" s="63">
        <v>43711.762136689817</v>
      </c>
      <c r="I36" s="58" t="s">
        <v>207</v>
      </c>
      <c r="J36" s="58" t="s">
        <v>106</v>
      </c>
      <c r="K36" s="58" t="s">
        <v>106</v>
      </c>
      <c r="L36" s="58" t="s">
        <v>106</v>
      </c>
      <c r="M36" s="58" t="s">
        <v>106</v>
      </c>
      <c r="N36" s="120" t="s">
        <v>576</v>
      </c>
      <c r="O36" s="120" t="s">
        <v>576</v>
      </c>
      <c r="P36" s="58" t="s">
        <v>107</v>
      </c>
      <c r="Q36" s="58" t="s">
        <v>108</v>
      </c>
      <c r="R36" s="58" t="s">
        <v>129</v>
      </c>
      <c r="S36" s="58" t="s">
        <v>106</v>
      </c>
      <c r="T36" s="58" t="s">
        <v>106</v>
      </c>
      <c r="U36" s="58" t="s">
        <v>106</v>
      </c>
      <c r="V36" s="58" t="s">
        <v>106</v>
      </c>
      <c r="W36" s="58" t="s">
        <v>106</v>
      </c>
      <c r="X36" s="58" t="s">
        <v>106</v>
      </c>
      <c r="Y36" s="58" t="s">
        <v>106</v>
      </c>
      <c r="Z36" s="58" t="s">
        <v>106</v>
      </c>
      <c r="AA36" s="58" t="s">
        <v>106</v>
      </c>
      <c r="AB36" s="58" t="s">
        <v>106</v>
      </c>
      <c r="AC36" s="58" t="s">
        <v>106</v>
      </c>
      <c r="AD36" s="58" t="s">
        <v>106</v>
      </c>
      <c r="AE36" s="58" t="s">
        <v>106</v>
      </c>
      <c r="AF36" s="58" t="s">
        <v>106</v>
      </c>
      <c r="AG36" s="58" t="s">
        <v>106</v>
      </c>
      <c r="AH36" s="58" t="s">
        <v>106</v>
      </c>
      <c r="AI36" s="58" t="s">
        <v>106</v>
      </c>
      <c r="AJ36" s="58" t="s">
        <v>106</v>
      </c>
      <c r="AK36" s="58" t="s">
        <v>106</v>
      </c>
      <c r="AL36" s="58" t="s">
        <v>106</v>
      </c>
      <c r="AM36" s="58" t="s">
        <v>106</v>
      </c>
      <c r="AN36" s="58" t="s">
        <v>106</v>
      </c>
      <c r="AO36" s="58" t="s">
        <v>106</v>
      </c>
      <c r="AP36" s="58" t="s">
        <v>106</v>
      </c>
      <c r="AQ36" s="58" t="s">
        <v>106</v>
      </c>
      <c r="AR36" s="58" t="s">
        <v>106</v>
      </c>
      <c r="AS36" s="58" t="s">
        <v>106</v>
      </c>
      <c r="AT36" s="58" t="s">
        <v>106</v>
      </c>
      <c r="AU36" s="58" t="s">
        <v>106</v>
      </c>
      <c r="AV36" s="58" t="s">
        <v>106</v>
      </c>
      <c r="AW36" s="58" t="s">
        <v>106</v>
      </c>
      <c r="AX36" s="58" t="s">
        <v>106</v>
      </c>
      <c r="AY36" s="58" t="s">
        <v>106</v>
      </c>
      <c r="AZ36" s="120" t="s">
        <v>576</v>
      </c>
      <c r="BA36" s="58" t="s">
        <v>106</v>
      </c>
      <c r="BB36" s="58" t="s">
        <v>106</v>
      </c>
    </row>
    <row r="37" spans="1:54" ht="16" x14ac:dyDescent="0.2">
      <c r="A37" s="63">
        <v>43704.920717592591</v>
      </c>
      <c r="B37" s="63">
        <v>43704.926030092596</v>
      </c>
      <c r="C37" s="58" t="s">
        <v>57</v>
      </c>
      <c r="D37" s="120" t="s">
        <v>576</v>
      </c>
      <c r="E37" s="2">
        <v>33</v>
      </c>
      <c r="F37" s="2">
        <v>459</v>
      </c>
      <c r="G37" s="58" t="s">
        <v>104</v>
      </c>
      <c r="H37" s="63">
        <v>43711.926109224536</v>
      </c>
      <c r="I37" s="58" t="s">
        <v>208</v>
      </c>
      <c r="J37" s="58" t="s">
        <v>106</v>
      </c>
      <c r="K37" s="58" t="s">
        <v>106</v>
      </c>
      <c r="L37" s="58" t="s">
        <v>106</v>
      </c>
      <c r="M37" s="58" t="s">
        <v>106</v>
      </c>
      <c r="N37" s="120" t="s">
        <v>576</v>
      </c>
      <c r="O37" s="120" t="s">
        <v>576</v>
      </c>
      <c r="P37" s="58" t="s">
        <v>107</v>
      </c>
      <c r="Q37" s="58" t="s">
        <v>108</v>
      </c>
      <c r="R37" s="58" t="s">
        <v>129</v>
      </c>
      <c r="S37" s="58" t="s">
        <v>133</v>
      </c>
      <c r="T37" s="58" t="s">
        <v>133</v>
      </c>
      <c r="U37" s="58" t="s">
        <v>133</v>
      </c>
      <c r="V37" s="58" t="s">
        <v>133</v>
      </c>
      <c r="W37" s="58" t="s">
        <v>133</v>
      </c>
      <c r="X37" s="58" t="s">
        <v>133</v>
      </c>
      <c r="Y37" s="58" t="s">
        <v>133</v>
      </c>
      <c r="Z37" s="58" t="s">
        <v>133</v>
      </c>
      <c r="AA37" s="58" t="s">
        <v>133</v>
      </c>
      <c r="AB37" s="58" t="s">
        <v>133</v>
      </c>
      <c r="AC37" s="58" t="s">
        <v>133</v>
      </c>
      <c r="AD37" s="58" t="s">
        <v>134</v>
      </c>
      <c r="AE37" s="58" t="s">
        <v>134</v>
      </c>
      <c r="AF37" s="58" t="s">
        <v>134</v>
      </c>
      <c r="AG37" s="58" t="s">
        <v>134</v>
      </c>
      <c r="AH37" s="58" t="s">
        <v>110</v>
      </c>
      <c r="AI37" s="58" t="s">
        <v>111</v>
      </c>
      <c r="AJ37" s="58" t="s">
        <v>136</v>
      </c>
      <c r="AK37" s="58" t="s">
        <v>201</v>
      </c>
      <c r="AL37" s="58" t="s">
        <v>114</v>
      </c>
      <c r="AM37" s="58" t="s">
        <v>138</v>
      </c>
      <c r="AN37" s="58" t="s">
        <v>156</v>
      </c>
      <c r="AO37" s="58" t="s">
        <v>139</v>
      </c>
      <c r="AP37" s="58" t="s">
        <v>118</v>
      </c>
      <c r="AQ37" s="58" t="s">
        <v>141</v>
      </c>
      <c r="AR37" s="58" t="s">
        <v>142</v>
      </c>
      <c r="AS37" s="58" t="s">
        <v>143</v>
      </c>
      <c r="AT37" s="58" t="s">
        <v>153</v>
      </c>
      <c r="AU37" s="58" t="s">
        <v>145</v>
      </c>
      <c r="AV37" s="58" t="s">
        <v>123</v>
      </c>
      <c r="AW37" s="58" t="s">
        <v>125</v>
      </c>
      <c r="AX37" s="58" t="s">
        <v>126</v>
      </c>
      <c r="AY37" s="58" t="s">
        <v>147</v>
      </c>
      <c r="AZ37" s="120" t="s">
        <v>576</v>
      </c>
      <c r="BA37" s="58" t="s">
        <v>148</v>
      </c>
      <c r="BB37" s="58" t="s">
        <v>149</v>
      </c>
    </row>
    <row r="38" spans="1:54" ht="16" x14ac:dyDescent="0.2">
      <c r="A38" s="63">
        <v>43705.732210648152</v>
      </c>
      <c r="B38" s="63">
        <v>43705.73364583333</v>
      </c>
      <c r="C38" s="58" t="s">
        <v>57</v>
      </c>
      <c r="D38" s="120" t="s">
        <v>576</v>
      </c>
      <c r="E38" s="2">
        <v>2</v>
      </c>
      <c r="F38" s="2">
        <v>124</v>
      </c>
      <c r="G38" s="58" t="s">
        <v>104</v>
      </c>
      <c r="H38" s="63">
        <v>43712.733866574075</v>
      </c>
      <c r="I38" s="58" t="s">
        <v>209</v>
      </c>
      <c r="J38" s="58" t="s">
        <v>106</v>
      </c>
      <c r="K38" s="58" t="s">
        <v>106</v>
      </c>
      <c r="L38" s="58" t="s">
        <v>106</v>
      </c>
      <c r="M38" s="58" t="s">
        <v>106</v>
      </c>
      <c r="N38" s="120" t="s">
        <v>576</v>
      </c>
      <c r="O38" s="120" t="s">
        <v>576</v>
      </c>
      <c r="P38" s="58" t="s">
        <v>107</v>
      </c>
      <c r="Q38" s="58" t="s">
        <v>108</v>
      </c>
      <c r="R38" s="58" t="s">
        <v>129</v>
      </c>
      <c r="S38" s="58" t="s">
        <v>106</v>
      </c>
      <c r="T38" s="58" t="s">
        <v>106</v>
      </c>
      <c r="U38" s="58" t="s">
        <v>106</v>
      </c>
      <c r="V38" s="58" t="s">
        <v>106</v>
      </c>
      <c r="W38" s="58" t="s">
        <v>106</v>
      </c>
      <c r="X38" s="58" t="s">
        <v>106</v>
      </c>
      <c r="Y38" s="58" t="s">
        <v>106</v>
      </c>
      <c r="Z38" s="58" t="s">
        <v>106</v>
      </c>
      <c r="AA38" s="58" t="s">
        <v>106</v>
      </c>
      <c r="AB38" s="58" t="s">
        <v>106</v>
      </c>
      <c r="AC38" s="58" t="s">
        <v>106</v>
      </c>
      <c r="AD38" s="58" t="s">
        <v>106</v>
      </c>
      <c r="AE38" s="58" t="s">
        <v>106</v>
      </c>
      <c r="AF38" s="58" t="s">
        <v>106</v>
      </c>
      <c r="AG38" s="58" t="s">
        <v>106</v>
      </c>
      <c r="AH38" s="58" t="s">
        <v>106</v>
      </c>
      <c r="AI38" s="58" t="s">
        <v>106</v>
      </c>
      <c r="AJ38" s="58" t="s">
        <v>106</v>
      </c>
      <c r="AK38" s="58" t="s">
        <v>106</v>
      </c>
      <c r="AL38" s="58" t="s">
        <v>106</v>
      </c>
      <c r="AM38" s="58" t="s">
        <v>106</v>
      </c>
      <c r="AN38" s="58" t="s">
        <v>106</v>
      </c>
      <c r="AO38" s="58" t="s">
        <v>106</v>
      </c>
      <c r="AP38" s="58" t="s">
        <v>106</v>
      </c>
      <c r="AQ38" s="58" t="s">
        <v>106</v>
      </c>
      <c r="AR38" s="58" t="s">
        <v>106</v>
      </c>
      <c r="AS38" s="58" t="s">
        <v>106</v>
      </c>
      <c r="AT38" s="58" t="s">
        <v>106</v>
      </c>
      <c r="AU38" s="58" t="s">
        <v>106</v>
      </c>
      <c r="AV38" s="58" t="s">
        <v>106</v>
      </c>
      <c r="AW38" s="58" t="s">
        <v>106</v>
      </c>
      <c r="AX38" s="58" t="s">
        <v>106</v>
      </c>
      <c r="AY38" s="58" t="s">
        <v>106</v>
      </c>
      <c r="AZ38" s="120" t="s">
        <v>576</v>
      </c>
      <c r="BA38" s="58" t="s">
        <v>106</v>
      </c>
      <c r="BB38" s="58" t="s">
        <v>106</v>
      </c>
    </row>
    <row r="39" spans="1:54" ht="16" x14ac:dyDescent="0.2">
      <c r="A39" s="63">
        <v>43705.865057870367</v>
      </c>
      <c r="B39" s="63">
        <v>43705.869050925925</v>
      </c>
      <c r="C39" s="58" t="s">
        <v>57</v>
      </c>
      <c r="D39" s="120" t="s">
        <v>576</v>
      </c>
      <c r="E39" s="2">
        <v>33</v>
      </c>
      <c r="F39" s="2">
        <v>344</v>
      </c>
      <c r="G39" s="58" t="s">
        <v>104</v>
      </c>
      <c r="H39" s="63">
        <v>43712.869419988427</v>
      </c>
      <c r="I39" s="58" t="s">
        <v>210</v>
      </c>
      <c r="J39" s="58" t="s">
        <v>106</v>
      </c>
      <c r="K39" s="58" t="s">
        <v>106</v>
      </c>
      <c r="L39" s="58" t="s">
        <v>106</v>
      </c>
      <c r="M39" s="58" t="s">
        <v>106</v>
      </c>
      <c r="N39" s="120" t="s">
        <v>576</v>
      </c>
      <c r="O39" s="120" t="s">
        <v>576</v>
      </c>
      <c r="P39" s="58" t="s">
        <v>107</v>
      </c>
      <c r="Q39" s="58" t="s">
        <v>108</v>
      </c>
      <c r="R39" s="58" t="s">
        <v>129</v>
      </c>
      <c r="S39" s="58" t="s">
        <v>134</v>
      </c>
      <c r="T39" s="58" t="s">
        <v>132</v>
      </c>
      <c r="U39" s="58" t="s">
        <v>134</v>
      </c>
      <c r="V39" s="58" t="s">
        <v>134</v>
      </c>
      <c r="W39" s="58" t="s">
        <v>134</v>
      </c>
      <c r="X39" s="58" t="s">
        <v>109</v>
      </c>
      <c r="Y39" s="58" t="s">
        <v>109</v>
      </c>
      <c r="Z39" s="58" t="s">
        <v>109</v>
      </c>
      <c r="AA39" s="58" t="s">
        <v>134</v>
      </c>
      <c r="AB39" s="58" t="s">
        <v>109</v>
      </c>
      <c r="AC39" s="58" t="s">
        <v>134</v>
      </c>
      <c r="AD39" s="58" t="s">
        <v>134</v>
      </c>
      <c r="AE39" s="58" t="s">
        <v>134</v>
      </c>
      <c r="AF39" s="58" t="s">
        <v>134</v>
      </c>
      <c r="AG39" s="58" t="s">
        <v>109</v>
      </c>
      <c r="AH39" s="58" t="s">
        <v>135</v>
      </c>
      <c r="AI39" s="58" t="s">
        <v>151</v>
      </c>
      <c r="AJ39" s="58" t="s">
        <v>136</v>
      </c>
      <c r="AK39" s="58" t="s">
        <v>152</v>
      </c>
      <c r="AL39" s="58" t="s">
        <v>114</v>
      </c>
      <c r="AM39" s="58" t="s">
        <v>138</v>
      </c>
      <c r="AN39" s="58" t="s">
        <v>116</v>
      </c>
      <c r="AO39" s="58" t="s">
        <v>117</v>
      </c>
      <c r="AP39" s="58" t="s">
        <v>118</v>
      </c>
      <c r="AQ39" s="58" t="s">
        <v>119</v>
      </c>
      <c r="AR39" s="58" t="s">
        <v>142</v>
      </c>
      <c r="AS39" s="58" t="s">
        <v>143</v>
      </c>
      <c r="AT39" s="58" t="s">
        <v>153</v>
      </c>
      <c r="AU39" s="58" t="s">
        <v>145</v>
      </c>
      <c r="AV39" s="58" t="s">
        <v>174</v>
      </c>
      <c r="AW39" s="58" t="s">
        <v>125</v>
      </c>
      <c r="AX39" s="58" t="s">
        <v>126</v>
      </c>
      <c r="AY39" s="58" t="s">
        <v>147</v>
      </c>
      <c r="AZ39" s="120" t="s">
        <v>576</v>
      </c>
      <c r="BA39" s="58" t="s">
        <v>148</v>
      </c>
      <c r="BB39" s="58" t="s">
        <v>149</v>
      </c>
    </row>
    <row r="40" spans="1:54" ht="16" x14ac:dyDescent="0.2">
      <c r="A40" s="63">
        <v>43705.925694444442</v>
      </c>
      <c r="B40" s="63">
        <v>43705.926215277781</v>
      </c>
      <c r="C40" s="58" t="s">
        <v>57</v>
      </c>
      <c r="D40" s="120" t="s">
        <v>576</v>
      </c>
      <c r="E40" s="2">
        <v>2</v>
      </c>
      <c r="F40" s="2">
        <v>44</v>
      </c>
      <c r="G40" s="58" t="s">
        <v>104</v>
      </c>
      <c r="H40" s="63">
        <v>43712.926702534722</v>
      </c>
      <c r="I40" s="58" t="s">
        <v>211</v>
      </c>
      <c r="J40" s="58" t="s">
        <v>106</v>
      </c>
      <c r="K40" s="58" t="s">
        <v>106</v>
      </c>
      <c r="L40" s="58" t="s">
        <v>106</v>
      </c>
      <c r="M40" s="58" t="s">
        <v>106</v>
      </c>
      <c r="N40" s="120" t="s">
        <v>576</v>
      </c>
      <c r="O40" s="120" t="s">
        <v>576</v>
      </c>
      <c r="P40" s="58" t="s">
        <v>107</v>
      </c>
      <c r="Q40" s="58" t="s">
        <v>108</v>
      </c>
      <c r="R40" s="58" t="s">
        <v>129</v>
      </c>
      <c r="S40" s="58" t="s">
        <v>106</v>
      </c>
      <c r="T40" s="58" t="s">
        <v>106</v>
      </c>
      <c r="U40" s="58" t="s">
        <v>106</v>
      </c>
      <c r="V40" s="58" t="s">
        <v>106</v>
      </c>
      <c r="W40" s="58" t="s">
        <v>106</v>
      </c>
      <c r="X40" s="58" t="s">
        <v>106</v>
      </c>
      <c r="Y40" s="58" t="s">
        <v>106</v>
      </c>
      <c r="Z40" s="58" t="s">
        <v>106</v>
      </c>
      <c r="AA40" s="58" t="s">
        <v>106</v>
      </c>
      <c r="AB40" s="58" t="s">
        <v>106</v>
      </c>
      <c r="AC40" s="58" t="s">
        <v>106</v>
      </c>
      <c r="AD40" s="58" t="s">
        <v>106</v>
      </c>
      <c r="AE40" s="58" t="s">
        <v>106</v>
      </c>
      <c r="AF40" s="58" t="s">
        <v>106</v>
      </c>
      <c r="AG40" s="58" t="s">
        <v>106</v>
      </c>
      <c r="AH40" s="58" t="s">
        <v>106</v>
      </c>
      <c r="AI40" s="58" t="s">
        <v>106</v>
      </c>
      <c r="AJ40" s="58" t="s">
        <v>106</v>
      </c>
      <c r="AK40" s="58" t="s">
        <v>106</v>
      </c>
      <c r="AL40" s="58" t="s">
        <v>106</v>
      </c>
      <c r="AM40" s="58" t="s">
        <v>106</v>
      </c>
      <c r="AN40" s="58" t="s">
        <v>106</v>
      </c>
      <c r="AO40" s="58" t="s">
        <v>106</v>
      </c>
      <c r="AP40" s="58" t="s">
        <v>106</v>
      </c>
      <c r="AQ40" s="58" t="s">
        <v>106</v>
      </c>
      <c r="AR40" s="58" t="s">
        <v>106</v>
      </c>
      <c r="AS40" s="58" t="s">
        <v>106</v>
      </c>
      <c r="AT40" s="58" t="s">
        <v>106</v>
      </c>
      <c r="AU40" s="58" t="s">
        <v>106</v>
      </c>
      <c r="AV40" s="58" t="s">
        <v>106</v>
      </c>
      <c r="AW40" s="58" t="s">
        <v>106</v>
      </c>
      <c r="AX40" s="58" t="s">
        <v>106</v>
      </c>
      <c r="AY40" s="58" t="s">
        <v>106</v>
      </c>
      <c r="AZ40" s="120" t="s">
        <v>576</v>
      </c>
      <c r="BA40" s="58" t="s">
        <v>106</v>
      </c>
      <c r="BB40" s="58" t="s">
        <v>106</v>
      </c>
    </row>
    <row r="41" spans="1:54" ht="16" x14ac:dyDescent="0.2">
      <c r="A41" s="63">
        <v>43730.33011574074</v>
      </c>
      <c r="B41" s="63">
        <v>43730.387071759258</v>
      </c>
      <c r="C41" s="58" t="s">
        <v>57</v>
      </c>
      <c r="D41" s="120" t="s">
        <v>576</v>
      </c>
      <c r="E41" s="2">
        <v>100</v>
      </c>
      <c r="F41" s="2">
        <v>4921</v>
      </c>
      <c r="G41" s="58" t="s">
        <v>130</v>
      </c>
      <c r="H41" s="63">
        <v>43730.387085671297</v>
      </c>
      <c r="I41" s="58" t="s">
        <v>212</v>
      </c>
      <c r="J41" s="58" t="s">
        <v>106</v>
      </c>
      <c r="K41" s="58" t="s">
        <v>106</v>
      </c>
      <c r="L41" s="58" t="s">
        <v>106</v>
      </c>
      <c r="M41" s="58" t="s">
        <v>106</v>
      </c>
      <c r="N41" s="120" t="s">
        <v>576</v>
      </c>
      <c r="O41" s="120" t="s">
        <v>576</v>
      </c>
      <c r="P41" s="58" t="s">
        <v>107</v>
      </c>
      <c r="Q41" s="58" t="s">
        <v>108</v>
      </c>
      <c r="R41" s="58" t="s">
        <v>129</v>
      </c>
      <c r="S41" s="58" t="s">
        <v>134</v>
      </c>
      <c r="T41" s="58" t="s">
        <v>132</v>
      </c>
      <c r="U41" s="58" t="s">
        <v>133</v>
      </c>
      <c r="V41" s="58" t="s">
        <v>133</v>
      </c>
      <c r="W41" s="58" t="s">
        <v>134</v>
      </c>
      <c r="X41" s="58" t="s">
        <v>133</v>
      </c>
      <c r="Y41" s="58" t="s">
        <v>133</v>
      </c>
      <c r="Z41" s="58" t="s">
        <v>133</v>
      </c>
      <c r="AA41" s="58" t="s">
        <v>133</v>
      </c>
      <c r="AB41" s="58" t="s">
        <v>133</v>
      </c>
      <c r="AC41" s="58" t="s">
        <v>133</v>
      </c>
      <c r="AD41" s="58" t="s">
        <v>134</v>
      </c>
      <c r="AE41" s="58" t="s">
        <v>133</v>
      </c>
      <c r="AF41" s="58" t="s">
        <v>134</v>
      </c>
      <c r="AG41" s="58" t="s">
        <v>134</v>
      </c>
      <c r="AH41" s="58" t="s">
        <v>110</v>
      </c>
      <c r="AI41" s="58" t="s">
        <v>151</v>
      </c>
      <c r="AJ41" s="58" t="s">
        <v>136</v>
      </c>
      <c r="AK41" s="58" t="s">
        <v>137</v>
      </c>
      <c r="AL41" s="58" t="s">
        <v>114</v>
      </c>
      <c r="AM41" s="58" t="s">
        <v>138</v>
      </c>
      <c r="AN41" s="58" t="s">
        <v>116</v>
      </c>
      <c r="AO41" s="58" t="s">
        <v>117</v>
      </c>
      <c r="AP41" s="58" t="s">
        <v>118</v>
      </c>
      <c r="AQ41" s="58" t="s">
        <v>141</v>
      </c>
      <c r="AR41" s="58" t="s">
        <v>142</v>
      </c>
      <c r="AS41" s="58" t="s">
        <v>182</v>
      </c>
      <c r="AT41" s="58" t="s">
        <v>153</v>
      </c>
      <c r="AU41" s="58" t="s">
        <v>145</v>
      </c>
      <c r="AV41" s="58" t="s">
        <v>174</v>
      </c>
      <c r="AW41" s="58" t="s">
        <v>187</v>
      </c>
      <c r="AX41" s="58" t="s">
        <v>126</v>
      </c>
      <c r="AY41" s="58" t="s">
        <v>147</v>
      </c>
      <c r="AZ41" s="120" t="s">
        <v>576</v>
      </c>
      <c r="BA41" s="58" t="s">
        <v>148</v>
      </c>
      <c r="BB41" s="58" t="s">
        <v>106</v>
      </c>
    </row>
    <row r="42" spans="1:54" ht="16" x14ac:dyDescent="0.2">
      <c r="A42" s="63">
        <v>43733.409305555557</v>
      </c>
      <c r="B42" s="63">
        <v>43733.409571759257</v>
      </c>
      <c r="C42" s="58" t="s">
        <v>57</v>
      </c>
      <c r="D42" s="120" t="s">
        <v>576</v>
      </c>
      <c r="E42" s="2">
        <v>2</v>
      </c>
      <c r="F42" s="2">
        <v>22</v>
      </c>
      <c r="G42" s="58" t="s">
        <v>104</v>
      </c>
      <c r="H42" s="63">
        <v>43740.409583217595</v>
      </c>
      <c r="I42" s="58" t="s">
        <v>213</v>
      </c>
      <c r="J42" s="58" t="s">
        <v>106</v>
      </c>
      <c r="K42" s="58" t="s">
        <v>106</v>
      </c>
      <c r="L42" s="58" t="s">
        <v>106</v>
      </c>
      <c r="M42" s="58" t="s">
        <v>106</v>
      </c>
      <c r="N42" s="120" t="s">
        <v>576</v>
      </c>
      <c r="O42" s="120" t="s">
        <v>576</v>
      </c>
      <c r="P42" s="58" t="s">
        <v>107</v>
      </c>
      <c r="Q42" s="58" t="s">
        <v>108</v>
      </c>
      <c r="R42" s="58" t="s">
        <v>129</v>
      </c>
      <c r="S42" s="58" t="s">
        <v>106</v>
      </c>
      <c r="T42" s="58" t="s">
        <v>106</v>
      </c>
      <c r="U42" s="58" t="s">
        <v>106</v>
      </c>
      <c r="V42" s="58" t="s">
        <v>106</v>
      </c>
      <c r="W42" s="58" t="s">
        <v>106</v>
      </c>
      <c r="X42" s="58" t="s">
        <v>106</v>
      </c>
      <c r="Y42" s="58" t="s">
        <v>106</v>
      </c>
      <c r="Z42" s="58" t="s">
        <v>106</v>
      </c>
      <c r="AA42" s="58" t="s">
        <v>106</v>
      </c>
      <c r="AB42" s="58" t="s">
        <v>106</v>
      </c>
      <c r="AC42" s="58" t="s">
        <v>106</v>
      </c>
      <c r="AD42" s="58" t="s">
        <v>106</v>
      </c>
      <c r="AE42" s="58" t="s">
        <v>106</v>
      </c>
      <c r="AF42" s="58" t="s">
        <v>106</v>
      </c>
      <c r="AG42" s="58" t="s">
        <v>106</v>
      </c>
      <c r="AH42" s="58" t="s">
        <v>106</v>
      </c>
      <c r="AI42" s="58" t="s">
        <v>106</v>
      </c>
      <c r="AJ42" s="58" t="s">
        <v>106</v>
      </c>
      <c r="AK42" s="58" t="s">
        <v>106</v>
      </c>
      <c r="AL42" s="58" t="s">
        <v>106</v>
      </c>
      <c r="AM42" s="58" t="s">
        <v>106</v>
      </c>
      <c r="AN42" s="58" t="s">
        <v>106</v>
      </c>
      <c r="AO42" s="58" t="s">
        <v>106</v>
      </c>
      <c r="AP42" s="58" t="s">
        <v>106</v>
      </c>
      <c r="AQ42" s="58" t="s">
        <v>106</v>
      </c>
      <c r="AR42" s="58" t="s">
        <v>106</v>
      </c>
      <c r="AS42" s="58" t="s">
        <v>106</v>
      </c>
      <c r="AT42" s="58" t="s">
        <v>106</v>
      </c>
      <c r="AU42" s="58" t="s">
        <v>106</v>
      </c>
      <c r="AV42" s="58" t="s">
        <v>106</v>
      </c>
      <c r="AW42" s="58" t="s">
        <v>106</v>
      </c>
      <c r="AX42" s="58" t="s">
        <v>106</v>
      </c>
      <c r="AY42" s="58" t="s">
        <v>106</v>
      </c>
      <c r="AZ42" s="120" t="s">
        <v>576</v>
      </c>
      <c r="BA42" s="58" t="s">
        <v>106</v>
      </c>
      <c r="BB42" s="58" t="s">
        <v>106</v>
      </c>
    </row>
    <row r="43" spans="1:54" ht="16" x14ac:dyDescent="0.2">
      <c r="A43" s="63">
        <v>43752.425335648149</v>
      </c>
      <c r="B43" s="63">
        <v>43752.431493055556</v>
      </c>
      <c r="C43" s="58" t="s">
        <v>57</v>
      </c>
      <c r="D43" s="120" t="s">
        <v>576</v>
      </c>
      <c r="E43" s="2">
        <v>100</v>
      </c>
      <c r="F43" s="2">
        <v>532</v>
      </c>
      <c r="G43" s="58" t="s">
        <v>130</v>
      </c>
      <c r="H43" s="63">
        <v>43752.43150309028</v>
      </c>
      <c r="I43" s="58" t="s">
        <v>214</v>
      </c>
      <c r="J43" s="58" t="s">
        <v>106</v>
      </c>
      <c r="K43" s="58" t="s">
        <v>106</v>
      </c>
      <c r="L43" s="58" t="s">
        <v>106</v>
      </c>
      <c r="M43" s="58" t="s">
        <v>106</v>
      </c>
      <c r="N43" s="120" t="s">
        <v>576</v>
      </c>
      <c r="O43" s="120" t="s">
        <v>576</v>
      </c>
      <c r="P43" s="58" t="s">
        <v>107</v>
      </c>
      <c r="Q43" s="58" t="s">
        <v>108</v>
      </c>
      <c r="R43" s="58" t="s">
        <v>129</v>
      </c>
      <c r="S43" s="58" t="s">
        <v>133</v>
      </c>
      <c r="T43" s="58" t="s">
        <v>133</v>
      </c>
      <c r="U43" s="58" t="s">
        <v>133</v>
      </c>
      <c r="V43" s="58" t="s">
        <v>133</v>
      </c>
      <c r="W43" s="58" t="s">
        <v>133</v>
      </c>
      <c r="X43" s="58" t="s">
        <v>133</v>
      </c>
      <c r="Y43" s="58" t="s">
        <v>134</v>
      </c>
      <c r="Z43" s="58" t="s">
        <v>134</v>
      </c>
      <c r="AA43" s="58" t="s">
        <v>133</v>
      </c>
      <c r="AB43" s="58" t="s">
        <v>134</v>
      </c>
      <c r="AC43" s="58" t="s">
        <v>133</v>
      </c>
      <c r="AD43" s="58" t="s">
        <v>133</v>
      </c>
      <c r="AE43" s="58" t="s">
        <v>133</v>
      </c>
      <c r="AF43" s="58" t="s">
        <v>133</v>
      </c>
      <c r="AG43" s="58" t="s">
        <v>134</v>
      </c>
      <c r="AH43" s="58" t="s">
        <v>173</v>
      </c>
      <c r="AI43" s="58" t="s">
        <v>166</v>
      </c>
      <c r="AJ43" s="58" t="s">
        <v>136</v>
      </c>
      <c r="AK43" s="58" t="s">
        <v>201</v>
      </c>
      <c r="AL43" s="58" t="s">
        <v>195</v>
      </c>
      <c r="AM43" s="58" t="s">
        <v>155</v>
      </c>
      <c r="AN43" s="58" t="s">
        <v>215</v>
      </c>
      <c r="AO43" s="58" t="s">
        <v>117</v>
      </c>
      <c r="AP43" s="58" t="s">
        <v>216</v>
      </c>
      <c r="AQ43" s="58" t="s">
        <v>217</v>
      </c>
      <c r="AR43" s="58" t="s">
        <v>218</v>
      </c>
      <c r="AS43" s="58" t="s">
        <v>182</v>
      </c>
      <c r="AT43" s="58" t="s">
        <v>153</v>
      </c>
      <c r="AU43" s="58" t="s">
        <v>219</v>
      </c>
      <c r="AV43" s="58" t="s">
        <v>174</v>
      </c>
      <c r="AW43" s="58" t="s">
        <v>171</v>
      </c>
      <c r="AX43" s="58" t="s">
        <v>126</v>
      </c>
      <c r="AY43" s="58" t="s">
        <v>147</v>
      </c>
      <c r="AZ43" s="120" t="s">
        <v>576</v>
      </c>
      <c r="BA43" s="58" t="s">
        <v>220</v>
      </c>
      <c r="BB43" s="58" t="s">
        <v>106</v>
      </c>
    </row>
    <row r="44" spans="1:54" ht="16" x14ac:dyDescent="0.2">
      <c r="A44" s="63">
        <v>43752.420115740744</v>
      </c>
      <c r="B44" s="63">
        <v>43752.435810185183</v>
      </c>
      <c r="C44" s="58" t="s">
        <v>57</v>
      </c>
      <c r="D44" s="120" t="s">
        <v>576</v>
      </c>
      <c r="E44" s="2">
        <v>100</v>
      </c>
      <c r="F44" s="2">
        <v>1355</v>
      </c>
      <c r="G44" s="58" t="s">
        <v>130</v>
      </c>
      <c r="H44" s="63">
        <v>43752.435860451391</v>
      </c>
      <c r="I44" s="58" t="s">
        <v>221</v>
      </c>
      <c r="J44" s="58" t="s">
        <v>106</v>
      </c>
      <c r="K44" s="58" t="s">
        <v>106</v>
      </c>
      <c r="L44" s="58" t="s">
        <v>106</v>
      </c>
      <c r="M44" s="58" t="s">
        <v>106</v>
      </c>
      <c r="N44" s="120" t="s">
        <v>576</v>
      </c>
      <c r="O44" s="120" t="s">
        <v>576</v>
      </c>
      <c r="P44" s="58" t="s">
        <v>107</v>
      </c>
      <c r="Q44" s="58" t="s">
        <v>108</v>
      </c>
      <c r="R44" s="58" t="s">
        <v>129</v>
      </c>
      <c r="S44" s="58" t="s">
        <v>134</v>
      </c>
      <c r="T44" s="58" t="s">
        <v>132</v>
      </c>
      <c r="U44" s="58" t="s">
        <v>133</v>
      </c>
      <c r="V44" s="58" t="s">
        <v>134</v>
      </c>
      <c r="W44" s="58" t="s">
        <v>134</v>
      </c>
      <c r="X44" s="58" t="s">
        <v>134</v>
      </c>
      <c r="Y44" s="58" t="s">
        <v>134</v>
      </c>
      <c r="Z44" s="58" t="s">
        <v>134</v>
      </c>
      <c r="AA44" s="58" t="s">
        <v>133</v>
      </c>
      <c r="AB44" s="58" t="s">
        <v>134</v>
      </c>
      <c r="AC44" s="58" t="s">
        <v>134</v>
      </c>
      <c r="AD44" s="58" t="s">
        <v>134</v>
      </c>
      <c r="AE44" s="58" t="s">
        <v>134</v>
      </c>
      <c r="AF44" s="58" t="s">
        <v>134</v>
      </c>
      <c r="AG44" s="58" t="s">
        <v>134</v>
      </c>
      <c r="AH44" s="58" t="s">
        <v>165</v>
      </c>
      <c r="AI44" s="58" t="s">
        <v>111</v>
      </c>
      <c r="AJ44" s="58" t="s">
        <v>136</v>
      </c>
      <c r="AK44" s="58" t="s">
        <v>137</v>
      </c>
      <c r="AL44" s="58" t="s">
        <v>114</v>
      </c>
      <c r="AM44" s="58" t="s">
        <v>138</v>
      </c>
      <c r="AN44" s="58" t="s">
        <v>116</v>
      </c>
      <c r="AO44" s="58" t="s">
        <v>139</v>
      </c>
      <c r="AP44" s="58" t="s">
        <v>118</v>
      </c>
      <c r="AQ44" s="58" t="s">
        <v>141</v>
      </c>
      <c r="AR44" s="58" t="s">
        <v>142</v>
      </c>
      <c r="AS44" s="58" t="s">
        <v>170</v>
      </c>
      <c r="AT44" s="58" t="s">
        <v>153</v>
      </c>
      <c r="AU44" s="58" t="s">
        <v>145</v>
      </c>
      <c r="AV44" s="58" t="s">
        <v>174</v>
      </c>
      <c r="AW44" s="58" t="s">
        <v>125</v>
      </c>
      <c r="AX44" s="58" t="s">
        <v>157</v>
      </c>
      <c r="AY44" s="58" t="s">
        <v>147</v>
      </c>
      <c r="AZ44" s="120" t="s">
        <v>576</v>
      </c>
      <c r="BA44" s="58" t="s">
        <v>148</v>
      </c>
      <c r="BB44" s="58" t="s">
        <v>106</v>
      </c>
    </row>
    <row r="45" spans="1:54" ht="16" x14ac:dyDescent="0.2">
      <c r="A45" s="63">
        <v>43752.431516203702</v>
      </c>
      <c r="B45" s="63">
        <v>43752.438611111109</v>
      </c>
      <c r="C45" s="58" t="s">
        <v>57</v>
      </c>
      <c r="D45" s="120" t="s">
        <v>576</v>
      </c>
      <c r="E45" s="2">
        <v>100</v>
      </c>
      <c r="F45" s="2">
        <v>612</v>
      </c>
      <c r="G45" s="58" t="s">
        <v>130</v>
      </c>
      <c r="H45" s="63">
        <v>43752.438616296298</v>
      </c>
      <c r="I45" s="58" t="s">
        <v>222</v>
      </c>
      <c r="J45" s="58" t="s">
        <v>106</v>
      </c>
      <c r="K45" s="58" t="s">
        <v>106</v>
      </c>
      <c r="L45" s="58" t="s">
        <v>106</v>
      </c>
      <c r="M45" s="58" t="s">
        <v>106</v>
      </c>
      <c r="N45" s="120" t="s">
        <v>576</v>
      </c>
      <c r="O45" s="120" t="s">
        <v>576</v>
      </c>
      <c r="P45" s="58" t="s">
        <v>107</v>
      </c>
      <c r="Q45" s="58" t="s">
        <v>108</v>
      </c>
      <c r="R45" s="58" t="s">
        <v>129</v>
      </c>
      <c r="S45" s="58" t="s">
        <v>134</v>
      </c>
      <c r="T45" s="58" t="s">
        <v>132</v>
      </c>
      <c r="U45" s="58" t="s">
        <v>134</v>
      </c>
      <c r="V45" s="58" t="s">
        <v>134</v>
      </c>
      <c r="W45" s="58" t="s">
        <v>109</v>
      </c>
      <c r="X45" s="58" t="s">
        <v>134</v>
      </c>
      <c r="Y45" s="58" t="s">
        <v>109</v>
      </c>
      <c r="Z45" s="58" t="s">
        <v>134</v>
      </c>
      <c r="AA45" s="58" t="s">
        <v>134</v>
      </c>
      <c r="AB45" s="58" t="s">
        <v>134</v>
      </c>
      <c r="AC45" s="58" t="s">
        <v>133</v>
      </c>
      <c r="AD45" s="58" t="s">
        <v>134</v>
      </c>
      <c r="AE45" s="58" t="s">
        <v>109</v>
      </c>
      <c r="AF45" s="58" t="s">
        <v>109</v>
      </c>
      <c r="AG45" s="58" t="s">
        <v>134</v>
      </c>
      <c r="AH45" s="58" t="s">
        <v>135</v>
      </c>
      <c r="AI45" s="58" t="s">
        <v>111</v>
      </c>
      <c r="AJ45" s="58" t="s">
        <v>136</v>
      </c>
      <c r="AK45" s="58" t="s">
        <v>137</v>
      </c>
      <c r="AL45" s="58" t="s">
        <v>114</v>
      </c>
      <c r="AM45" s="58" t="s">
        <v>138</v>
      </c>
      <c r="AN45" s="58" t="s">
        <v>116</v>
      </c>
      <c r="AO45" s="58" t="s">
        <v>117</v>
      </c>
      <c r="AP45" s="58" t="s">
        <v>118</v>
      </c>
      <c r="AQ45" s="58" t="s">
        <v>141</v>
      </c>
      <c r="AR45" s="58" t="s">
        <v>142</v>
      </c>
      <c r="AS45" s="58" t="s">
        <v>182</v>
      </c>
      <c r="AT45" s="58" t="s">
        <v>122</v>
      </c>
      <c r="AU45" s="58" t="s">
        <v>145</v>
      </c>
      <c r="AV45" s="58" t="s">
        <v>174</v>
      </c>
      <c r="AW45" s="58" t="s">
        <v>125</v>
      </c>
      <c r="AX45" s="58" t="s">
        <v>126</v>
      </c>
      <c r="AY45" s="58" t="s">
        <v>127</v>
      </c>
      <c r="AZ45" s="120" t="s">
        <v>576</v>
      </c>
      <c r="BA45" s="58" t="s">
        <v>148</v>
      </c>
      <c r="BB45" s="58" t="s">
        <v>106</v>
      </c>
    </row>
    <row r="46" spans="1:54" ht="16" x14ac:dyDescent="0.2">
      <c r="A46" s="63">
        <v>43752.579710648148</v>
      </c>
      <c r="B46" s="63">
        <v>43752.585821759261</v>
      </c>
      <c r="C46" s="58" t="s">
        <v>57</v>
      </c>
      <c r="D46" s="120" t="s">
        <v>576</v>
      </c>
      <c r="E46" s="2">
        <v>100</v>
      </c>
      <c r="F46" s="2">
        <v>527</v>
      </c>
      <c r="G46" s="58" t="s">
        <v>130</v>
      </c>
      <c r="H46" s="63">
        <v>43752.585826446761</v>
      </c>
      <c r="I46" s="58" t="s">
        <v>223</v>
      </c>
      <c r="J46" s="58" t="s">
        <v>106</v>
      </c>
      <c r="K46" s="58" t="s">
        <v>106</v>
      </c>
      <c r="L46" s="58" t="s">
        <v>106</v>
      </c>
      <c r="M46" s="58" t="s">
        <v>106</v>
      </c>
      <c r="N46" s="120" t="s">
        <v>576</v>
      </c>
      <c r="O46" s="120" t="s">
        <v>576</v>
      </c>
      <c r="P46" s="58" t="s">
        <v>107</v>
      </c>
      <c r="Q46" s="58" t="s">
        <v>108</v>
      </c>
      <c r="R46" s="58" t="s">
        <v>129</v>
      </c>
      <c r="S46" s="58" t="s">
        <v>134</v>
      </c>
      <c r="T46" s="58" t="s">
        <v>132</v>
      </c>
      <c r="U46" s="58" t="s">
        <v>132</v>
      </c>
      <c r="V46" s="58" t="s">
        <v>134</v>
      </c>
      <c r="W46" s="58" t="s">
        <v>134</v>
      </c>
      <c r="X46" s="58" t="s">
        <v>134</v>
      </c>
      <c r="Y46" s="58" t="s">
        <v>133</v>
      </c>
      <c r="Z46" s="58" t="s">
        <v>133</v>
      </c>
      <c r="AA46" s="58" t="s">
        <v>133</v>
      </c>
      <c r="AB46" s="58" t="s">
        <v>133</v>
      </c>
      <c r="AC46" s="58" t="s">
        <v>134</v>
      </c>
      <c r="AD46" s="58" t="s">
        <v>134</v>
      </c>
      <c r="AE46" s="58" t="s">
        <v>134</v>
      </c>
      <c r="AF46" s="58" t="s">
        <v>134</v>
      </c>
      <c r="AG46" s="58" t="s">
        <v>109</v>
      </c>
      <c r="AH46" s="58" t="s">
        <v>135</v>
      </c>
      <c r="AI46" s="58" t="s">
        <v>151</v>
      </c>
      <c r="AJ46" s="58" t="s">
        <v>136</v>
      </c>
      <c r="AK46" s="58" t="s">
        <v>137</v>
      </c>
      <c r="AL46" s="58" t="s">
        <v>114</v>
      </c>
      <c r="AM46" s="58" t="s">
        <v>138</v>
      </c>
      <c r="AN46" s="58" t="s">
        <v>116</v>
      </c>
      <c r="AO46" s="58" t="s">
        <v>117</v>
      </c>
      <c r="AP46" s="58" t="s">
        <v>140</v>
      </c>
      <c r="AQ46" s="58" t="s">
        <v>141</v>
      </c>
      <c r="AR46" s="58" t="s">
        <v>142</v>
      </c>
      <c r="AS46" s="58" t="s">
        <v>170</v>
      </c>
      <c r="AT46" s="58" t="s">
        <v>153</v>
      </c>
      <c r="AU46" s="58" t="s">
        <v>145</v>
      </c>
      <c r="AV46" s="58" t="s">
        <v>174</v>
      </c>
      <c r="AW46" s="58" t="s">
        <v>125</v>
      </c>
      <c r="AX46" s="58" t="s">
        <v>126</v>
      </c>
      <c r="AY46" s="58" t="s">
        <v>127</v>
      </c>
      <c r="AZ46" s="120" t="s">
        <v>576</v>
      </c>
      <c r="BA46" s="58" t="s">
        <v>148</v>
      </c>
      <c r="BB46" s="58" t="s">
        <v>106</v>
      </c>
    </row>
    <row r="47" spans="1:54" ht="16" x14ac:dyDescent="0.2">
      <c r="A47" s="63">
        <v>43752.721574074072</v>
      </c>
      <c r="B47" s="63">
        <v>43752.731840277775</v>
      </c>
      <c r="C47" s="58" t="s">
        <v>57</v>
      </c>
      <c r="D47" s="120" t="s">
        <v>576</v>
      </c>
      <c r="E47" s="2">
        <v>100</v>
      </c>
      <c r="F47" s="2">
        <v>887</v>
      </c>
      <c r="G47" s="58" t="s">
        <v>130</v>
      </c>
      <c r="H47" s="63">
        <v>43752.731849965276</v>
      </c>
      <c r="I47" s="58" t="s">
        <v>224</v>
      </c>
      <c r="J47" s="58" t="s">
        <v>106</v>
      </c>
      <c r="K47" s="58" t="s">
        <v>106</v>
      </c>
      <c r="L47" s="58" t="s">
        <v>106</v>
      </c>
      <c r="M47" s="58" t="s">
        <v>106</v>
      </c>
      <c r="N47" s="120" t="s">
        <v>576</v>
      </c>
      <c r="O47" s="120" t="s">
        <v>576</v>
      </c>
      <c r="P47" s="58" t="s">
        <v>107</v>
      </c>
      <c r="Q47" s="58" t="s">
        <v>108</v>
      </c>
      <c r="R47" s="58" t="s">
        <v>129</v>
      </c>
      <c r="S47" s="58" t="s">
        <v>109</v>
      </c>
      <c r="T47" s="58" t="s">
        <v>132</v>
      </c>
      <c r="U47" s="58" t="s">
        <v>134</v>
      </c>
      <c r="V47" s="58" t="s">
        <v>133</v>
      </c>
      <c r="W47" s="58" t="s">
        <v>134</v>
      </c>
      <c r="X47" s="58" t="s">
        <v>109</v>
      </c>
      <c r="Y47" s="58" t="s">
        <v>134</v>
      </c>
      <c r="Z47" s="58" t="s">
        <v>133</v>
      </c>
      <c r="AA47" s="58" t="s">
        <v>133</v>
      </c>
      <c r="AB47" s="58" t="s">
        <v>133</v>
      </c>
      <c r="AC47" s="58" t="s">
        <v>133</v>
      </c>
      <c r="AD47" s="58" t="s">
        <v>134</v>
      </c>
      <c r="AE47" s="58" t="s">
        <v>133</v>
      </c>
      <c r="AF47" s="58" t="s">
        <v>134</v>
      </c>
      <c r="AG47" s="58" t="s">
        <v>134</v>
      </c>
      <c r="AH47" s="58" t="s">
        <v>110</v>
      </c>
      <c r="AI47" s="58" t="s">
        <v>111</v>
      </c>
      <c r="AJ47" s="58" t="s">
        <v>136</v>
      </c>
      <c r="AK47" s="58" t="s">
        <v>113</v>
      </c>
      <c r="AL47" s="58" t="s">
        <v>114</v>
      </c>
      <c r="AM47" s="58" t="s">
        <v>138</v>
      </c>
      <c r="AN47" s="58" t="s">
        <v>176</v>
      </c>
      <c r="AO47" s="58" t="s">
        <v>117</v>
      </c>
      <c r="AP47" s="58" t="s">
        <v>216</v>
      </c>
      <c r="AQ47" s="58" t="s">
        <v>141</v>
      </c>
      <c r="AR47" s="58" t="s">
        <v>142</v>
      </c>
      <c r="AS47" s="58" t="s">
        <v>143</v>
      </c>
      <c r="AT47" s="58" t="s">
        <v>153</v>
      </c>
      <c r="AU47" s="58" t="s">
        <v>145</v>
      </c>
      <c r="AV47" s="58" t="s">
        <v>123</v>
      </c>
      <c r="AW47" s="58" t="s">
        <v>125</v>
      </c>
      <c r="AX47" s="58" t="s">
        <v>157</v>
      </c>
      <c r="AY47" s="58" t="s">
        <v>127</v>
      </c>
      <c r="AZ47" s="120" t="s">
        <v>576</v>
      </c>
      <c r="BA47" s="58" t="s">
        <v>148</v>
      </c>
      <c r="BB47" s="58" t="s">
        <v>106</v>
      </c>
    </row>
    <row r="48" spans="1:54" ht="16" x14ac:dyDescent="0.2">
      <c r="A48" s="63">
        <v>43752.898009259261</v>
      </c>
      <c r="B48" s="63">
        <v>43752.91479166667</v>
      </c>
      <c r="C48" s="58" t="s">
        <v>57</v>
      </c>
      <c r="D48" s="120" t="s">
        <v>576</v>
      </c>
      <c r="E48" s="2">
        <v>100</v>
      </c>
      <c r="F48" s="2">
        <v>1449</v>
      </c>
      <c r="G48" s="58" t="s">
        <v>130</v>
      </c>
      <c r="H48" s="63">
        <v>43752.914801053237</v>
      </c>
      <c r="I48" s="58" t="s">
        <v>225</v>
      </c>
      <c r="J48" s="58" t="s">
        <v>106</v>
      </c>
      <c r="K48" s="58" t="s">
        <v>106</v>
      </c>
      <c r="L48" s="58" t="s">
        <v>106</v>
      </c>
      <c r="M48" s="58" t="s">
        <v>106</v>
      </c>
      <c r="N48" s="120" t="s">
        <v>576</v>
      </c>
      <c r="O48" s="120" t="s">
        <v>576</v>
      </c>
      <c r="P48" s="58" t="s">
        <v>107</v>
      </c>
      <c r="Q48" s="58" t="s">
        <v>108</v>
      </c>
      <c r="R48" s="58" t="s">
        <v>129</v>
      </c>
      <c r="S48" s="58" t="s">
        <v>133</v>
      </c>
      <c r="T48" s="58" t="s">
        <v>132</v>
      </c>
      <c r="U48" s="58" t="s">
        <v>132</v>
      </c>
      <c r="V48" s="58" t="s">
        <v>134</v>
      </c>
      <c r="W48" s="58" t="s">
        <v>133</v>
      </c>
      <c r="X48" s="58" t="s">
        <v>133</v>
      </c>
      <c r="Y48" s="58" t="s">
        <v>134</v>
      </c>
      <c r="Z48" s="58" t="s">
        <v>134</v>
      </c>
      <c r="AA48" s="58" t="s">
        <v>133</v>
      </c>
      <c r="AB48" s="58" t="s">
        <v>134</v>
      </c>
      <c r="AC48" s="58" t="s">
        <v>134</v>
      </c>
      <c r="AD48" s="58" t="s">
        <v>134</v>
      </c>
      <c r="AE48" s="58" t="s">
        <v>109</v>
      </c>
      <c r="AF48" s="58" t="s">
        <v>134</v>
      </c>
      <c r="AG48" s="58" t="s">
        <v>133</v>
      </c>
      <c r="AH48" s="58" t="s">
        <v>110</v>
      </c>
      <c r="AI48" s="58" t="s">
        <v>111</v>
      </c>
      <c r="AJ48" s="58" t="s">
        <v>136</v>
      </c>
      <c r="AK48" s="58" t="s">
        <v>137</v>
      </c>
      <c r="AL48" s="58" t="s">
        <v>114</v>
      </c>
      <c r="AM48" s="58" t="s">
        <v>138</v>
      </c>
      <c r="AN48" s="58" t="s">
        <v>116</v>
      </c>
      <c r="AO48" s="58" t="s">
        <v>117</v>
      </c>
      <c r="AP48" s="58" t="s">
        <v>118</v>
      </c>
      <c r="AQ48" s="58" t="s">
        <v>141</v>
      </c>
      <c r="AR48" s="58" t="s">
        <v>142</v>
      </c>
      <c r="AS48" s="58" t="s">
        <v>143</v>
      </c>
      <c r="AT48" s="58" t="s">
        <v>153</v>
      </c>
      <c r="AU48" s="58" t="s">
        <v>145</v>
      </c>
      <c r="AV48" s="58" t="s">
        <v>123</v>
      </c>
      <c r="AW48" s="58" t="s">
        <v>125</v>
      </c>
      <c r="AX48" s="58" t="s">
        <v>157</v>
      </c>
      <c r="AY48" s="58" t="s">
        <v>192</v>
      </c>
      <c r="AZ48" s="120" t="s">
        <v>576</v>
      </c>
      <c r="BA48" s="58" t="s">
        <v>148</v>
      </c>
      <c r="BB48" s="58" t="s">
        <v>106</v>
      </c>
    </row>
    <row r="49" spans="1:54" ht="16" x14ac:dyDescent="0.2">
      <c r="A49" s="63">
        <v>43753.637511574074</v>
      </c>
      <c r="B49" s="63">
        <v>43753.643368055556</v>
      </c>
      <c r="C49" s="58" t="s">
        <v>57</v>
      </c>
      <c r="D49" s="120" t="s">
        <v>576</v>
      </c>
      <c r="E49" s="2">
        <v>100</v>
      </c>
      <c r="F49" s="2">
        <v>505</v>
      </c>
      <c r="G49" s="58" t="s">
        <v>130</v>
      </c>
      <c r="H49" s="63">
        <v>43753.643374421299</v>
      </c>
      <c r="I49" s="58" t="s">
        <v>226</v>
      </c>
      <c r="J49" s="58" t="s">
        <v>106</v>
      </c>
      <c r="K49" s="58" t="s">
        <v>106</v>
      </c>
      <c r="L49" s="58" t="s">
        <v>106</v>
      </c>
      <c r="M49" s="58" t="s">
        <v>106</v>
      </c>
      <c r="N49" s="120" t="s">
        <v>576</v>
      </c>
      <c r="O49" s="120" t="s">
        <v>576</v>
      </c>
      <c r="P49" s="58" t="s">
        <v>107</v>
      </c>
      <c r="Q49" s="58" t="s">
        <v>108</v>
      </c>
      <c r="R49" s="58" t="s">
        <v>129</v>
      </c>
      <c r="S49" s="58" t="s">
        <v>134</v>
      </c>
      <c r="T49" s="58" t="s">
        <v>134</v>
      </c>
      <c r="U49" s="58" t="s">
        <v>133</v>
      </c>
      <c r="V49" s="58" t="s">
        <v>134</v>
      </c>
      <c r="W49" s="58" t="s">
        <v>133</v>
      </c>
      <c r="X49" s="58" t="s">
        <v>109</v>
      </c>
      <c r="Y49" s="58" t="s">
        <v>134</v>
      </c>
      <c r="Z49" s="58" t="s">
        <v>109</v>
      </c>
      <c r="AA49" s="58" t="s">
        <v>109</v>
      </c>
      <c r="AB49" s="58" t="s">
        <v>109</v>
      </c>
      <c r="AC49" s="58" t="s">
        <v>134</v>
      </c>
      <c r="AD49" s="58" t="s">
        <v>133</v>
      </c>
      <c r="AE49" s="58" t="s">
        <v>134</v>
      </c>
      <c r="AF49" s="58" t="s">
        <v>133</v>
      </c>
      <c r="AG49" s="58" t="s">
        <v>134</v>
      </c>
      <c r="AH49" s="58" t="s">
        <v>110</v>
      </c>
      <c r="AI49" s="58" t="s">
        <v>151</v>
      </c>
      <c r="AJ49" s="58" t="s">
        <v>136</v>
      </c>
      <c r="AK49" s="58" t="s">
        <v>137</v>
      </c>
      <c r="AL49" s="58" t="s">
        <v>114</v>
      </c>
      <c r="AM49" s="58" t="s">
        <v>138</v>
      </c>
      <c r="AN49" s="58" t="s">
        <v>116</v>
      </c>
      <c r="AO49" s="58" t="s">
        <v>117</v>
      </c>
      <c r="AP49" s="58" t="s">
        <v>118</v>
      </c>
      <c r="AQ49" s="58" t="s">
        <v>141</v>
      </c>
      <c r="AR49" s="58" t="s">
        <v>120</v>
      </c>
      <c r="AS49" s="58" t="s">
        <v>170</v>
      </c>
      <c r="AT49" s="58" t="s">
        <v>161</v>
      </c>
      <c r="AU49" s="58" t="s">
        <v>145</v>
      </c>
      <c r="AV49" s="58" t="s">
        <v>123</v>
      </c>
      <c r="AW49" s="58" t="s">
        <v>125</v>
      </c>
      <c r="AX49" s="58" t="s">
        <v>227</v>
      </c>
      <c r="AY49" s="58" t="s">
        <v>147</v>
      </c>
      <c r="AZ49" s="120" t="s">
        <v>576</v>
      </c>
      <c r="BA49" s="58" t="s">
        <v>220</v>
      </c>
      <c r="BB49" s="58" t="s">
        <v>106</v>
      </c>
    </row>
    <row r="50" spans="1:54" ht="16" x14ac:dyDescent="0.2">
      <c r="A50" s="63">
        <v>43753.894143518519</v>
      </c>
      <c r="B50" s="63">
        <v>43753.904328703706</v>
      </c>
      <c r="C50" s="58" t="s">
        <v>57</v>
      </c>
      <c r="D50" s="120" t="s">
        <v>576</v>
      </c>
      <c r="E50" s="2">
        <v>100</v>
      </c>
      <c r="F50" s="2">
        <v>880</v>
      </c>
      <c r="G50" s="58" t="s">
        <v>130</v>
      </c>
      <c r="H50" s="63">
        <v>43753.904343923612</v>
      </c>
      <c r="I50" s="58" t="s">
        <v>228</v>
      </c>
      <c r="J50" s="58" t="s">
        <v>106</v>
      </c>
      <c r="K50" s="58" t="s">
        <v>106</v>
      </c>
      <c r="L50" s="58" t="s">
        <v>106</v>
      </c>
      <c r="M50" s="58" t="s">
        <v>106</v>
      </c>
      <c r="N50" s="120" t="s">
        <v>576</v>
      </c>
      <c r="O50" s="120" t="s">
        <v>576</v>
      </c>
      <c r="P50" s="58" t="s">
        <v>107</v>
      </c>
      <c r="Q50" s="58" t="s">
        <v>108</v>
      </c>
      <c r="R50" s="58" t="s">
        <v>129</v>
      </c>
      <c r="S50" s="58" t="s">
        <v>134</v>
      </c>
      <c r="T50" s="58" t="s">
        <v>132</v>
      </c>
      <c r="U50" s="58" t="s">
        <v>133</v>
      </c>
      <c r="V50" s="58" t="s">
        <v>134</v>
      </c>
      <c r="W50" s="58" t="s">
        <v>134</v>
      </c>
      <c r="X50" s="58" t="s">
        <v>134</v>
      </c>
      <c r="Y50" s="58" t="s">
        <v>109</v>
      </c>
      <c r="Z50" s="58" t="s">
        <v>134</v>
      </c>
      <c r="AA50" s="58" t="s">
        <v>133</v>
      </c>
      <c r="AB50" s="58" t="s">
        <v>134</v>
      </c>
      <c r="AC50" s="58" t="s">
        <v>133</v>
      </c>
      <c r="AD50" s="58" t="s">
        <v>134</v>
      </c>
      <c r="AE50" s="58" t="s">
        <v>134</v>
      </c>
      <c r="AF50" s="58" t="s">
        <v>133</v>
      </c>
      <c r="AG50" s="58" t="s">
        <v>134</v>
      </c>
      <c r="AH50" s="58" t="s">
        <v>110</v>
      </c>
      <c r="AI50" s="58" t="s">
        <v>151</v>
      </c>
      <c r="AJ50" s="58" t="s">
        <v>136</v>
      </c>
      <c r="AK50" s="58" t="s">
        <v>201</v>
      </c>
      <c r="AL50" s="58" t="s">
        <v>114</v>
      </c>
      <c r="AM50" s="58" t="s">
        <v>178</v>
      </c>
      <c r="AN50" s="58" t="s">
        <v>176</v>
      </c>
      <c r="AO50" s="58" t="s">
        <v>117</v>
      </c>
      <c r="AP50" s="58" t="s">
        <v>118</v>
      </c>
      <c r="AQ50" s="58" t="s">
        <v>141</v>
      </c>
      <c r="AR50" s="58" t="s">
        <v>120</v>
      </c>
      <c r="AS50" s="58" t="s">
        <v>182</v>
      </c>
      <c r="AT50" s="58" t="s">
        <v>144</v>
      </c>
      <c r="AU50" s="58" t="s">
        <v>145</v>
      </c>
      <c r="AV50" s="58" t="s">
        <v>174</v>
      </c>
      <c r="AW50" s="58" t="s">
        <v>187</v>
      </c>
      <c r="AX50" s="58" t="s">
        <v>146</v>
      </c>
      <c r="AY50" s="58" t="s">
        <v>147</v>
      </c>
      <c r="AZ50" s="120" t="s">
        <v>576</v>
      </c>
      <c r="BA50" s="58" t="s">
        <v>220</v>
      </c>
      <c r="BB50" s="58" t="s">
        <v>106</v>
      </c>
    </row>
    <row r="51" spans="1:54" ht="16" x14ac:dyDescent="0.2">
      <c r="A51" s="63">
        <v>43752.429583333331</v>
      </c>
      <c r="B51" s="63">
        <v>43752.432118055556</v>
      </c>
      <c r="C51" s="58" t="s">
        <v>57</v>
      </c>
      <c r="D51" s="120" t="s">
        <v>576</v>
      </c>
      <c r="E51" s="2">
        <v>16</v>
      </c>
      <c r="F51" s="2">
        <v>219</v>
      </c>
      <c r="G51" s="58" t="s">
        <v>104</v>
      </c>
      <c r="H51" s="63">
        <v>43759.432682152779</v>
      </c>
      <c r="I51" s="58" t="s">
        <v>229</v>
      </c>
      <c r="J51" s="58" t="s">
        <v>106</v>
      </c>
      <c r="K51" s="58" t="s">
        <v>106</v>
      </c>
      <c r="L51" s="58" t="s">
        <v>106</v>
      </c>
      <c r="M51" s="58" t="s">
        <v>106</v>
      </c>
      <c r="N51" s="120" t="s">
        <v>576</v>
      </c>
      <c r="O51" s="120" t="s">
        <v>576</v>
      </c>
      <c r="P51" s="58" t="s">
        <v>107</v>
      </c>
      <c r="Q51" s="58" t="s">
        <v>108</v>
      </c>
      <c r="R51" s="58" t="s">
        <v>129</v>
      </c>
      <c r="S51" s="58" t="s">
        <v>134</v>
      </c>
      <c r="T51" s="58" t="s">
        <v>132</v>
      </c>
      <c r="U51" s="58" t="s">
        <v>133</v>
      </c>
      <c r="V51" s="58" t="s">
        <v>133</v>
      </c>
      <c r="W51" s="58" t="s">
        <v>134</v>
      </c>
      <c r="X51" s="58" t="s">
        <v>133</v>
      </c>
      <c r="Y51" s="58" t="s">
        <v>133</v>
      </c>
      <c r="Z51" s="58" t="s">
        <v>134</v>
      </c>
      <c r="AA51" s="58" t="s">
        <v>133</v>
      </c>
      <c r="AB51" s="58" t="s">
        <v>133</v>
      </c>
      <c r="AC51" s="58" t="s">
        <v>134</v>
      </c>
      <c r="AD51" s="58" t="s">
        <v>133</v>
      </c>
      <c r="AE51" s="58" t="s">
        <v>134</v>
      </c>
      <c r="AF51" s="58" t="s">
        <v>133</v>
      </c>
      <c r="AG51" s="58" t="s">
        <v>134</v>
      </c>
      <c r="AH51" s="58" t="s">
        <v>106</v>
      </c>
      <c r="AI51" s="58" t="s">
        <v>106</v>
      </c>
      <c r="AJ51" s="58" t="s">
        <v>106</v>
      </c>
      <c r="AK51" s="58" t="s">
        <v>106</v>
      </c>
      <c r="AL51" s="58" t="s">
        <v>106</v>
      </c>
      <c r="AM51" s="58" t="s">
        <v>106</v>
      </c>
      <c r="AN51" s="58" t="s">
        <v>106</v>
      </c>
      <c r="AO51" s="58" t="s">
        <v>106</v>
      </c>
      <c r="AP51" s="58" t="s">
        <v>106</v>
      </c>
      <c r="AQ51" s="58" t="s">
        <v>106</v>
      </c>
      <c r="AR51" s="58" t="s">
        <v>106</v>
      </c>
      <c r="AS51" s="58" t="s">
        <v>106</v>
      </c>
      <c r="AT51" s="58" t="s">
        <v>106</v>
      </c>
      <c r="AU51" s="58" t="s">
        <v>106</v>
      </c>
      <c r="AV51" s="58" t="s">
        <v>106</v>
      </c>
      <c r="AW51" s="58" t="s">
        <v>106</v>
      </c>
      <c r="AX51" s="58" t="s">
        <v>106</v>
      </c>
      <c r="AY51" s="58" t="s">
        <v>106</v>
      </c>
      <c r="AZ51" s="120" t="s">
        <v>576</v>
      </c>
      <c r="BA51" s="58" t="s">
        <v>106</v>
      </c>
      <c r="BB51" s="58" t="s">
        <v>106</v>
      </c>
    </row>
    <row r="52" spans="1:54" ht="16" x14ac:dyDescent="0.2">
      <c r="A52" s="63">
        <v>43752.454791666663</v>
      </c>
      <c r="B52" s="63">
        <v>43752.457453703704</v>
      </c>
      <c r="C52" s="58" t="s">
        <v>57</v>
      </c>
      <c r="D52" s="120" t="s">
        <v>576</v>
      </c>
      <c r="E52" s="2">
        <v>16</v>
      </c>
      <c r="F52" s="2">
        <v>230</v>
      </c>
      <c r="G52" s="58" t="s">
        <v>104</v>
      </c>
      <c r="H52" s="63">
        <v>43759.457479513891</v>
      </c>
      <c r="I52" s="58" t="s">
        <v>230</v>
      </c>
      <c r="J52" s="58" t="s">
        <v>106</v>
      </c>
      <c r="K52" s="58" t="s">
        <v>106</v>
      </c>
      <c r="L52" s="58" t="s">
        <v>106</v>
      </c>
      <c r="M52" s="58" t="s">
        <v>106</v>
      </c>
      <c r="N52" s="120" t="s">
        <v>576</v>
      </c>
      <c r="O52" s="120" t="s">
        <v>576</v>
      </c>
      <c r="P52" s="58" t="s">
        <v>107</v>
      </c>
      <c r="Q52" s="58" t="s">
        <v>108</v>
      </c>
      <c r="R52" s="58" t="s">
        <v>129</v>
      </c>
      <c r="S52" s="58" t="s">
        <v>109</v>
      </c>
      <c r="T52" s="58" t="s">
        <v>132</v>
      </c>
      <c r="U52" s="58" t="s">
        <v>134</v>
      </c>
      <c r="V52" s="58" t="s">
        <v>134</v>
      </c>
      <c r="W52" s="58" t="s">
        <v>134</v>
      </c>
      <c r="X52" s="58" t="s">
        <v>134</v>
      </c>
      <c r="Y52" s="58" t="s">
        <v>134</v>
      </c>
      <c r="Z52" s="58" t="s">
        <v>134</v>
      </c>
      <c r="AA52" s="58" t="s">
        <v>134</v>
      </c>
      <c r="AB52" s="58" t="s">
        <v>134</v>
      </c>
      <c r="AC52" s="58" t="s">
        <v>133</v>
      </c>
      <c r="AD52" s="58" t="s">
        <v>134</v>
      </c>
      <c r="AE52" s="58" t="s">
        <v>134</v>
      </c>
      <c r="AF52" s="58" t="s">
        <v>134</v>
      </c>
      <c r="AG52" s="58" t="s">
        <v>134</v>
      </c>
      <c r="AH52" s="58" t="s">
        <v>106</v>
      </c>
      <c r="AI52" s="58" t="s">
        <v>106</v>
      </c>
      <c r="AJ52" s="58" t="s">
        <v>106</v>
      </c>
      <c r="AK52" s="58" t="s">
        <v>106</v>
      </c>
      <c r="AL52" s="58" t="s">
        <v>106</v>
      </c>
      <c r="AM52" s="58" t="s">
        <v>106</v>
      </c>
      <c r="AN52" s="58" t="s">
        <v>106</v>
      </c>
      <c r="AO52" s="58" t="s">
        <v>106</v>
      </c>
      <c r="AP52" s="58" t="s">
        <v>106</v>
      </c>
      <c r="AQ52" s="58" t="s">
        <v>106</v>
      </c>
      <c r="AR52" s="58" t="s">
        <v>106</v>
      </c>
      <c r="AS52" s="58" t="s">
        <v>106</v>
      </c>
      <c r="AT52" s="58" t="s">
        <v>106</v>
      </c>
      <c r="AU52" s="58" t="s">
        <v>106</v>
      </c>
      <c r="AV52" s="58" t="s">
        <v>106</v>
      </c>
      <c r="AW52" s="58" t="s">
        <v>106</v>
      </c>
      <c r="AX52" s="58" t="s">
        <v>106</v>
      </c>
      <c r="AY52" s="58" t="s">
        <v>106</v>
      </c>
      <c r="AZ52" s="120" t="s">
        <v>576</v>
      </c>
      <c r="BA52" s="58" t="s">
        <v>106</v>
      </c>
      <c r="BB52" s="58" t="s">
        <v>106</v>
      </c>
    </row>
    <row r="53" spans="1:54" ht="16" x14ac:dyDescent="0.2">
      <c r="A53" s="63">
        <v>43752.498148148145</v>
      </c>
      <c r="B53" s="63">
        <v>43752.501273148147</v>
      </c>
      <c r="C53" s="58" t="s">
        <v>57</v>
      </c>
      <c r="D53" s="120" t="s">
        <v>576</v>
      </c>
      <c r="E53" s="2">
        <v>16</v>
      </c>
      <c r="F53" s="2">
        <v>270</v>
      </c>
      <c r="G53" s="58" t="s">
        <v>104</v>
      </c>
      <c r="H53" s="63">
        <v>43759.501443078705</v>
      </c>
      <c r="I53" s="58" t="s">
        <v>231</v>
      </c>
      <c r="J53" s="58" t="s">
        <v>106</v>
      </c>
      <c r="K53" s="58" t="s">
        <v>106</v>
      </c>
      <c r="L53" s="58" t="s">
        <v>106</v>
      </c>
      <c r="M53" s="58" t="s">
        <v>106</v>
      </c>
      <c r="N53" s="120" t="s">
        <v>576</v>
      </c>
      <c r="O53" s="120" t="s">
        <v>576</v>
      </c>
      <c r="P53" s="58" t="s">
        <v>107</v>
      </c>
      <c r="Q53" s="58" t="s">
        <v>108</v>
      </c>
      <c r="R53" s="58" t="s">
        <v>129</v>
      </c>
      <c r="S53" s="58" t="s">
        <v>133</v>
      </c>
      <c r="T53" s="58" t="s">
        <v>133</v>
      </c>
      <c r="U53" s="58" t="s">
        <v>133</v>
      </c>
      <c r="V53" s="58" t="s">
        <v>134</v>
      </c>
      <c r="W53" s="58" t="s">
        <v>134</v>
      </c>
      <c r="X53" s="58" t="s">
        <v>134</v>
      </c>
      <c r="Y53" s="58" t="s">
        <v>134</v>
      </c>
      <c r="Z53" s="58" t="s">
        <v>109</v>
      </c>
      <c r="AA53" s="58" t="s">
        <v>133</v>
      </c>
      <c r="AB53" s="58" t="s">
        <v>134</v>
      </c>
      <c r="AC53" s="58" t="s">
        <v>133</v>
      </c>
      <c r="AD53" s="58" t="s">
        <v>134</v>
      </c>
      <c r="AE53" s="58" t="s">
        <v>134</v>
      </c>
      <c r="AF53" s="58" t="s">
        <v>134</v>
      </c>
      <c r="AG53" s="58" t="s">
        <v>133</v>
      </c>
      <c r="AH53" s="58" t="s">
        <v>106</v>
      </c>
      <c r="AI53" s="58" t="s">
        <v>106</v>
      </c>
      <c r="AJ53" s="58" t="s">
        <v>106</v>
      </c>
      <c r="AK53" s="58" t="s">
        <v>106</v>
      </c>
      <c r="AL53" s="58" t="s">
        <v>106</v>
      </c>
      <c r="AM53" s="58" t="s">
        <v>106</v>
      </c>
      <c r="AN53" s="58" t="s">
        <v>106</v>
      </c>
      <c r="AO53" s="58" t="s">
        <v>106</v>
      </c>
      <c r="AP53" s="58" t="s">
        <v>106</v>
      </c>
      <c r="AQ53" s="58" t="s">
        <v>106</v>
      </c>
      <c r="AR53" s="58" t="s">
        <v>106</v>
      </c>
      <c r="AS53" s="58" t="s">
        <v>106</v>
      </c>
      <c r="AT53" s="58" t="s">
        <v>106</v>
      </c>
      <c r="AU53" s="58" t="s">
        <v>106</v>
      </c>
      <c r="AV53" s="58" t="s">
        <v>106</v>
      </c>
      <c r="AW53" s="58" t="s">
        <v>106</v>
      </c>
      <c r="AX53" s="58" t="s">
        <v>106</v>
      </c>
      <c r="AY53" s="58" t="s">
        <v>106</v>
      </c>
      <c r="AZ53" s="120" t="s">
        <v>576</v>
      </c>
      <c r="BA53" s="58" t="s">
        <v>106</v>
      </c>
      <c r="BB53" s="58" t="s">
        <v>106</v>
      </c>
    </row>
    <row r="54" spans="1:54" ht="16" x14ac:dyDescent="0.2">
      <c r="A54" s="63">
        <v>43765.428518518522</v>
      </c>
      <c r="B54" s="63">
        <v>43765.433472222219</v>
      </c>
      <c r="C54" s="58" t="s">
        <v>57</v>
      </c>
      <c r="D54" s="120" t="s">
        <v>576</v>
      </c>
      <c r="E54" s="2">
        <v>100</v>
      </c>
      <c r="F54" s="2">
        <v>428</v>
      </c>
      <c r="G54" s="58" t="s">
        <v>130</v>
      </c>
      <c r="H54" s="63">
        <v>43765.433486886577</v>
      </c>
      <c r="I54" s="58" t="s">
        <v>232</v>
      </c>
      <c r="J54" s="58" t="s">
        <v>106</v>
      </c>
      <c r="K54" s="58" t="s">
        <v>106</v>
      </c>
      <c r="L54" s="58" t="s">
        <v>106</v>
      </c>
      <c r="M54" s="58" t="s">
        <v>106</v>
      </c>
      <c r="N54" s="120" t="s">
        <v>576</v>
      </c>
      <c r="O54" s="120" t="s">
        <v>576</v>
      </c>
      <c r="P54" s="58" t="s">
        <v>107</v>
      </c>
      <c r="Q54" s="58" t="s">
        <v>108</v>
      </c>
      <c r="R54" s="58" t="s">
        <v>129</v>
      </c>
      <c r="S54" s="58" t="s">
        <v>134</v>
      </c>
      <c r="T54" s="58" t="s">
        <v>132</v>
      </c>
      <c r="U54" s="58" t="s">
        <v>134</v>
      </c>
      <c r="V54" s="58" t="s">
        <v>133</v>
      </c>
      <c r="W54" s="58" t="s">
        <v>133</v>
      </c>
      <c r="X54" s="58" t="s">
        <v>133</v>
      </c>
      <c r="Y54" s="58" t="s">
        <v>133</v>
      </c>
      <c r="Z54" s="58" t="s">
        <v>133</v>
      </c>
      <c r="AA54" s="58" t="s">
        <v>134</v>
      </c>
      <c r="AB54" s="58" t="s">
        <v>133</v>
      </c>
      <c r="AC54" s="58" t="s">
        <v>134</v>
      </c>
      <c r="AD54" s="58" t="s">
        <v>134</v>
      </c>
      <c r="AE54" s="58" t="s">
        <v>134</v>
      </c>
      <c r="AF54" s="58" t="s">
        <v>133</v>
      </c>
      <c r="AG54" s="58" t="s">
        <v>134</v>
      </c>
      <c r="AH54" s="58" t="s">
        <v>110</v>
      </c>
      <c r="AI54" s="58" t="s">
        <v>111</v>
      </c>
      <c r="AJ54" s="58" t="s">
        <v>136</v>
      </c>
      <c r="AK54" s="58" t="s">
        <v>113</v>
      </c>
      <c r="AL54" s="58" t="s">
        <v>114</v>
      </c>
      <c r="AM54" s="58" t="s">
        <v>138</v>
      </c>
      <c r="AN54" s="58" t="s">
        <v>116</v>
      </c>
      <c r="AO54" s="58" t="s">
        <v>117</v>
      </c>
      <c r="AP54" s="58" t="s">
        <v>140</v>
      </c>
      <c r="AQ54" s="58" t="s">
        <v>119</v>
      </c>
      <c r="AR54" s="58" t="s">
        <v>120</v>
      </c>
      <c r="AS54" s="58" t="s">
        <v>143</v>
      </c>
      <c r="AT54" s="58" t="s">
        <v>122</v>
      </c>
      <c r="AU54" s="58" t="s">
        <v>145</v>
      </c>
      <c r="AV54" s="58" t="s">
        <v>123</v>
      </c>
      <c r="AW54" s="58" t="s">
        <v>125</v>
      </c>
      <c r="AX54" s="58" t="s">
        <v>126</v>
      </c>
      <c r="AY54" s="58" t="s">
        <v>147</v>
      </c>
      <c r="AZ54" s="120" t="s">
        <v>576</v>
      </c>
      <c r="BA54" s="58" t="s">
        <v>220</v>
      </c>
      <c r="BB54" s="58" t="s">
        <v>106</v>
      </c>
    </row>
    <row r="55" spans="1:54" ht="16" x14ac:dyDescent="0.2">
      <c r="A55" s="63">
        <v>43767.33625</v>
      </c>
      <c r="B55" s="63">
        <v>43767.345833333333</v>
      </c>
      <c r="C55" s="58" t="s">
        <v>57</v>
      </c>
      <c r="D55" s="120" t="s">
        <v>576</v>
      </c>
      <c r="E55" s="2">
        <v>100</v>
      </c>
      <c r="F55" s="2">
        <v>827</v>
      </c>
      <c r="G55" s="58" t="s">
        <v>130</v>
      </c>
      <c r="H55" s="63">
        <v>43767.345846446762</v>
      </c>
      <c r="I55" s="58" t="s">
        <v>233</v>
      </c>
      <c r="J55" s="58" t="s">
        <v>106</v>
      </c>
      <c r="K55" s="58" t="s">
        <v>106</v>
      </c>
      <c r="L55" s="58" t="s">
        <v>106</v>
      </c>
      <c r="M55" s="58" t="s">
        <v>106</v>
      </c>
      <c r="N55" s="120" t="s">
        <v>576</v>
      </c>
      <c r="O55" s="120" t="s">
        <v>576</v>
      </c>
      <c r="P55" s="58" t="s">
        <v>107</v>
      </c>
      <c r="Q55" s="58" t="s">
        <v>108</v>
      </c>
      <c r="R55" s="58" t="s">
        <v>129</v>
      </c>
      <c r="S55" s="58" t="s">
        <v>134</v>
      </c>
      <c r="T55" s="58" t="s">
        <v>132</v>
      </c>
      <c r="U55" s="58" t="s">
        <v>134</v>
      </c>
      <c r="V55" s="58" t="s">
        <v>133</v>
      </c>
      <c r="W55" s="58" t="s">
        <v>134</v>
      </c>
      <c r="X55" s="58" t="s">
        <v>133</v>
      </c>
      <c r="Y55" s="58" t="s">
        <v>134</v>
      </c>
      <c r="Z55" s="58" t="s">
        <v>134</v>
      </c>
      <c r="AA55" s="58" t="s">
        <v>134</v>
      </c>
      <c r="AB55" s="58" t="s">
        <v>134</v>
      </c>
      <c r="AC55" s="58" t="s">
        <v>134</v>
      </c>
      <c r="AD55" s="58" t="s">
        <v>133</v>
      </c>
      <c r="AE55" s="58" t="s">
        <v>133</v>
      </c>
      <c r="AF55" s="58" t="s">
        <v>133</v>
      </c>
      <c r="AG55" s="58" t="s">
        <v>132</v>
      </c>
      <c r="AH55" s="58" t="s">
        <v>173</v>
      </c>
      <c r="AI55" s="58" t="s">
        <v>151</v>
      </c>
      <c r="AJ55" s="58" t="s">
        <v>234</v>
      </c>
      <c r="AK55" s="58" t="s">
        <v>137</v>
      </c>
      <c r="AL55" s="58" t="s">
        <v>114</v>
      </c>
      <c r="AM55" s="58" t="s">
        <v>138</v>
      </c>
      <c r="AN55" s="58" t="s">
        <v>116</v>
      </c>
      <c r="AO55" s="58" t="s">
        <v>139</v>
      </c>
      <c r="AP55" s="58" t="s">
        <v>118</v>
      </c>
      <c r="AQ55" s="58" t="s">
        <v>141</v>
      </c>
      <c r="AR55" s="58" t="s">
        <v>120</v>
      </c>
      <c r="AS55" s="58" t="s">
        <v>182</v>
      </c>
      <c r="AT55" s="58" t="s">
        <v>122</v>
      </c>
      <c r="AU55" s="58" t="s">
        <v>145</v>
      </c>
      <c r="AV55" s="58" t="s">
        <v>174</v>
      </c>
      <c r="AW55" s="58" t="s">
        <v>125</v>
      </c>
      <c r="AX55" s="58" t="s">
        <v>126</v>
      </c>
      <c r="AY55" s="58" t="s">
        <v>127</v>
      </c>
      <c r="AZ55" s="120" t="s">
        <v>576</v>
      </c>
      <c r="BA55" s="58" t="s">
        <v>148</v>
      </c>
      <c r="BB55" s="58" t="s">
        <v>106</v>
      </c>
    </row>
    <row r="56" spans="1:54" ht="16" x14ac:dyDescent="0.2">
      <c r="A56" s="63">
        <v>43767.344386574077</v>
      </c>
      <c r="B56" s="63">
        <v>43767.350671296299</v>
      </c>
      <c r="C56" s="58" t="s">
        <v>57</v>
      </c>
      <c r="D56" s="120" t="s">
        <v>576</v>
      </c>
      <c r="E56" s="2">
        <v>100</v>
      </c>
      <c r="F56" s="2">
        <v>543</v>
      </c>
      <c r="G56" s="58" t="s">
        <v>130</v>
      </c>
      <c r="H56" s="63">
        <v>43767.350679733798</v>
      </c>
      <c r="I56" s="58" t="s">
        <v>235</v>
      </c>
      <c r="J56" s="58" t="s">
        <v>106</v>
      </c>
      <c r="K56" s="58" t="s">
        <v>106</v>
      </c>
      <c r="L56" s="58" t="s">
        <v>106</v>
      </c>
      <c r="M56" s="58" t="s">
        <v>106</v>
      </c>
      <c r="N56" s="120" t="s">
        <v>576</v>
      </c>
      <c r="O56" s="120" t="s">
        <v>576</v>
      </c>
      <c r="P56" s="58" t="s">
        <v>107</v>
      </c>
      <c r="Q56" s="58" t="s">
        <v>108</v>
      </c>
      <c r="R56" s="58" t="s">
        <v>129</v>
      </c>
      <c r="S56" s="58" t="s">
        <v>133</v>
      </c>
      <c r="T56" s="58" t="s">
        <v>133</v>
      </c>
      <c r="U56" s="58" t="s">
        <v>132</v>
      </c>
      <c r="V56" s="58" t="s">
        <v>133</v>
      </c>
      <c r="W56" s="58" t="s">
        <v>132</v>
      </c>
      <c r="X56" s="58" t="s">
        <v>134</v>
      </c>
      <c r="Y56" s="58" t="s">
        <v>134</v>
      </c>
      <c r="Z56" s="58" t="s">
        <v>134</v>
      </c>
      <c r="AA56" s="58" t="s">
        <v>133</v>
      </c>
      <c r="AB56" s="58" t="s">
        <v>133</v>
      </c>
      <c r="AC56" s="58" t="s">
        <v>134</v>
      </c>
      <c r="AD56" s="58" t="s">
        <v>133</v>
      </c>
      <c r="AE56" s="58" t="s">
        <v>134</v>
      </c>
      <c r="AF56" s="58" t="s">
        <v>134</v>
      </c>
      <c r="AG56" s="58" t="s">
        <v>133</v>
      </c>
      <c r="AH56" s="58" t="s">
        <v>173</v>
      </c>
      <c r="AI56" s="58" t="s">
        <v>151</v>
      </c>
      <c r="AJ56" s="58" t="s">
        <v>136</v>
      </c>
      <c r="AK56" s="58" t="s">
        <v>137</v>
      </c>
      <c r="AL56" s="58" t="s">
        <v>114</v>
      </c>
      <c r="AM56" s="58" t="s">
        <v>178</v>
      </c>
      <c r="AN56" s="58" t="s">
        <v>116</v>
      </c>
      <c r="AO56" s="58" t="s">
        <v>117</v>
      </c>
      <c r="AP56" s="58" t="s">
        <v>118</v>
      </c>
      <c r="AQ56" s="58" t="s">
        <v>141</v>
      </c>
      <c r="AR56" s="58" t="s">
        <v>120</v>
      </c>
      <c r="AS56" s="58" t="s">
        <v>170</v>
      </c>
      <c r="AT56" s="58" t="s">
        <v>153</v>
      </c>
      <c r="AU56" s="58" t="s">
        <v>145</v>
      </c>
      <c r="AV56" s="58" t="s">
        <v>123</v>
      </c>
      <c r="AW56" s="58" t="s">
        <v>171</v>
      </c>
      <c r="AX56" s="58" t="s">
        <v>126</v>
      </c>
      <c r="AY56" s="58" t="s">
        <v>147</v>
      </c>
      <c r="AZ56" s="120" t="s">
        <v>576</v>
      </c>
      <c r="BA56" s="58" t="s">
        <v>148</v>
      </c>
      <c r="BB56" s="58" t="s">
        <v>106</v>
      </c>
    </row>
    <row r="57" spans="1:54" ht="16" x14ac:dyDescent="0.2">
      <c r="A57" s="63">
        <v>43767.353460648148</v>
      </c>
      <c r="B57" s="63">
        <v>43767.366979166669</v>
      </c>
      <c r="C57" s="58" t="s">
        <v>57</v>
      </c>
      <c r="D57" s="120" t="s">
        <v>576</v>
      </c>
      <c r="E57" s="2">
        <v>100</v>
      </c>
      <c r="F57" s="2">
        <v>1167</v>
      </c>
      <c r="G57" s="58" t="s">
        <v>130</v>
      </c>
      <c r="H57" s="63">
        <v>43767.366984930559</v>
      </c>
      <c r="I57" s="58" t="s">
        <v>236</v>
      </c>
      <c r="J57" s="58" t="s">
        <v>106</v>
      </c>
      <c r="K57" s="58" t="s">
        <v>106</v>
      </c>
      <c r="L57" s="58" t="s">
        <v>106</v>
      </c>
      <c r="M57" s="58" t="s">
        <v>106</v>
      </c>
      <c r="N57" s="120" t="s">
        <v>576</v>
      </c>
      <c r="O57" s="120" t="s">
        <v>576</v>
      </c>
      <c r="P57" s="58" t="s">
        <v>107</v>
      </c>
      <c r="Q57" s="58" t="s">
        <v>108</v>
      </c>
      <c r="R57" s="58" t="s">
        <v>129</v>
      </c>
      <c r="S57" s="58" t="s">
        <v>133</v>
      </c>
      <c r="T57" s="58" t="s">
        <v>132</v>
      </c>
      <c r="U57" s="58" t="s">
        <v>132</v>
      </c>
      <c r="V57" s="58" t="s">
        <v>133</v>
      </c>
      <c r="W57" s="58" t="s">
        <v>133</v>
      </c>
      <c r="X57" s="58" t="s">
        <v>134</v>
      </c>
      <c r="Y57" s="58" t="s">
        <v>133</v>
      </c>
      <c r="Z57" s="58" t="s">
        <v>134</v>
      </c>
      <c r="AA57" s="58" t="s">
        <v>133</v>
      </c>
      <c r="AB57" s="58" t="s">
        <v>133</v>
      </c>
      <c r="AC57" s="58" t="s">
        <v>134</v>
      </c>
      <c r="AD57" s="58" t="s">
        <v>134</v>
      </c>
      <c r="AE57" s="58" t="s">
        <v>134</v>
      </c>
      <c r="AF57" s="58" t="s">
        <v>134</v>
      </c>
      <c r="AG57" s="58" t="s">
        <v>133</v>
      </c>
      <c r="AH57" s="58" t="s">
        <v>135</v>
      </c>
      <c r="AI57" s="58" t="s">
        <v>151</v>
      </c>
      <c r="AJ57" s="58" t="s">
        <v>136</v>
      </c>
      <c r="AK57" s="58" t="s">
        <v>137</v>
      </c>
      <c r="AL57" s="58" t="s">
        <v>114</v>
      </c>
      <c r="AM57" s="58" t="s">
        <v>138</v>
      </c>
      <c r="AN57" s="58" t="s">
        <v>156</v>
      </c>
      <c r="AO57" s="58" t="s">
        <v>159</v>
      </c>
      <c r="AP57" s="58" t="s">
        <v>118</v>
      </c>
      <c r="AQ57" s="58" t="s">
        <v>141</v>
      </c>
      <c r="AR57" s="58" t="s">
        <v>142</v>
      </c>
      <c r="AS57" s="58" t="s">
        <v>170</v>
      </c>
      <c r="AT57" s="58" t="s">
        <v>161</v>
      </c>
      <c r="AU57" s="58" t="s">
        <v>145</v>
      </c>
      <c r="AV57" s="58" t="s">
        <v>123</v>
      </c>
      <c r="AW57" s="58" t="s">
        <v>125</v>
      </c>
      <c r="AX57" s="58" t="s">
        <v>146</v>
      </c>
      <c r="AY57" s="58" t="s">
        <v>127</v>
      </c>
      <c r="AZ57" s="120" t="s">
        <v>576</v>
      </c>
      <c r="BA57" s="58" t="s">
        <v>148</v>
      </c>
      <c r="BB57" s="58" t="s">
        <v>106</v>
      </c>
    </row>
    <row r="58" spans="1:54" ht="16" x14ac:dyDescent="0.2">
      <c r="A58" s="63">
        <v>43767.405798611115</v>
      </c>
      <c r="B58" s="63">
        <v>43767.415497685186</v>
      </c>
      <c r="C58" s="58" t="s">
        <v>57</v>
      </c>
      <c r="D58" s="120" t="s">
        <v>576</v>
      </c>
      <c r="E58" s="2">
        <v>100</v>
      </c>
      <c r="F58" s="2">
        <v>837</v>
      </c>
      <c r="G58" s="58" t="s">
        <v>130</v>
      </c>
      <c r="H58" s="63">
        <v>43767.415508252314</v>
      </c>
      <c r="I58" s="58" t="s">
        <v>237</v>
      </c>
      <c r="J58" s="58" t="s">
        <v>106</v>
      </c>
      <c r="K58" s="58" t="s">
        <v>106</v>
      </c>
      <c r="L58" s="58" t="s">
        <v>106</v>
      </c>
      <c r="M58" s="58" t="s">
        <v>106</v>
      </c>
      <c r="N58" s="120" t="s">
        <v>576</v>
      </c>
      <c r="O58" s="120" t="s">
        <v>576</v>
      </c>
      <c r="P58" s="58" t="s">
        <v>107</v>
      </c>
      <c r="Q58" s="58" t="s">
        <v>108</v>
      </c>
      <c r="R58" s="58" t="s">
        <v>129</v>
      </c>
      <c r="S58" s="58" t="s">
        <v>134</v>
      </c>
      <c r="T58" s="58" t="s">
        <v>132</v>
      </c>
      <c r="U58" s="58" t="s">
        <v>132</v>
      </c>
      <c r="V58" s="58" t="s">
        <v>134</v>
      </c>
      <c r="W58" s="58" t="s">
        <v>133</v>
      </c>
      <c r="X58" s="58" t="s">
        <v>133</v>
      </c>
      <c r="Y58" s="58" t="s">
        <v>133</v>
      </c>
      <c r="Z58" s="58" t="s">
        <v>134</v>
      </c>
      <c r="AA58" s="58" t="s">
        <v>133</v>
      </c>
      <c r="AB58" s="58" t="s">
        <v>133</v>
      </c>
      <c r="AC58" s="58" t="s">
        <v>132</v>
      </c>
      <c r="AD58" s="58" t="s">
        <v>134</v>
      </c>
      <c r="AE58" s="58" t="s">
        <v>133</v>
      </c>
      <c r="AF58" s="58" t="s">
        <v>134</v>
      </c>
      <c r="AG58" s="58" t="s">
        <v>134</v>
      </c>
      <c r="AH58" s="58" t="s">
        <v>135</v>
      </c>
      <c r="AI58" s="58" t="s">
        <v>151</v>
      </c>
      <c r="AJ58" s="58" t="s">
        <v>136</v>
      </c>
      <c r="AK58" s="58" t="s">
        <v>137</v>
      </c>
      <c r="AL58" s="58" t="s">
        <v>195</v>
      </c>
      <c r="AM58" s="58" t="s">
        <v>138</v>
      </c>
      <c r="AN58" s="58" t="s">
        <v>116</v>
      </c>
      <c r="AO58" s="58" t="s">
        <v>117</v>
      </c>
      <c r="AP58" s="58" t="s">
        <v>118</v>
      </c>
      <c r="AQ58" s="58" t="s">
        <v>141</v>
      </c>
      <c r="AR58" s="58" t="s">
        <v>142</v>
      </c>
      <c r="AS58" s="58" t="s">
        <v>143</v>
      </c>
      <c r="AT58" s="58" t="s">
        <v>161</v>
      </c>
      <c r="AU58" s="58" t="s">
        <v>145</v>
      </c>
      <c r="AV58" s="58" t="s">
        <v>123</v>
      </c>
      <c r="AW58" s="58" t="s">
        <v>125</v>
      </c>
      <c r="AX58" s="58" t="s">
        <v>157</v>
      </c>
      <c r="AY58" s="58" t="s">
        <v>147</v>
      </c>
      <c r="AZ58" s="120" t="s">
        <v>576</v>
      </c>
      <c r="BA58" s="58" t="s">
        <v>148</v>
      </c>
      <c r="BB58" s="58" t="s">
        <v>106</v>
      </c>
    </row>
    <row r="59" spans="1:54" ht="16" x14ac:dyDescent="0.2">
      <c r="A59" s="63">
        <v>43767.448368055557</v>
      </c>
      <c r="B59" s="63">
        <v>43767.481030092589</v>
      </c>
      <c r="C59" s="58" t="s">
        <v>57</v>
      </c>
      <c r="D59" s="120" t="s">
        <v>576</v>
      </c>
      <c r="E59" s="2">
        <v>100</v>
      </c>
      <c r="F59" s="2">
        <v>2822</v>
      </c>
      <c r="G59" s="58" t="s">
        <v>130</v>
      </c>
      <c r="H59" s="63">
        <v>43767.481043622684</v>
      </c>
      <c r="I59" s="58" t="s">
        <v>238</v>
      </c>
      <c r="J59" s="58" t="s">
        <v>106</v>
      </c>
      <c r="K59" s="58" t="s">
        <v>106</v>
      </c>
      <c r="L59" s="58" t="s">
        <v>106</v>
      </c>
      <c r="M59" s="58" t="s">
        <v>106</v>
      </c>
      <c r="N59" s="120" t="s">
        <v>576</v>
      </c>
      <c r="O59" s="120" t="s">
        <v>576</v>
      </c>
      <c r="P59" s="58" t="s">
        <v>107</v>
      </c>
      <c r="Q59" s="58" t="s">
        <v>108</v>
      </c>
      <c r="R59" s="58" t="s">
        <v>129</v>
      </c>
      <c r="S59" s="58" t="s">
        <v>109</v>
      </c>
      <c r="T59" s="58" t="s">
        <v>133</v>
      </c>
      <c r="U59" s="58" t="s">
        <v>134</v>
      </c>
      <c r="V59" s="58" t="s">
        <v>133</v>
      </c>
      <c r="W59" s="58" t="s">
        <v>132</v>
      </c>
      <c r="X59" s="58" t="s">
        <v>133</v>
      </c>
      <c r="Y59" s="58" t="s">
        <v>134</v>
      </c>
      <c r="Z59" s="58" t="s">
        <v>134</v>
      </c>
      <c r="AA59" s="58" t="s">
        <v>109</v>
      </c>
      <c r="AB59" s="58" t="s">
        <v>109</v>
      </c>
      <c r="AC59" s="58" t="s">
        <v>134</v>
      </c>
      <c r="AD59" s="58" t="s">
        <v>109</v>
      </c>
      <c r="AE59" s="58" t="s">
        <v>109</v>
      </c>
      <c r="AF59" s="58" t="s">
        <v>133</v>
      </c>
      <c r="AG59" s="58" t="s">
        <v>133</v>
      </c>
      <c r="AH59" s="58" t="s">
        <v>110</v>
      </c>
      <c r="AI59" s="58" t="s">
        <v>111</v>
      </c>
      <c r="AJ59" s="58" t="s">
        <v>136</v>
      </c>
      <c r="AK59" s="58" t="s">
        <v>137</v>
      </c>
      <c r="AL59" s="58" t="s">
        <v>114</v>
      </c>
      <c r="AM59" s="58" t="s">
        <v>138</v>
      </c>
      <c r="AN59" s="58" t="s">
        <v>116</v>
      </c>
      <c r="AO59" s="58" t="s">
        <v>117</v>
      </c>
      <c r="AP59" s="58" t="s">
        <v>186</v>
      </c>
      <c r="AQ59" s="58" t="s">
        <v>141</v>
      </c>
      <c r="AR59" s="58" t="s">
        <v>120</v>
      </c>
      <c r="AS59" s="58" t="s">
        <v>143</v>
      </c>
      <c r="AT59" s="58" t="s">
        <v>161</v>
      </c>
      <c r="AU59" s="58" t="s">
        <v>145</v>
      </c>
      <c r="AV59" s="58" t="s">
        <v>174</v>
      </c>
      <c r="AW59" s="58" t="s">
        <v>125</v>
      </c>
      <c r="AX59" s="58" t="s">
        <v>227</v>
      </c>
      <c r="AY59" s="58" t="s">
        <v>147</v>
      </c>
      <c r="AZ59" s="120" t="s">
        <v>576</v>
      </c>
      <c r="BA59" s="58" t="s">
        <v>148</v>
      </c>
      <c r="BB59" s="58" t="s">
        <v>106</v>
      </c>
    </row>
    <row r="60" spans="1:54" ht="16" x14ac:dyDescent="0.2">
      <c r="A60" s="63">
        <v>43767.57172453704</v>
      </c>
      <c r="B60" s="63">
        <v>43767.588020833333</v>
      </c>
      <c r="C60" s="58" t="s">
        <v>57</v>
      </c>
      <c r="D60" s="120" t="s">
        <v>576</v>
      </c>
      <c r="E60" s="2">
        <v>100</v>
      </c>
      <c r="F60" s="2">
        <v>1407</v>
      </c>
      <c r="G60" s="58" t="s">
        <v>130</v>
      </c>
      <c r="H60" s="63">
        <v>43767.588031284722</v>
      </c>
      <c r="I60" s="58" t="s">
        <v>239</v>
      </c>
      <c r="J60" s="58" t="s">
        <v>106</v>
      </c>
      <c r="K60" s="58" t="s">
        <v>106</v>
      </c>
      <c r="L60" s="58" t="s">
        <v>106</v>
      </c>
      <c r="M60" s="58" t="s">
        <v>106</v>
      </c>
      <c r="N60" s="120" t="s">
        <v>576</v>
      </c>
      <c r="O60" s="120" t="s">
        <v>576</v>
      </c>
      <c r="P60" s="58" t="s">
        <v>107</v>
      </c>
      <c r="Q60" s="58" t="s">
        <v>108</v>
      </c>
      <c r="R60" s="58" t="s">
        <v>129</v>
      </c>
      <c r="S60" s="58" t="s">
        <v>133</v>
      </c>
      <c r="T60" s="58" t="s">
        <v>133</v>
      </c>
      <c r="U60" s="58" t="s">
        <v>133</v>
      </c>
      <c r="V60" s="58" t="s">
        <v>133</v>
      </c>
      <c r="W60" s="58" t="s">
        <v>134</v>
      </c>
      <c r="X60" s="58" t="s">
        <v>133</v>
      </c>
      <c r="Y60" s="58" t="s">
        <v>133</v>
      </c>
      <c r="Z60" s="58" t="s">
        <v>133</v>
      </c>
      <c r="AA60" s="58" t="s">
        <v>133</v>
      </c>
      <c r="AB60" s="58" t="s">
        <v>133</v>
      </c>
      <c r="AC60" s="58" t="s">
        <v>134</v>
      </c>
      <c r="AD60" s="58" t="s">
        <v>134</v>
      </c>
      <c r="AE60" s="58" t="s">
        <v>134</v>
      </c>
      <c r="AF60" s="58" t="s">
        <v>133</v>
      </c>
      <c r="AG60" s="58" t="s">
        <v>133</v>
      </c>
      <c r="AH60" s="58" t="s">
        <v>110</v>
      </c>
      <c r="AI60" s="58" t="s">
        <v>151</v>
      </c>
      <c r="AJ60" s="58" t="s">
        <v>136</v>
      </c>
      <c r="AK60" s="58" t="s">
        <v>137</v>
      </c>
      <c r="AL60" s="58" t="s">
        <v>114</v>
      </c>
      <c r="AM60" s="58" t="s">
        <v>138</v>
      </c>
      <c r="AN60" s="58" t="s">
        <v>116</v>
      </c>
      <c r="AO60" s="58" t="s">
        <v>159</v>
      </c>
      <c r="AP60" s="58" t="s">
        <v>118</v>
      </c>
      <c r="AQ60" s="58" t="s">
        <v>141</v>
      </c>
      <c r="AR60" s="58" t="s">
        <v>120</v>
      </c>
      <c r="AS60" s="58" t="s">
        <v>143</v>
      </c>
      <c r="AT60" s="58" t="s">
        <v>122</v>
      </c>
      <c r="AU60" s="58" t="s">
        <v>145</v>
      </c>
      <c r="AV60" s="58" t="s">
        <v>123</v>
      </c>
      <c r="AW60" s="58" t="s">
        <v>187</v>
      </c>
      <c r="AX60" s="58" t="s">
        <v>146</v>
      </c>
      <c r="AY60" s="58" t="s">
        <v>147</v>
      </c>
      <c r="AZ60" s="120" t="s">
        <v>576</v>
      </c>
      <c r="BA60" s="58" t="s">
        <v>148</v>
      </c>
      <c r="BB60" s="58" t="s">
        <v>106</v>
      </c>
    </row>
    <row r="61" spans="1:54" ht="16" x14ac:dyDescent="0.2">
      <c r="A61" s="63">
        <v>43767.640486111108</v>
      </c>
      <c r="B61" s="63">
        <v>43767.64402777778</v>
      </c>
      <c r="C61" s="58" t="s">
        <v>57</v>
      </c>
      <c r="D61" s="120" t="s">
        <v>576</v>
      </c>
      <c r="E61" s="2">
        <v>100</v>
      </c>
      <c r="F61" s="2">
        <v>306</v>
      </c>
      <c r="G61" s="58" t="s">
        <v>130</v>
      </c>
      <c r="H61" s="63">
        <v>43767.644042812499</v>
      </c>
      <c r="I61" s="58" t="s">
        <v>240</v>
      </c>
      <c r="J61" s="58" t="s">
        <v>106</v>
      </c>
      <c r="K61" s="58" t="s">
        <v>106</v>
      </c>
      <c r="L61" s="58" t="s">
        <v>106</v>
      </c>
      <c r="M61" s="58" t="s">
        <v>106</v>
      </c>
      <c r="N61" s="120" t="s">
        <v>576</v>
      </c>
      <c r="O61" s="120" t="s">
        <v>576</v>
      </c>
      <c r="P61" s="58" t="s">
        <v>107</v>
      </c>
      <c r="Q61" s="58" t="s">
        <v>108</v>
      </c>
      <c r="R61" s="58" t="s">
        <v>129</v>
      </c>
      <c r="S61" s="58" t="s">
        <v>132</v>
      </c>
      <c r="T61" s="58" t="s">
        <v>133</v>
      </c>
      <c r="U61" s="58" t="s">
        <v>132</v>
      </c>
      <c r="V61" s="58" t="s">
        <v>134</v>
      </c>
      <c r="W61" s="58" t="s">
        <v>132</v>
      </c>
      <c r="X61" s="58" t="s">
        <v>133</v>
      </c>
      <c r="Y61" s="58" t="s">
        <v>134</v>
      </c>
      <c r="Z61" s="58" t="s">
        <v>132</v>
      </c>
      <c r="AA61" s="58" t="s">
        <v>134</v>
      </c>
      <c r="AB61" s="58" t="s">
        <v>134</v>
      </c>
      <c r="AC61" s="58" t="s">
        <v>133</v>
      </c>
      <c r="AD61" s="58" t="s">
        <v>134</v>
      </c>
      <c r="AE61" s="58" t="s">
        <v>132</v>
      </c>
      <c r="AF61" s="58" t="s">
        <v>132</v>
      </c>
      <c r="AG61" s="58" t="s">
        <v>133</v>
      </c>
      <c r="AH61" s="58" t="s">
        <v>135</v>
      </c>
      <c r="AI61" s="58" t="s">
        <v>166</v>
      </c>
      <c r="AJ61" s="58" t="s">
        <v>136</v>
      </c>
      <c r="AK61" s="58" t="s">
        <v>137</v>
      </c>
      <c r="AL61" s="58" t="s">
        <v>114</v>
      </c>
      <c r="AM61" s="58" t="s">
        <v>155</v>
      </c>
      <c r="AN61" s="58" t="s">
        <v>116</v>
      </c>
      <c r="AO61" s="58" t="s">
        <v>117</v>
      </c>
      <c r="AP61" s="58" t="s">
        <v>118</v>
      </c>
      <c r="AQ61" s="58" t="s">
        <v>141</v>
      </c>
      <c r="AR61" s="58" t="s">
        <v>142</v>
      </c>
      <c r="AS61" s="58" t="s">
        <v>182</v>
      </c>
      <c r="AT61" s="58" t="s">
        <v>122</v>
      </c>
      <c r="AU61" s="58" t="s">
        <v>123</v>
      </c>
      <c r="AV61" s="58" t="s">
        <v>123</v>
      </c>
      <c r="AW61" s="58" t="s">
        <v>125</v>
      </c>
      <c r="AX61" s="58" t="s">
        <v>157</v>
      </c>
      <c r="AY61" s="58" t="s">
        <v>127</v>
      </c>
      <c r="AZ61" s="120" t="s">
        <v>576</v>
      </c>
      <c r="BA61" s="58" t="s">
        <v>220</v>
      </c>
      <c r="BB61" s="58" t="s">
        <v>106</v>
      </c>
    </row>
    <row r="62" spans="1:54" ht="16" x14ac:dyDescent="0.2">
      <c r="A62" s="63">
        <v>43767.652453703704</v>
      </c>
      <c r="B62" s="63">
        <v>43767.664490740739</v>
      </c>
      <c r="C62" s="58" t="s">
        <v>57</v>
      </c>
      <c r="D62" s="120" t="s">
        <v>576</v>
      </c>
      <c r="E62" s="2">
        <v>100</v>
      </c>
      <c r="F62" s="2">
        <v>1040</v>
      </c>
      <c r="G62" s="58" t="s">
        <v>130</v>
      </c>
      <c r="H62" s="63">
        <v>43767.664507824076</v>
      </c>
      <c r="I62" s="58" t="s">
        <v>241</v>
      </c>
      <c r="J62" s="58" t="s">
        <v>106</v>
      </c>
      <c r="K62" s="58" t="s">
        <v>106</v>
      </c>
      <c r="L62" s="58" t="s">
        <v>106</v>
      </c>
      <c r="M62" s="58" t="s">
        <v>106</v>
      </c>
      <c r="N62" s="120" t="s">
        <v>576</v>
      </c>
      <c r="O62" s="120" t="s">
        <v>576</v>
      </c>
      <c r="P62" s="58" t="s">
        <v>107</v>
      </c>
      <c r="Q62" s="58" t="s">
        <v>108</v>
      </c>
      <c r="R62" s="58" t="s">
        <v>129</v>
      </c>
      <c r="S62" s="58" t="s">
        <v>109</v>
      </c>
      <c r="T62" s="58" t="s">
        <v>134</v>
      </c>
      <c r="U62" s="58" t="s">
        <v>132</v>
      </c>
      <c r="V62" s="58" t="s">
        <v>132</v>
      </c>
      <c r="W62" s="58" t="s">
        <v>133</v>
      </c>
      <c r="X62" s="58" t="s">
        <v>132</v>
      </c>
      <c r="Y62" s="58" t="s">
        <v>132</v>
      </c>
      <c r="Z62" s="58" t="s">
        <v>133</v>
      </c>
      <c r="AA62" s="58" t="s">
        <v>132</v>
      </c>
      <c r="AB62" s="58" t="s">
        <v>132</v>
      </c>
      <c r="AC62" s="58" t="s">
        <v>133</v>
      </c>
      <c r="AD62" s="58" t="s">
        <v>134</v>
      </c>
      <c r="AE62" s="58" t="s">
        <v>133</v>
      </c>
      <c r="AF62" s="58" t="s">
        <v>133</v>
      </c>
      <c r="AG62" s="58" t="s">
        <v>109</v>
      </c>
      <c r="AH62" s="58" t="s">
        <v>110</v>
      </c>
      <c r="AI62" s="58" t="s">
        <v>166</v>
      </c>
      <c r="AJ62" s="58" t="s">
        <v>136</v>
      </c>
      <c r="AK62" s="58" t="s">
        <v>137</v>
      </c>
      <c r="AL62" s="58" t="s">
        <v>114</v>
      </c>
      <c r="AM62" s="58" t="s">
        <v>138</v>
      </c>
      <c r="AN62" s="58" t="s">
        <v>116</v>
      </c>
      <c r="AO62" s="58" t="s">
        <v>159</v>
      </c>
      <c r="AP62" s="58" t="s">
        <v>118</v>
      </c>
      <c r="AQ62" s="58" t="s">
        <v>119</v>
      </c>
      <c r="AR62" s="58" t="s">
        <v>142</v>
      </c>
      <c r="AS62" s="58" t="s">
        <v>182</v>
      </c>
      <c r="AT62" s="58" t="s">
        <v>144</v>
      </c>
      <c r="AU62" s="58" t="s">
        <v>123</v>
      </c>
      <c r="AV62" s="58" t="s">
        <v>179</v>
      </c>
      <c r="AW62" s="58" t="s">
        <v>125</v>
      </c>
      <c r="AX62" s="58" t="s">
        <v>126</v>
      </c>
      <c r="AY62" s="58" t="s">
        <v>147</v>
      </c>
      <c r="AZ62" s="120" t="s">
        <v>576</v>
      </c>
      <c r="BA62" s="58" t="s">
        <v>148</v>
      </c>
      <c r="BB62" s="58" t="s">
        <v>106</v>
      </c>
    </row>
    <row r="63" spans="1:54" ht="16" x14ac:dyDescent="0.2">
      <c r="A63" s="63">
        <v>43767.71497685185</v>
      </c>
      <c r="B63" s="63">
        <v>43767.727685185186</v>
      </c>
      <c r="C63" s="58" t="s">
        <v>57</v>
      </c>
      <c r="D63" s="120" t="s">
        <v>576</v>
      </c>
      <c r="E63" s="2">
        <v>100</v>
      </c>
      <c r="F63" s="2">
        <v>1097</v>
      </c>
      <c r="G63" s="58" t="s">
        <v>130</v>
      </c>
      <c r="H63" s="63">
        <v>43767.727690555555</v>
      </c>
      <c r="I63" s="58" t="s">
        <v>242</v>
      </c>
      <c r="J63" s="58" t="s">
        <v>106</v>
      </c>
      <c r="K63" s="58" t="s">
        <v>106</v>
      </c>
      <c r="L63" s="58" t="s">
        <v>106</v>
      </c>
      <c r="M63" s="58" t="s">
        <v>106</v>
      </c>
      <c r="N63" s="120" t="s">
        <v>576</v>
      </c>
      <c r="O63" s="120" t="s">
        <v>576</v>
      </c>
      <c r="P63" s="58" t="s">
        <v>107</v>
      </c>
      <c r="Q63" s="58" t="s">
        <v>108</v>
      </c>
      <c r="R63" s="58" t="s">
        <v>129</v>
      </c>
      <c r="S63" s="58" t="s">
        <v>133</v>
      </c>
      <c r="T63" s="58" t="s">
        <v>132</v>
      </c>
      <c r="U63" s="58" t="s">
        <v>133</v>
      </c>
      <c r="V63" s="58" t="s">
        <v>134</v>
      </c>
      <c r="W63" s="58" t="s">
        <v>133</v>
      </c>
      <c r="X63" s="58" t="s">
        <v>133</v>
      </c>
      <c r="Y63" s="58" t="s">
        <v>133</v>
      </c>
      <c r="Z63" s="58" t="s">
        <v>133</v>
      </c>
      <c r="AA63" s="58" t="s">
        <v>133</v>
      </c>
      <c r="AB63" s="58" t="s">
        <v>133</v>
      </c>
      <c r="AC63" s="58" t="s">
        <v>134</v>
      </c>
      <c r="AD63" s="58" t="s">
        <v>134</v>
      </c>
      <c r="AE63" s="58" t="s">
        <v>134</v>
      </c>
      <c r="AF63" s="58" t="s">
        <v>133</v>
      </c>
      <c r="AG63" s="58" t="s">
        <v>133</v>
      </c>
      <c r="AH63" s="58" t="s">
        <v>135</v>
      </c>
      <c r="AI63" s="58" t="s">
        <v>111</v>
      </c>
      <c r="AJ63" s="58" t="s">
        <v>136</v>
      </c>
      <c r="AK63" s="58" t="s">
        <v>137</v>
      </c>
      <c r="AL63" s="58" t="s">
        <v>114</v>
      </c>
      <c r="AM63" s="58" t="s">
        <v>138</v>
      </c>
      <c r="AN63" s="58" t="s">
        <v>176</v>
      </c>
      <c r="AO63" s="58" t="s">
        <v>117</v>
      </c>
      <c r="AP63" s="58" t="s">
        <v>140</v>
      </c>
      <c r="AQ63" s="58" t="s">
        <v>141</v>
      </c>
      <c r="AR63" s="58" t="s">
        <v>142</v>
      </c>
      <c r="AS63" s="58" t="s">
        <v>143</v>
      </c>
      <c r="AT63" s="58" t="s">
        <v>153</v>
      </c>
      <c r="AU63" s="58" t="s">
        <v>145</v>
      </c>
      <c r="AV63" s="58" t="s">
        <v>123</v>
      </c>
      <c r="AW63" s="58" t="s">
        <v>125</v>
      </c>
      <c r="AX63" s="58" t="s">
        <v>126</v>
      </c>
      <c r="AY63" s="58" t="s">
        <v>147</v>
      </c>
      <c r="AZ63" s="120" t="s">
        <v>576</v>
      </c>
      <c r="BA63" s="58" t="s">
        <v>148</v>
      </c>
      <c r="BB63" s="58" t="s">
        <v>106</v>
      </c>
    </row>
    <row r="64" spans="1:54" ht="16" x14ac:dyDescent="0.2">
      <c r="A64" s="63">
        <v>43768.691064814811</v>
      </c>
      <c r="B64" s="63">
        <v>43768.696863425925</v>
      </c>
      <c r="C64" s="58" t="s">
        <v>57</v>
      </c>
      <c r="D64" s="120" t="s">
        <v>576</v>
      </c>
      <c r="E64" s="2">
        <v>100</v>
      </c>
      <c r="F64" s="2">
        <v>500</v>
      </c>
      <c r="G64" s="58" t="s">
        <v>130</v>
      </c>
      <c r="H64" s="63">
        <v>43768.696875162037</v>
      </c>
      <c r="I64" s="58" t="s">
        <v>243</v>
      </c>
      <c r="J64" s="58" t="s">
        <v>106</v>
      </c>
      <c r="K64" s="58" t="s">
        <v>106</v>
      </c>
      <c r="L64" s="58" t="s">
        <v>106</v>
      </c>
      <c r="M64" s="58" t="s">
        <v>106</v>
      </c>
      <c r="N64" s="120" t="s">
        <v>576</v>
      </c>
      <c r="O64" s="120" t="s">
        <v>576</v>
      </c>
      <c r="P64" s="58" t="s">
        <v>107</v>
      </c>
      <c r="Q64" s="58" t="s">
        <v>108</v>
      </c>
      <c r="R64" s="58" t="s">
        <v>129</v>
      </c>
      <c r="S64" s="58" t="s">
        <v>134</v>
      </c>
      <c r="T64" s="58" t="s">
        <v>132</v>
      </c>
      <c r="U64" s="58" t="s">
        <v>133</v>
      </c>
      <c r="V64" s="58" t="s">
        <v>133</v>
      </c>
      <c r="W64" s="58" t="s">
        <v>134</v>
      </c>
      <c r="X64" s="58" t="s">
        <v>134</v>
      </c>
      <c r="Y64" s="58" t="s">
        <v>133</v>
      </c>
      <c r="Z64" s="58" t="s">
        <v>134</v>
      </c>
      <c r="AA64" s="58" t="s">
        <v>133</v>
      </c>
      <c r="AB64" s="58" t="s">
        <v>133</v>
      </c>
      <c r="AC64" s="58" t="s">
        <v>133</v>
      </c>
      <c r="AD64" s="58" t="s">
        <v>134</v>
      </c>
      <c r="AE64" s="58" t="s">
        <v>134</v>
      </c>
      <c r="AF64" s="58" t="s">
        <v>134</v>
      </c>
      <c r="AG64" s="58" t="s">
        <v>134</v>
      </c>
      <c r="AH64" s="58" t="s">
        <v>135</v>
      </c>
      <c r="AI64" s="58" t="s">
        <v>111</v>
      </c>
      <c r="AJ64" s="58" t="s">
        <v>136</v>
      </c>
      <c r="AK64" s="58" t="s">
        <v>137</v>
      </c>
      <c r="AL64" s="58" t="s">
        <v>114</v>
      </c>
      <c r="AM64" s="58" t="s">
        <v>115</v>
      </c>
      <c r="AN64" s="58" t="s">
        <v>116</v>
      </c>
      <c r="AO64" s="58" t="s">
        <v>117</v>
      </c>
      <c r="AP64" s="58" t="s">
        <v>216</v>
      </c>
      <c r="AQ64" s="58" t="s">
        <v>141</v>
      </c>
      <c r="AR64" s="58" t="s">
        <v>142</v>
      </c>
      <c r="AS64" s="58" t="s">
        <v>143</v>
      </c>
      <c r="AT64" s="58" t="s">
        <v>122</v>
      </c>
      <c r="AU64" s="58" t="s">
        <v>145</v>
      </c>
      <c r="AV64" s="58" t="s">
        <v>123</v>
      </c>
      <c r="AW64" s="58" t="s">
        <v>125</v>
      </c>
      <c r="AX64" s="58" t="s">
        <v>157</v>
      </c>
      <c r="AY64" s="58" t="s">
        <v>127</v>
      </c>
      <c r="AZ64" s="120" t="s">
        <v>576</v>
      </c>
      <c r="BA64" s="58" t="s">
        <v>220</v>
      </c>
      <c r="BB64" s="58" t="s">
        <v>106</v>
      </c>
    </row>
    <row r="65" spans="1:54" ht="16" x14ac:dyDescent="0.2">
      <c r="A65" s="63">
        <v>43770.524618055555</v>
      </c>
      <c r="B65" s="63">
        <v>43770.537627314814</v>
      </c>
      <c r="C65" s="58" t="s">
        <v>57</v>
      </c>
      <c r="D65" s="120" t="s">
        <v>576</v>
      </c>
      <c r="E65" s="2">
        <v>100</v>
      </c>
      <c r="F65" s="2">
        <v>1123</v>
      </c>
      <c r="G65" s="58" t="s">
        <v>130</v>
      </c>
      <c r="H65" s="63">
        <v>43770.537647800928</v>
      </c>
      <c r="I65" s="58" t="s">
        <v>244</v>
      </c>
      <c r="J65" s="58" t="s">
        <v>106</v>
      </c>
      <c r="K65" s="58" t="s">
        <v>106</v>
      </c>
      <c r="L65" s="58" t="s">
        <v>106</v>
      </c>
      <c r="M65" s="58" t="s">
        <v>106</v>
      </c>
      <c r="N65" s="120" t="s">
        <v>576</v>
      </c>
      <c r="O65" s="120" t="s">
        <v>576</v>
      </c>
      <c r="P65" s="58" t="s">
        <v>107</v>
      </c>
      <c r="Q65" s="58" t="s">
        <v>108</v>
      </c>
      <c r="R65" s="58" t="s">
        <v>129</v>
      </c>
      <c r="S65" s="58" t="s">
        <v>109</v>
      </c>
      <c r="T65" s="58" t="s">
        <v>133</v>
      </c>
      <c r="U65" s="58" t="s">
        <v>132</v>
      </c>
      <c r="V65" s="58" t="s">
        <v>134</v>
      </c>
      <c r="W65" s="58" t="s">
        <v>133</v>
      </c>
      <c r="X65" s="58" t="s">
        <v>132</v>
      </c>
      <c r="Y65" s="58" t="s">
        <v>133</v>
      </c>
      <c r="Z65" s="58" t="s">
        <v>134</v>
      </c>
      <c r="AA65" s="58" t="s">
        <v>134</v>
      </c>
      <c r="AB65" s="58" t="s">
        <v>134</v>
      </c>
      <c r="AC65" s="58" t="s">
        <v>134</v>
      </c>
      <c r="AD65" s="58" t="s">
        <v>134</v>
      </c>
      <c r="AE65" s="58" t="s">
        <v>134</v>
      </c>
      <c r="AF65" s="58" t="s">
        <v>132</v>
      </c>
      <c r="AG65" s="58" t="s">
        <v>132</v>
      </c>
      <c r="AH65" s="58" t="s">
        <v>110</v>
      </c>
      <c r="AI65" s="58" t="s">
        <v>151</v>
      </c>
      <c r="AJ65" s="58" t="s">
        <v>136</v>
      </c>
      <c r="AK65" s="58" t="s">
        <v>137</v>
      </c>
      <c r="AL65" s="58" t="s">
        <v>114</v>
      </c>
      <c r="AM65" s="58" t="s">
        <v>115</v>
      </c>
      <c r="AN65" s="58" t="s">
        <v>116</v>
      </c>
      <c r="AO65" s="58" t="s">
        <v>159</v>
      </c>
      <c r="AP65" s="58" t="s">
        <v>186</v>
      </c>
      <c r="AQ65" s="58" t="s">
        <v>141</v>
      </c>
      <c r="AR65" s="58" t="s">
        <v>142</v>
      </c>
      <c r="AS65" s="58" t="s">
        <v>170</v>
      </c>
      <c r="AT65" s="58" t="s">
        <v>153</v>
      </c>
      <c r="AU65" s="58" t="s">
        <v>145</v>
      </c>
      <c r="AV65" s="58" t="s">
        <v>174</v>
      </c>
      <c r="AW65" s="58" t="s">
        <v>125</v>
      </c>
      <c r="AX65" s="58" t="s">
        <v>126</v>
      </c>
      <c r="AY65" s="58" t="s">
        <v>147</v>
      </c>
      <c r="AZ65" s="120" t="s">
        <v>576</v>
      </c>
      <c r="BA65" s="58" t="s">
        <v>148</v>
      </c>
      <c r="BB65" s="58" t="s">
        <v>106</v>
      </c>
    </row>
    <row r="66" spans="1:54" ht="16" x14ac:dyDescent="0.2">
      <c r="A66" s="63">
        <v>43767.326689814814</v>
      </c>
      <c r="B66" s="63">
        <v>43767.328379629631</v>
      </c>
      <c r="C66" s="58" t="s">
        <v>57</v>
      </c>
      <c r="D66" s="120" t="s">
        <v>576</v>
      </c>
      <c r="E66" s="2">
        <v>16</v>
      </c>
      <c r="F66" s="2">
        <v>145</v>
      </c>
      <c r="G66" s="58" t="s">
        <v>104</v>
      </c>
      <c r="H66" s="63">
        <v>43774.28681946759</v>
      </c>
      <c r="I66" s="58" t="s">
        <v>245</v>
      </c>
      <c r="J66" s="58" t="s">
        <v>106</v>
      </c>
      <c r="K66" s="58" t="s">
        <v>106</v>
      </c>
      <c r="L66" s="58" t="s">
        <v>106</v>
      </c>
      <c r="M66" s="58" t="s">
        <v>106</v>
      </c>
      <c r="N66" s="120" t="s">
        <v>576</v>
      </c>
      <c r="O66" s="120" t="s">
        <v>576</v>
      </c>
      <c r="P66" s="58" t="s">
        <v>107</v>
      </c>
      <c r="Q66" s="58" t="s">
        <v>108</v>
      </c>
      <c r="R66" s="58" t="s">
        <v>129</v>
      </c>
      <c r="S66" s="58" t="s">
        <v>133</v>
      </c>
      <c r="T66" s="58" t="s">
        <v>133</v>
      </c>
      <c r="U66" s="58" t="s">
        <v>133</v>
      </c>
      <c r="V66" s="58" t="s">
        <v>133</v>
      </c>
      <c r="W66" s="58" t="s">
        <v>134</v>
      </c>
      <c r="X66" s="58" t="s">
        <v>133</v>
      </c>
      <c r="Y66" s="58" t="s">
        <v>133</v>
      </c>
      <c r="Z66" s="58" t="s">
        <v>133</v>
      </c>
      <c r="AA66" s="58" t="s">
        <v>133</v>
      </c>
      <c r="AB66" s="58" t="s">
        <v>134</v>
      </c>
      <c r="AC66" s="58" t="s">
        <v>134</v>
      </c>
      <c r="AD66" s="58" t="s">
        <v>133</v>
      </c>
      <c r="AE66" s="58" t="s">
        <v>133</v>
      </c>
      <c r="AF66" s="58" t="s">
        <v>133</v>
      </c>
      <c r="AG66" s="58" t="s">
        <v>133</v>
      </c>
      <c r="AH66" s="58" t="s">
        <v>106</v>
      </c>
      <c r="AI66" s="58" t="s">
        <v>106</v>
      </c>
      <c r="AJ66" s="58" t="s">
        <v>106</v>
      </c>
      <c r="AK66" s="58" t="s">
        <v>106</v>
      </c>
      <c r="AL66" s="58" t="s">
        <v>106</v>
      </c>
      <c r="AM66" s="58" t="s">
        <v>106</v>
      </c>
      <c r="AN66" s="58" t="s">
        <v>106</v>
      </c>
      <c r="AO66" s="58" t="s">
        <v>106</v>
      </c>
      <c r="AP66" s="58" t="s">
        <v>106</v>
      </c>
      <c r="AQ66" s="58" t="s">
        <v>106</v>
      </c>
      <c r="AR66" s="58" t="s">
        <v>106</v>
      </c>
      <c r="AS66" s="58" t="s">
        <v>106</v>
      </c>
      <c r="AT66" s="58" t="s">
        <v>106</v>
      </c>
      <c r="AU66" s="58" t="s">
        <v>106</v>
      </c>
      <c r="AV66" s="58" t="s">
        <v>106</v>
      </c>
      <c r="AW66" s="58" t="s">
        <v>106</v>
      </c>
      <c r="AX66" s="58" t="s">
        <v>106</v>
      </c>
      <c r="AY66" s="58" t="s">
        <v>106</v>
      </c>
      <c r="AZ66" s="120" t="s">
        <v>576</v>
      </c>
      <c r="BA66" s="58" t="s">
        <v>106</v>
      </c>
      <c r="BB66" s="58" t="s">
        <v>106</v>
      </c>
    </row>
    <row r="67" spans="1:54" ht="16" x14ac:dyDescent="0.2">
      <c r="A67" s="63">
        <v>43767.333310185182</v>
      </c>
      <c r="B67" s="63">
        <v>43767.333993055552</v>
      </c>
      <c r="C67" s="58" t="s">
        <v>57</v>
      </c>
      <c r="D67" s="120" t="s">
        <v>576</v>
      </c>
      <c r="E67" s="2">
        <v>16</v>
      </c>
      <c r="F67" s="2">
        <v>58</v>
      </c>
      <c r="G67" s="58" t="s">
        <v>104</v>
      </c>
      <c r="H67" s="63">
        <v>43774.292796689813</v>
      </c>
      <c r="I67" s="58" t="s">
        <v>246</v>
      </c>
      <c r="J67" s="58" t="s">
        <v>106</v>
      </c>
      <c r="K67" s="58" t="s">
        <v>106</v>
      </c>
      <c r="L67" s="58" t="s">
        <v>106</v>
      </c>
      <c r="M67" s="58" t="s">
        <v>106</v>
      </c>
      <c r="N67" s="120" t="s">
        <v>576</v>
      </c>
      <c r="O67" s="120" t="s">
        <v>576</v>
      </c>
      <c r="P67" s="58" t="s">
        <v>107</v>
      </c>
      <c r="Q67" s="58" t="s">
        <v>108</v>
      </c>
      <c r="R67" s="58" t="s">
        <v>129</v>
      </c>
      <c r="S67" s="58" t="s">
        <v>109</v>
      </c>
      <c r="T67" s="58" t="s">
        <v>134</v>
      </c>
      <c r="U67" s="58" t="s">
        <v>134</v>
      </c>
      <c r="V67" s="58" t="s">
        <v>109</v>
      </c>
      <c r="W67" s="58" t="s">
        <v>134</v>
      </c>
      <c r="X67" s="58" t="s">
        <v>134</v>
      </c>
      <c r="Y67" s="58" t="s">
        <v>134</v>
      </c>
      <c r="Z67" s="58" t="s">
        <v>109</v>
      </c>
      <c r="AA67" s="58" t="s">
        <v>134</v>
      </c>
      <c r="AB67" s="58" t="s">
        <v>109</v>
      </c>
      <c r="AC67" s="58" t="s">
        <v>109</v>
      </c>
      <c r="AD67" s="58" t="s">
        <v>134</v>
      </c>
      <c r="AE67" s="58" t="s">
        <v>134</v>
      </c>
      <c r="AF67" s="58" t="s">
        <v>134</v>
      </c>
      <c r="AG67" s="58" t="s">
        <v>109</v>
      </c>
      <c r="AH67" s="58" t="s">
        <v>106</v>
      </c>
      <c r="AI67" s="58" t="s">
        <v>106</v>
      </c>
      <c r="AJ67" s="58" t="s">
        <v>106</v>
      </c>
      <c r="AK67" s="58" t="s">
        <v>106</v>
      </c>
      <c r="AL67" s="58" t="s">
        <v>106</v>
      </c>
      <c r="AM67" s="58" t="s">
        <v>106</v>
      </c>
      <c r="AN67" s="58" t="s">
        <v>106</v>
      </c>
      <c r="AO67" s="58" t="s">
        <v>106</v>
      </c>
      <c r="AP67" s="58" t="s">
        <v>106</v>
      </c>
      <c r="AQ67" s="58" t="s">
        <v>106</v>
      </c>
      <c r="AR67" s="58" t="s">
        <v>106</v>
      </c>
      <c r="AS67" s="58" t="s">
        <v>106</v>
      </c>
      <c r="AT67" s="58" t="s">
        <v>106</v>
      </c>
      <c r="AU67" s="58" t="s">
        <v>106</v>
      </c>
      <c r="AV67" s="58" t="s">
        <v>106</v>
      </c>
      <c r="AW67" s="58" t="s">
        <v>106</v>
      </c>
      <c r="AX67" s="58" t="s">
        <v>106</v>
      </c>
      <c r="AY67" s="58" t="s">
        <v>106</v>
      </c>
      <c r="AZ67" s="120" t="s">
        <v>576</v>
      </c>
      <c r="BA67" s="58" t="s">
        <v>106</v>
      </c>
      <c r="BB67" s="58" t="s">
        <v>106</v>
      </c>
    </row>
    <row r="68" spans="1:54" ht="16" x14ac:dyDescent="0.2">
      <c r="A68" s="63">
        <v>43767.644143518519</v>
      </c>
      <c r="B68" s="63">
        <v>43767.644328703704</v>
      </c>
      <c r="C68" s="58" t="s">
        <v>57</v>
      </c>
      <c r="D68" s="120" t="s">
        <v>576</v>
      </c>
      <c r="E68" s="2">
        <v>2</v>
      </c>
      <c r="F68" s="2">
        <v>16</v>
      </c>
      <c r="G68" s="58" t="s">
        <v>104</v>
      </c>
      <c r="H68" s="63">
        <v>43774.602861435182</v>
      </c>
      <c r="I68" s="58" t="s">
        <v>247</v>
      </c>
      <c r="J68" s="58" t="s">
        <v>106</v>
      </c>
      <c r="K68" s="58" t="s">
        <v>106</v>
      </c>
      <c r="L68" s="58" t="s">
        <v>106</v>
      </c>
      <c r="M68" s="58" t="s">
        <v>106</v>
      </c>
      <c r="N68" s="120" t="s">
        <v>576</v>
      </c>
      <c r="O68" s="120" t="s">
        <v>576</v>
      </c>
      <c r="P68" s="58" t="s">
        <v>107</v>
      </c>
      <c r="Q68" s="58" t="s">
        <v>108</v>
      </c>
      <c r="R68" s="58" t="s">
        <v>129</v>
      </c>
      <c r="S68" s="58" t="s">
        <v>106</v>
      </c>
      <c r="T68" s="58" t="s">
        <v>106</v>
      </c>
      <c r="U68" s="58" t="s">
        <v>106</v>
      </c>
      <c r="V68" s="58" t="s">
        <v>106</v>
      </c>
      <c r="W68" s="58" t="s">
        <v>106</v>
      </c>
      <c r="X68" s="58" t="s">
        <v>106</v>
      </c>
      <c r="Y68" s="58" t="s">
        <v>106</v>
      </c>
      <c r="Z68" s="58" t="s">
        <v>106</v>
      </c>
      <c r="AA68" s="58" t="s">
        <v>106</v>
      </c>
      <c r="AB68" s="58" t="s">
        <v>106</v>
      </c>
      <c r="AC68" s="58" t="s">
        <v>106</v>
      </c>
      <c r="AD68" s="58" t="s">
        <v>106</v>
      </c>
      <c r="AE68" s="58" t="s">
        <v>106</v>
      </c>
      <c r="AF68" s="58" t="s">
        <v>106</v>
      </c>
      <c r="AG68" s="58" t="s">
        <v>106</v>
      </c>
      <c r="AH68" s="58" t="s">
        <v>106</v>
      </c>
      <c r="AI68" s="58" t="s">
        <v>106</v>
      </c>
      <c r="AJ68" s="58" t="s">
        <v>106</v>
      </c>
      <c r="AK68" s="58" t="s">
        <v>106</v>
      </c>
      <c r="AL68" s="58" t="s">
        <v>106</v>
      </c>
      <c r="AM68" s="58" t="s">
        <v>106</v>
      </c>
      <c r="AN68" s="58" t="s">
        <v>106</v>
      </c>
      <c r="AO68" s="58" t="s">
        <v>106</v>
      </c>
      <c r="AP68" s="58" t="s">
        <v>106</v>
      </c>
      <c r="AQ68" s="58" t="s">
        <v>106</v>
      </c>
      <c r="AR68" s="58" t="s">
        <v>106</v>
      </c>
      <c r="AS68" s="58" t="s">
        <v>106</v>
      </c>
      <c r="AT68" s="58" t="s">
        <v>106</v>
      </c>
      <c r="AU68" s="58" t="s">
        <v>106</v>
      </c>
      <c r="AV68" s="58" t="s">
        <v>106</v>
      </c>
      <c r="AW68" s="58" t="s">
        <v>106</v>
      </c>
      <c r="AX68" s="58" t="s">
        <v>106</v>
      </c>
      <c r="AY68" s="58" t="s">
        <v>106</v>
      </c>
      <c r="AZ68" s="120" t="s">
        <v>576</v>
      </c>
      <c r="BA68" s="58" t="s">
        <v>106</v>
      </c>
      <c r="BB68" s="58" t="s">
        <v>106</v>
      </c>
    </row>
    <row r="69" spans="1:54" ht="16" x14ac:dyDescent="0.2">
      <c r="A69" s="63">
        <v>43767.919120370374</v>
      </c>
      <c r="B69" s="63">
        <v>43767.926932870374</v>
      </c>
      <c r="C69" s="58" t="s">
        <v>57</v>
      </c>
      <c r="D69" s="120" t="s">
        <v>576</v>
      </c>
      <c r="E69" s="2">
        <v>33</v>
      </c>
      <c r="F69" s="2">
        <v>674</v>
      </c>
      <c r="G69" s="58" t="s">
        <v>104</v>
      </c>
      <c r="H69" s="63">
        <v>43774.885571851853</v>
      </c>
      <c r="I69" s="58" t="s">
        <v>248</v>
      </c>
      <c r="J69" s="58" t="s">
        <v>106</v>
      </c>
      <c r="K69" s="58" t="s">
        <v>106</v>
      </c>
      <c r="L69" s="58" t="s">
        <v>106</v>
      </c>
      <c r="M69" s="58" t="s">
        <v>106</v>
      </c>
      <c r="N69" s="120" t="s">
        <v>576</v>
      </c>
      <c r="O69" s="120" t="s">
        <v>576</v>
      </c>
      <c r="P69" s="58" t="s">
        <v>107</v>
      </c>
      <c r="Q69" s="58" t="s">
        <v>108</v>
      </c>
      <c r="R69" s="58" t="s">
        <v>129</v>
      </c>
      <c r="S69" s="58" t="s">
        <v>134</v>
      </c>
      <c r="T69" s="58" t="s">
        <v>132</v>
      </c>
      <c r="U69" s="58" t="s">
        <v>133</v>
      </c>
      <c r="V69" s="58" t="s">
        <v>133</v>
      </c>
      <c r="W69" s="58" t="s">
        <v>134</v>
      </c>
      <c r="X69" s="58" t="s">
        <v>133</v>
      </c>
      <c r="Y69" s="58" t="s">
        <v>134</v>
      </c>
      <c r="Z69" s="58" t="s">
        <v>134</v>
      </c>
      <c r="AA69" s="58" t="s">
        <v>133</v>
      </c>
      <c r="AB69" s="58" t="s">
        <v>134</v>
      </c>
      <c r="AC69" s="58" t="s">
        <v>133</v>
      </c>
      <c r="AD69" s="58" t="s">
        <v>134</v>
      </c>
      <c r="AE69" s="58" t="s">
        <v>134</v>
      </c>
      <c r="AF69" s="58" t="s">
        <v>109</v>
      </c>
      <c r="AG69" s="58" t="s">
        <v>133</v>
      </c>
      <c r="AH69" s="58" t="s">
        <v>110</v>
      </c>
      <c r="AI69" s="58" t="s">
        <v>111</v>
      </c>
      <c r="AJ69" s="58" t="s">
        <v>136</v>
      </c>
      <c r="AK69" s="58" t="s">
        <v>137</v>
      </c>
      <c r="AL69" s="58" t="s">
        <v>114</v>
      </c>
      <c r="AM69" s="58" t="s">
        <v>115</v>
      </c>
      <c r="AN69" s="58" t="s">
        <v>116</v>
      </c>
      <c r="AO69" s="58" t="s">
        <v>139</v>
      </c>
      <c r="AP69" s="58" t="s">
        <v>118</v>
      </c>
      <c r="AQ69" s="58" t="s">
        <v>141</v>
      </c>
      <c r="AR69" s="58" t="s">
        <v>142</v>
      </c>
      <c r="AS69" s="58" t="s">
        <v>182</v>
      </c>
      <c r="AT69" s="58" t="s">
        <v>144</v>
      </c>
      <c r="AU69" s="58" t="s">
        <v>145</v>
      </c>
      <c r="AV69" s="58" t="s">
        <v>123</v>
      </c>
      <c r="AW69" s="58" t="s">
        <v>187</v>
      </c>
      <c r="AX69" s="58" t="s">
        <v>157</v>
      </c>
      <c r="AY69" s="58" t="s">
        <v>147</v>
      </c>
      <c r="AZ69" s="120" t="s">
        <v>576</v>
      </c>
      <c r="BA69" s="58" t="s">
        <v>148</v>
      </c>
      <c r="BB69" s="58" t="s">
        <v>106</v>
      </c>
    </row>
    <row r="70" spans="1:54" ht="16" x14ac:dyDescent="0.2">
      <c r="A70" s="63">
        <v>43768.872673611113</v>
      </c>
      <c r="B70" s="63">
        <v>43768.883402777778</v>
      </c>
      <c r="C70" s="58" t="s">
        <v>57</v>
      </c>
      <c r="D70" s="120" t="s">
        <v>576</v>
      </c>
      <c r="E70" s="2">
        <v>33</v>
      </c>
      <c r="F70" s="2">
        <v>926</v>
      </c>
      <c r="G70" s="58" t="s">
        <v>104</v>
      </c>
      <c r="H70" s="63">
        <v>43775.841780590279</v>
      </c>
      <c r="I70" s="58" t="s">
        <v>249</v>
      </c>
      <c r="J70" s="58" t="s">
        <v>106</v>
      </c>
      <c r="K70" s="58" t="s">
        <v>106</v>
      </c>
      <c r="L70" s="58" t="s">
        <v>106</v>
      </c>
      <c r="M70" s="58" t="s">
        <v>106</v>
      </c>
      <c r="N70" s="120" t="s">
        <v>576</v>
      </c>
      <c r="O70" s="120" t="s">
        <v>576</v>
      </c>
      <c r="P70" s="58" t="s">
        <v>107</v>
      </c>
      <c r="Q70" s="58" t="s">
        <v>108</v>
      </c>
      <c r="R70" s="58" t="s">
        <v>129</v>
      </c>
      <c r="S70" s="58" t="s">
        <v>134</v>
      </c>
      <c r="T70" s="58" t="s">
        <v>132</v>
      </c>
      <c r="U70" s="58" t="s">
        <v>133</v>
      </c>
      <c r="V70" s="58" t="s">
        <v>133</v>
      </c>
      <c r="W70" s="58" t="s">
        <v>134</v>
      </c>
      <c r="X70" s="58" t="s">
        <v>134</v>
      </c>
      <c r="Y70" s="58" t="s">
        <v>133</v>
      </c>
      <c r="Z70" s="58" t="s">
        <v>134</v>
      </c>
      <c r="AA70" s="58" t="s">
        <v>133</v>
      </c>
      <c r="AB70" s="58" t="s">
        <v>133</v>
      </c>
      <c r="AC70" s="58" t="s">
        <v>134</v>
      </c>
      <c r="AD70" s="58" t="s">
        <v>134</v>
      </c>
      <c r="AE70" s="58" t="s">
        <v>134</v>
      </c>
      <c r="AF70" s="58" t="s">
        <v>133</v>
      </c>
      <c r="AG70" s="58" t="s">
        <v>134</v>
      </c>
      <c r="AH70" s="58" t="s">
        <v>135</v>
      </c>
      <c r="AI70" s="58" t="s">
        <v>151</v>
      </c>
      <c r="AJ70" s="58" t="s">
        <v>136</v>
      </c>
      <c r="AK70" s="58" t="s">
        <v>137</v>
      </c>
      <c r="AL70" s="58" t="s">
        <v>114</v>
      </c>
      <c r="AM70" s="58" t="s">
        <v>115</v>
      </c>
      <c r="AN70" s="58" t="s">
        <v>116</v>
      </c>
      <c r="AO70" s="58" t="s">
        <v>117</v>
      </c>
      <c r="AP70" s="58" t="s">
        <v>140</v>
      </c>
      <c r="AQ70" s="58" t="s">
        <v>141</v>
      </c>
      <c r="AR70" s="58" t="s">
        <v>120</v>
      </c>
      <c r="AS70" s="58" t="s">
        <v>143</v>
      </c>
      <c r="AT70" s="58" t="s">
        <v>144</v>
      </c>
      <c r="AU70" s="58" t="s">
        <v>145</v>
      </c>
      <c r="AV70" s="58" t="s">
        <v>123</v>
      </c>
      <c r="AW70" s="58" t="s">
        <v>125</v>
      </c>
      <c r="AX70" s="58" t="s">
        <v>126</v>
      </c>
      <c r="AY70" s="58" t="s">
        <v>147</v>
      </c>
      <c r="AZ70" s="120" t="s">
        <v>576</v>
      </c>
      <c r="BA70" s="58" t="s">
        <v>148</v>
      </c>
      <c r="BB70" s="58" t="s">
        <v>106</v>
      </c>
    </row>
    <row r="71" spans="1:54" ht="16" x14ac:dyDescent="0.2">
      <c r="A71" s="63">
        <v>43771.563437500001</v>
      </c>
      <c r="B71" s="63">
        <v>43771.565497685187</v>
      </c>
      <c r="C71" s="58" t="s">
        <v>57</v>
      </c>
      <c r="D71" s="120" t="s">
        <v>576</v>
      </c>
      <c r="E71" s="2">
        <v>16</v>
      </c>
      <c r="F71" s="2">
        <v>178</v>
      </c>
      <c r="G71" s="58" t="s">
        <v>104</v>
      </c>
      <c r="H71" s="63">
        <v>43778.524133275459</v>
      </c>
      <c r="I71" s="58" t="s">
        <v>250</v>
      </c>
      <c r="J71" s="58" t="s">
        <v>106</v>
      </c>
      <c r="K71" s="58" t="s">
        <v>106</v>
      </c>
      <c r="L71" s="58" t="s">
        <v>106</v>
      </c>
      <c r="M71" s="58" t="s">
        <v>106</v>
      </c>
      <c r="N71" s="120" t="s">
        <v>576</v>
      </c>
      <c r="O71" s="120" t="s">
        <v>576</v>
      </c>
      <c r="P71" s="58" t="s">
        <v>107</v>
      </c>
      <c r="Q71" s="58" t="s">
        <v>108</v>
      </c>
      <c r="R71" s="58" t="s">
        <v>129</v>
      </c>
      <c r="S71" s="58" t="s">
        <v>134</v>
      </c>
      <c r="T71" s="58" t="s">
        <v>132</v>
      </c>
      <c r="U71" s="58" t="s">
        <v>133</v>
      </c>
      <c r="V71" s="58" t="s">
        <v>133</v>
      </c>
      <c r="W71" s="58" t="s">
        <v>133</v>
      </c>
      <c r="X71" s="58" t="s">
        <v>133</v>
      </c>
      <c r="Y71" s="58" t="s">
        <v>133</v>
      </c>
      <c r="Z71" s="58" t="s">
        <v>134</v>
      </c>
      <c r="AA71" s="58" t="s">
        <v>132</v>
      </c>
      <c r="AB71" s="58" t="s">
        <v>133</v>
      </c>
      <c r="AC71" s="58" t="s">
        <v>132</v>
      </c>
      <c r="AD71" s="58" t="s">
        <v>133</v>
      </c>
      <c r="AE71" s="58" t="s">
        <v>133</v>
      </c>
      <c r="AF71" s="58" t="s">
        <v>134</v>
      </c>
      <c r="AG71" s="58" t="s">
        <v>134</v>
      </c>
      <c r="AH71" s="58" t="s">
        <v>106</v>
      </c>
      <c r="AI71" s="58" t="s">
        <v>106</v>
      </c>
      <c r="AJ71" s="58" t="s">
        <v>106</v>
      </c>
      <c r="AK71" s="58" t="s">
        <v>106</v>
      </c>
      <c r="AL71" s="58" t="s">
        <v>106</v>
      </c>
      <c r="AM71" s="58" t="s">
        <v>106</v>
      </c>
      <c r="AN71" s="58" t="s">
        <v>106</v>
      </c>
      <c r="AO71" s="58" t="s">
        <v>106</v>
      </c>
      <c r="AP71" s="58" t="s">
        <v>106</v>
      </c>
      <c r="AQ71" s="58" t="s">
        <v>106</v>
      </c>
      <c r="AR71" s="58" t="s">
        <v>106</v>
      </c>
      <c r="AS71" s="58" t="s">
        <v>106</v>
      </c>
      <c r="AT71" s="58" t="s">
        <v>106</v>
      </c>
      <c r="AU71" s="58" t="s">
        <v>106</v>
      </c>
      <c r="AV71" s="58" t="s">
        <v>106</v>
      </c>
      <c r="AW71" s="58" t="s">
        <v>106</v>
      </c>
      <c r="AX71" s="58" t="s">
        <v>106</v>
      </c>
      <c r="AY71" s="58" t="s">
        <v>106</v>
      </c>
      <c r="AZ71" s="120" t="s">
        <v>576</v>
      </c>
      <c r="BA71" s="58" t="s">
        <v>106</v>
      </c>
      <c r="BB71" s="58" t="s">
        <v>106</v>
      </c>
    </row>
    <row r="72" spans="1:54" ht="16" x14ac:dyDescent="0.2">
      <c r="A72" s="63">
        <v>43779.672546296293</v>
      </c>
      <c r="B72" s="63">
        <v>43781.382430555554</v>
      </c>
      <c r="C72" s="58" t="s">
        <v>57</v>
      </c>
      <c r="D72" s="120" t="s">
        <v>576</v>
      </c>
      <c r="E72" s="2">
        <v>2</v>
      </c>
      <c r="F72" s="2">
        <v>147734</v>
      </c>
      <c r="G72" s="58" t="s">
        <v>104</v>
      </c>
      <c r="H72" s="63">
        <v>43788.38249916667</v>
      </c>
      <c r="I72" s="58" t="s">
        <v>251</v>
      </c>
      <c r="J72" s="58" t="s">
        <v>106</v>
      </c>
      <c r="K72" s="58" t="s">
        <v>106</v>
      </c>
      <c r="L72" s="58" t="s">
        <v>106</v>
      </c>
      <c r="M72" s="58" t="s">
        <v>106</v>
      </c>
      <c r="N72" s="120" t="s">
        <v>576</v>
      </c>
      <c r="O72" s="120" t="s">
        <v>576</v>
      </c>
      <c r="P72" s="58" t="s">
        <v>107</v>
      </c>
      <c r="Q72" s="58" t="s">
        <v>108</v>
      </c>
      <c r="R72" s="58" t="s">
        <v>129</v>
      </c>
      <c r="S72" s="58" t="s">
        <v>106</v>
      </c>
      <c r="T72" s="58" t="s">
        <v>106</v>
      </c>
      <c r="U72" s="58" t="s">
        <v>106</v>
      </c>
      <c r="V72" s="58" t="s">
        <v>106</v>
      </c>
      <c r="W72" s="58" t="s">
        <v>106</v>
      </c>
      <c r="X72" s="58" t="s">
        <v>106</v>
      </c>
      <c r="Y72" s="58" t="s">
        <v>106</v>
      </c>
      <c r="Z72" s="58" t="s">
        <v>106</v>
      </c>
      <c r="AA72" s="58" t="s">
        <v>106</v>
      </c>
      <c r="AB72" s="58" t="s">
        <v>106</v>
      </c>
      <c r="AC72" s="58" t="s">
        <v>106</v>
      </c>
      <c r="AD72" s="58" t="s">
        <v>106</v>
      </c>
      <c r="AE72" s="58" t="s">
        <v>106</v>
      </c>
      <c r="AF72" s="58" t="s">
        <v>106</v>
      </c>
      <c r="AG72" s="58" t="s">
        <v>106</v>
      </c>
      <c r="AH72" s="58" t="s">
        <v>106</v>
      </c>
      <c r="AI72" s="58" t="s">
        <v>106</v>
      </c>
      <c r="AJ72" s="58" t="s">
        <v>106</v>
      </c>
      <c r="AK72" s="58" t="s">
        <v>106</v>
      </c>
      <c r="AL72" s="58" t="s">
        <v>106</v>
      </c>
      <c r="AM72" s="58" t="s">
        <v>106</v>
      </c>
      <c r="AN72" s="58" t="s">
        <v>106</v>
      </c>
      <c r="AO72" s="58" t="s">
        <v>106</v>
      </c>
      <c r="AP72" s="58" t="s">
        <v>106</v>
      </c>
      <c r="AQ72" s="58" t="s">
        <v>106</v>
      </c>
      <c r="AR72" s="58" t="s">
        <v>106</v>
      </c>
      <c r="AS72" s="58" t="s">
        <v>106</v>
      </c>
      <c r="AT72" s="58" t="s">
        <v>106</v>
      </c>
      <c r="AU72" s="58" t="s">
        <v>106</v>
      </c>
      <c r="AV72" s="58" t="s">
        <v>106</v>
      </c>
      <c r="AW72" s="58" t="s">
        <v>106</v>
      </c>
      <c r="AX72" s="58" t="s">
        <v>106</v>
      </c>
      <c r="AY72" s="58" t="s">
        <v>106</v>
      </c>
      <c r="AZ72" s="120" t="s">
        <v>576</v>
      </c>
      <c r="BA72" s="58" t="s">
        <v>106</v>
      </c>
      <c r="BB72" s="58" t="s">
        <v>106</v>
      </c>
    </row>
    <row r="73" spans="1:54" ht="16" x14ac:dyDescent="0.2">
      <c r="A73" s="63">
        <v>43781.544560185182</v>
      </c>
      <c r="B73" s="63">
        <v>43781.546226851853</v>
      </c>
      <c r="C73" s="58" t="s">
        <v>57</v>
      </c>
      <c r="D73" s="120" t="s">
        <v>576</v>
      </c>
      <c r="E73" s="2">
        <v>2</v>
      </c>
      <c r="F73" s="2">
        <v>144</v>
      </c>
      <c r="G73" s="58" t="s">
        <v>104</v>
      </c>
      <c r="H73" s="63">
        <v>43788.546260451389</v>
      </c>
      <c r="I73" s="58" t="s">
        <v>252</v>
      </c>
      <c r="J73" s="58" t="s">
        <v>106</v>
      </c>
      <c r="K73" s="58" t="s">
        <v>106</v>
      </c>
      <c r="L73" s="58" t="s">
        <v>106</v>
      </c>
      <c r="M73" s="58" t="s">
        <v>106</v>
      </c>
      <c r="N73" s="120" t="s">
        <v>576</v>
      </c>
      <c r="O73" s="120" t="s">
        <v>576</v>
      </c>
      <c r="P73" s="58" t="s">
        <v>107</v>
      </c>
      <c r="Q73" s="58" t="s">
        <v>108</v>
      </c>
      <c r="R73" s="58" t="s">
        <v>129</v>
      </c>
      <c r="S73" s="58" t="s">
        <v>106</v>
      </c>
      <c r="T73" s="58" t="s">
        <v>106</v>
      </c>
      <c r="U73" s="58" t="s">
        <v>106</v>
      </c>
      <c r="V73" s="58" t="s">
        <v>106</v>
      </c>
      <c r="W73" s="58" t="s">
        <v>106</v>
      </c>
      <c r="X73" s="58" t="s">
        <v>106</v>
      </c>
      <c r="Y73" s="58" t="s">
        <v>106</v>
      </c>
      <c r="Z73" s="58" t="s">
        <v>106</v>
      </c>
      <c r="AA73" s="58" t="s">
        <v>106</v>
      </c>
      <c r="AB73" s="58" t="s">
        <v>106</v>
      </c>
      <c r="AC73" s="58" t="s">
        <v>106</v>
      </c>
      <c r="AD73" s="58" t="s">
        <v>106</v>
      </c>
      <c r="AE73" s="58" t="s">
        <v>106</v>
      </c>
      <c r="AF73" s="58" t="s">
        <v>106</v>
      </c>
      <c r="AG73" s="58" t="s">
        <v>106</v>
      </c>
      <c r="AH73" s="58" t="s">
        <v>106</v>
      </c>
      <c r="AI73" s="58" t="s">
        <v>106</v>
      </c>
      <c r="AJ73" s="58" t="s">
        <v>106</v>
      </c>
      <c r="AK73" s="58" t="s">
        <v>106</v>
      </c>
      <c r="AL73" s="58" t="s">
        <v>106</v>
      </c>
      <c r="AM73" s="58" t="s">
        <v>106</v>
      </c>
      <c r="AN73" s="58" t="s">
        <v>106</v>
      </c>
      <c r="AO73" s="58" t="s">
        <v>106</v>
      </c>
      <c r="AP73" s="58" t="s">
        <v>106</v>
      </c>
      <c r="AQ73" s="58" t="s">
        <v>106</v>
      </c>
      <c r="AR73" s="58" t="s">
        <v>106</v>
      </c>
      <c r="AS73" s="58" t="s">
        <v>106</v>
      </c>
      <c r="AT73" s="58" t="s">
        <v>106</v>
      </c>
      <c r="AU73" s="58" t="s">
        <v>106</v>
      </c>
      <c r="AV73" s="58" t="s">
        <v>106</v>
      </c>
      <c r="AW73" s="58" t="s">
        <v>106</v>
      </c>
      <c r="AX73" s="58" t="s">
        <v>106</v>
      </c>
      <c r="AY73" s="58" t="s">
        <v>106</v>
      </c>
      <c r="AZ73" s="120" t="s">
        <v>576</v>
      </c>
      <c r="BA73" s="58" t="s">
        <v>106</v>
      </c>
      <c r="BB73" s="58" t="s">
        <v>106</v>
      </c>
    </row>
    <row r="74" spans="1:54" ht="16" x14ac:dyDescent="0.2">
      <c r="A74" s="63">
        <v>43790.570208333331</v>
      </c>
      <c r="B74" s="63">
        <v>43790.575324074074</v>
      </c>
      <c r="C74" s="58" t="s">
        <v>57</v>
      </c>
      <c r="D74" s="120" t="s">
        <v>576</v>
      </c>
      <c r="E74" s="2">
        <v>100</v>
      </c>
      <c r="F74" s="2">
        <v>442</v>
      </c>
      <c r="G74" s="58" t="s">
        <v>130</v>
      </c>
      <c r="H74" s="63">
        <v>43790.57533777778</v>
      </c>
      <c r="I74" s="58" t="s">
        <v>253</v>
      </c>
      <c r="J74" s="58" t="s">
        <v>106</v>
      </c>
      <c r="K74" s="58" t="s">
        <v>106</v>
      </c>
      <c r="L74" s="58" t="s">
        <v>106</v>
      </c>
      <c r="M74" s="58" t="s">
        <v>106</v>
      </c>
      <c r="N74" s="120" t="s">
        <v>576</v>
      </c>
      <c r="O74" s="120" t="s">
        <v>576</v>
      </c>
      <c r="P74" s="58" t="s">
        <v>107</v>
      </c>
      <c r="Q74" s="58" t="s">
        <v>108</v>
      </c>
      <c r="R74" s="58" t="s">
        <v>129</v>
      </c>
      <c r="S74" s="58" t="s">
        <v>134</v>
      </c>
      <c r="T74" s="58" t="s">
        <v>132</v>
      </c>
      <c r="U74" s="58" t="s">
        <v>134</v>
      </c>
      <c r="V74" s="58" t="s">
        <v>134</v>
      </c>
      <c r="W74" s="58" t="s">
        <v>134</v>
      </c>
      <c r="X74" s="58" t="s">
        <v>134</v>
      </c>
      <c r="Y74" s="58" t="s">
        <v>134</v>
      </c>
      <c r="Z74" s="58" t="s">
        <v>133</v>
      </c>
      <c r="AA74" s="58" t="s">
        <v>133</v>
      </c>
      <c r="AB74" s="58" t="s">
        <v>134</v>
      </c>
      <c r="AC74" s="58" t="s">
        <v>133</v>
      </c>
      <c r="AD74" s="58" t="s">
        <v>134</v>
      </c>
      <c r="AE74" s="58" t="s">
        <v>134</v>
      </c>
      <c r="AF74" s="58" t="s">
        <v>134</v>
      </c>
      <c r="AG74" s="58" t="s">
        <v>133</v>
      </c>
      <c r="AH74" s="58" t="s">
        <v>110</v>
      </c>
      <c r="AI74" s="58" t="s">
        <v>111</v>
      </c>
      <c r="AJ74" s="58" t="s">
        <v>136</v>
      </c>
      <c r="AK74" s="58" t="s">
        <v>113</v>
      </c>
      <c r="AL74" s="58" t="s">
        <v>114</v>
      </c>
      <c r="AM74" s="58" t="s">
        <v>155</v>
      </c>
      <c r="AN74" s="58" t="s">
        <v>176</v>
      </c>
      <c r="AO74" s="58" t="s">
        <v>117</v>
      </c>
      <c r="AP74" s="58" t="s">
        <v>216</v>
      </c>
      <c r="AQ74" s="58" t="s">
        <v>119</v>
      </c>
      <c r="AR74" s="58" t="s">
        <v>120</v>
      </c>
      <c r="AS74" s="58" t="s">
        <v>143</v>
      </c>
      <c r="AT74" s="58" t="s">
        <v>153</v>
      </c>
      <c r="AU74" s="58" t="s">
        <v>145</v>
      </c>
      <c r="AV74" s="58" t="s">
        <v>123</v>
      </c>
      <c r="AW74" s="58" t="s">
        <v>125</v>
      </c>
      <c r="AX74" s="58" t="s">
        <v>126</v>
      </c>
      <c r="AY74" s="58" t="s">
        <v>127</v>
      </c>
      <c r="AZ74" s="120" t="s">
        <v>576</v>
      </c>
      <c r="BA74" s="58" t="s">
        <v>220</v>
      </c>
      <c r="BB74" s="58" t="s">
        <v>106</v>
      </c>
    </row>
    <row r="75" spans="1:54" ht="16" x14ac:dyDescent="0.2">
      <c r="A75" s="63">
        <v>43790.572025462963</v>
      </c>
      <c r="B75" s="63">
        <v>43790.577141203707</v>
      </c>
      <c r="C75" s="58" t="s">
        <v>57</v>
      </c>
      <c r="D75" s="120" t="s">
        <v>576</v>
      </c>
      <c r="E75" s="2">
        <v>100</v>
      </c>
      <c r="F75" s="2">
        <v>442</v>
      </c>
      <c r="G75" s="58" t="s">
        <v>130</v>
      </c>
      <c r="H75" s="63">
        <v>43790.577153668979</v>
      </c>
      <c r="I75" s="58" t="s">
        <v>254</v>
      </c>
      <c r="J75" s="58" t="s">
        <v>106</v>
      </c>
      <c r="K75" s="58" t="s">
        <v>106</v>
      </c>
      <c r="L75" s="58" t="s">
        <v>106</v>
      </c>
      <c r="M75" s="58" t="s">
        <v>106</v>
      </c>
      <c r="N75" s="120" t="s">
        <v>576</v>
      </c>
      <c r="O75" s="120" t="s">
        <v>576</v>
      </c>
      <c r="P75" s="58" t="s">
        <v>107</v>
      </c>
      <c r="Q75" s="58" t="s">
        <v>108</v>
      </c>
      <c r="R75" s="58" t="s">
        <v>129</v>
      </c>
      <c r="S75" s="58" t="s">
        <v>134</v>
      </c>
      <c r="T75" s="58" t="s">
        <v>132</v>
      </c>
      <c r="U75" s="58" t="s">
        <v>133</v>
      </c>
      <c r="V75" s="58" t="s">
        <v>133</v>
      </c>
      <c r="W75" s="58" t="s">
        <v>134</v>
      </c>
      <c r="X75" s="58" t="s">
        <v>134</v>
      </c>
      <c r="Y75" s="58" t="s">
        <v>133</v>
      </c>
      <c r="Z75" s="58" t="s">
        <v>134</v>
      </c>
      <c r="AA75" s="58" t="s">
        <v>134</v>
      </c>
      <c r="AB75" s="58" t="s">
        <v>134</v>
      </c>
      <c r="AC75" s="58" t="s">
        <v>134</v>
      </c>
      <c r="AD75" s="58" t="s">
        <v>134</v>
      </c>
      <c r="AE75" s="58" t="s">
        <v>109</v>
      </c>
      <c r="AF75" s="58" t="s">
        <v>134</v>
      </c>
      <c r="AG75" s="58" t="s">
        <v>134</v>
      </c>
      <c r="AH75" s="58" t="s">
        <v>110</v>
      </c>
      <c r="AI75" s="58" t="s">
        <v>151</v>
      </c>
      <c r="AJ75" s="58" t="s">
        <v>136</v>
      </c>
      <c r="AK75" s="58" t="s">
        <v>137</v>
      </c>
      <c r="AL75" s="58" t="s">
        <v>114</v>
      </c>
      <c r="AM75" s="58" t="s">
        <v>138</v>
      </c>
      <c r="AN75" s="58" t="s">
        <v>116</v>
      </c>
      <c r="AO75" s="58" t="s">
        <v>117</v>
      </c>
      <c r="AP75" s="58" t="s">
        <v>140</v>
      </c>
      <c r="AQ75" s="58" t="s">
        <v>141</v>
      </c>
      <c r="AR75" s="58" t="s">
        <v>142</v>
      </c>
      <c r="AS75" s="58" t="s">
        <v>143</v>
      </c>
      <c r="AT75" s="58" t="s">
        <v>153</v>
      </c>
      <c r="AU75" s="58" t="s">
        <v>145</v>
      </c>
      <c r="AV75" s="58" t="s">
        <v>123</v>
      </c>
      <c r="AW75" s="58" t="s">
        <v>125</v>
      </c>
      <c r="AX75" s="58" t="s">
        <v>126</v>
      </c>
      <c r="AY75" s="58" t="s">
        <v>147</v>
      </c>
      <c r="AZ75" s="120" t="s">
        <v>576</v>
      </c>
      <c r="BA75" s="58" t="s">
        <v>148</v>
      </c>
      <c r="BB75" s="58" t="s">
        <v>106</v>
      </c>
    </row>
    <row r="76" spans="1:54" ht="16" x14ac:dyDescent="0.2">
      <c r="A76" s="63">
        <v>43790.759004629632</v>
      </c>
      <c r="B76" s="63">
        <v>43790.764710648145</v>
      </c>
      <c r="C76" s="58" t="s">
        <v>57</v>
      </c>
      <c r="D76" s="120" t="s">
        <v>576</v>
      </c>
      <c r="E76" s="2">
        <v>100</v>
      </c>
      <c r="F76" s="2">
        <v>493</v>
      </c>
      <c r="G76" s="58" t="s">
        <v>130</v>
      </c>
      <c r="H76" s="63">
        <v>43790.764722777778</v>
      </c>
      <c r="I76" s="58" t="s">
        <v>255</v>
      </c>
      <c r="J76" s="58" t="s">
        <v>106</v>
      </c>
      <c r="K76" s="58" t="s">
        <v>106</v>
      </c>
      <c r="L76" s="58" t="s">
        <v>106</v>
      </c>
      <c r="M76" s="58" t="s">
        <v>106</v>
      </c>
      <c r="N76" s="120" t="s">
        <v>576</v>
      </c>
      <c r="O76" s="120" t="s">
        <v>576</v>
      </c>
      <c r="P76" s="58" t="s">
        <v>107</v>
      </c>
      <c r="Q76" s="58" t="s">
        <v>108</v>
      </c>
      <c r="R76" s="58" t="s">
        <v>129</v>
      </c>
      <c r="S76" s="58" t="s">
        <v>133</v>
      </c>
      <c r="T76" s="58" t="s">
        <v>132</v>
      </c>
      <c r="U76" s="58" t="s">
        <v>132</v>
      </c>
      <c r="V76" s="58" t="s">
        <v>133</v>
      </c>
      <c r="W76" s="58" t="s">
        <v>134</v>
      </c>
      <c r="X76" s="58" t="s">
        <v>133</v>
      </c>
      <c r="Y76" s="58" t="s">
        <v>133</v>
      </c>
      <c r="Z76" s="58" t="s">
        <v>133</v>
      </c>
      <c r="AA76" s="58" t="s">
        <v>133</v>
      </c>
      <c r="AB76" s="58" t="s">
        <v>133</v>
      </c>
      <c r="AC76" s="58" t="s">
        <v>133</v>
      </c>
      <c r="AD76" s="58" t="s">
        <v>132</v>
      </c>
      <c r="AE76" s="58" t="s">
        <v>133</v>
      </c>
      <c r="AF76" s="58" t="s">
        <v>134</v>
      </c>
      <c r="AG76" s="58" t="s">
        <v>134</v>
      </c>
      <c r="AH76" s="58" t="s">
        <v>173</v>
      </c>
      <c r="AI76" s="58" t="s">
        <v>111</v>
      </c>
      <c r="AJ76" s="58" t="s">
        <v>136</v>
      </c>
      <c r="AK76" s="58" t="s">
        <v>137</v>
      </c>
      <c r="AL76" s="58" t="s">
        <v>114</v>
      </c>
      <c r="AM76" s="58" t="s">
        <v>138</v>
      </c>
      <c r="AN76" s="58" t="s">
        <v>156</v>
      </c>
      <c r="AO76" s="58" t="s">
        <v>117</v>
      </c>
      <c r="AP76" s="58" t="s">
        <v>140</v>
      </c>
      <c r="AQ76" s="58" t="s">
        <v>141</v>
      </c>
      <c r="AR76" s="58" t="s">
        <v>142</v>
      </c>
      <c r="AS76" s="58" t="s">
        <v>143</v>
      </c>
      <c r="AT76" s="58" t="s">
        <v>153</v>
      </c>
      <c r="AU76" s="58" t="s">
        <v>219</v>
      </c>
      <c r="AV76" s="58" t="s">
        <v>123</v>
      </c>
      <c r="AW76" s="58" t="s">
        <v>125</v>
      </c>
      <c r="AX76" s="58" t="s">
        <v>126</v>
      </c>
      <c r="AY76" s="58" t="s">
        <v>127</v>
      </c>
      <c r="AZ76" s="120" t="s">
        <v>576</v>
      </c>
      <c r="BA76" s="58" t="s">
        <v>148</v>
      </c>
      <c r="BB76" s="58" t="s">
        <v>106</v>
      </c>
    </row>
    <row r="77" spans="1:54" ht="16" x14ac:dyDescent="0.2">
      <c r="A77" s="63">
        <v>43790.75986111111</v>
      </c>
      <c r="B77" s="63">
        <v>43790.768958333334</v>
      </c>
      <c r="C77" s="58" t="s">
        <v>57</v>
      </c>
      <c r="D77" s="120" t="s">
        <v>576</v>
      </c>
      <c r="E77" s="2">
        <v>100</v>
      </c>
      <c r="F77" s="2">
        <v>785</v>
      </c>
      <c r="G77" s="58" t="s">
        <v>130</v>
      </c>
      <c r="H77" s="63">
        <v>43790.768967835647</v>
      </c>
      <c r="I77" s="58" t="s">
        <v>256</v>
      </c>
      <c r="J77" s="58" t="s">
        <v>106</v>
      </c>
      <c r="K77" s="58" t="s">
        <v>106</v>
      </c>
      <c r="L77" s="58" t="s">
        <v>106</v>
      </c>
      <c r="M77" s="58" t="s">
        <v>106</v>
      </c>
      <c r="N77" s="120" t="s">
        <v>576</v>
      </c>
      <c r="O77" s="120" t="s">
        <v>576</v>
      </c>
      <c r="P77" s="58" t="s">
        <v>107</v>
      </c>
      <c r="Q77" s="58" t="s">
        <v>108</v>
      </c>
      <c r="R77" s="58" t="s">
        <v>129</v>
      </c>
      <c r="S77" s="58" t="s">
        <v>134</v>
      </c>
      <c r="T77" s="58" t="s">
        <v>132</v>
      </c>
      <c r="U77" s="58" t="s">
        <v>132</v>
      </c>
      <c r="V77" s="58" t="s">
        <v>132</v>
      </c>
      <c r="W77" s="58" t="s">
        <v>132</v>
      </c>
      <c r="X77" s="58" t="s">
        <v>133</v>
      </c>
      <c r="Y77" s="58" t="s">
        <v>133</v>
      </c>
      <c r="Z77" s="58" t="s">
        <v>133</v>
      </c>
      <c r="AA77" s="58" t="s">
        <v>132</v>
      </c>
      <c r="AB77" s="58" t="s">
        <v>132</v>
      </c>
      <c r="AC77" s="58" t="s">
        <v>132</v>
      </c>
      <c r="AD77" s="58" t="s">
        <v>134</v>
      </c>
      <c r="AE77" s="58" t="s">
        <v>134</v>
      </c>
      <c r="AF77" s="58" t="s">
        <v>133</v>
      </c>
      <c r="AG77" s="58" t="s">
        <v>132</v>
      </c>
      <c r="AH77" s="58" t="s">
        <v>110</v>
      </c>
      <c r="AI77" s="58" t="s">
        <v>111</v>
      </c>
      <c r="AJ77" s="58" t="s">
        <v>136</v>
      </c>
      <c r="AK77" s="58" t="s">
        <v>152</v>
      </c>
      <c r="AL77" s="58" t="s">
        <v>114</v>
      </c>
      <c r="AM77" s="58" t="s">
        <v>138</v>
      </c>
      <c r="AN77" s="58" t="s">
        <v>116</v>
      </c>
      <c r="AO77" s="58" t="s">
        <v>117</v>
      </c>
      <c r="AP77" s="58" t="s">
        <v>118</v>
      </c>
      <c r="AQ77" s="58" t="s">
        <v>141</v>
      </c>
      <c r="AR77" s="58" t="s">
        <v>142</v>
      </c>
      <c r="AS77" s="58" t="s">
        <v>143</v>
      </c>
      <c r="AT77" s="58" t="s">
        <v>122</v>
      </c>
      <c r="AU77" s="58" t="s">
        <v>145</v>
      </c>
      <c r="AV77" s="58" t="s">
        <v>123</v>
      </c>
      <c r="AW77" s="58" t="s">
        <v>125</v>
      </c>
      <c r="AX77" s="58" t="s">
        <v>146</v>
      </c>
      <c r="AY77" s="58" t="s">
        <v>147</v>
      </c>
      <c r="AZ77" s="120" t="s">
        <v>576</v>
      </c>
      <c r="BA77" s="58" t="s">
        <v>148</v>
      </c>
      <c r="BB77" s="58" t="s">
        <v>106</v>
      </c>
    </row>
    <row r="78" spans="1:54" ht="16" x14ac:dyDescent="0.2">
      <c r="A78" s="63">
        <v>43790.80128472222</v>
      </c>
      <c r="B78" s="63">
        <v>43790.805196759262</v>
      </c>
      <c r="C78" s="58" t="s">
        <v>57</v>
      </c>
      <c r="D78" s="120" t="s">
        <v>576</v>
      </c>
      <c r="E78" s="2">
        <v>100</v>
      </c>
      <c r="F78" s="2">
        <v>337</v>
      </c>
      <c r="G78" s="58" t="s">
        <v>130</v>
      </c>
      <c r="H78" s="63">
        <v>43790.805204560187</v>
      </c>
      <c r="I78" s="58" t="s">
        <v>257</v>
      </c>
      <c r="J78" s="58" t="s">
        <v>106</v>
      </c>
      <c r="K78" s="58" t="s">
        <v>106</v>
      </c>
      <c r="L78" s="58" t="s">
        <v>106</v>
      </c>
      <c r="M78" s="58" t="s">
        <v>106</v>
      </c>
      <c r="N78" s="120" t="s">
        <v>576</v>
      </c>
      <c r="O78" s="120" t="s">
        <v>576</v>
      </c>
      <c r="P78" s="58" t="s">
        <v>107</v>
      </c>
      <c r="Q78" s="58" t="s">
        <v>108</v>
      </c>
      <c r="R78" s="58" t="s">
        <v>129</v>
      </c>
      <c r="S78" s="58" t="s">
        <v>134</v>
      </c>
      <c r="T78" s="58" t="s">
        <v>132</v>
      </c>
      <c r="U78" s="58" t="s">
        <v>133</v>
      </c>
      <c r="V78" s="58" t="s">
        <v>133</v>
      </c>
      <c r="W78" s="58" t="s">
        <v>134</v>
      </c>
      <c r="X78" s="58" t="s">
        <v>109</v>
      </c>
      <c r="Y78" s="58" t="s">
        <v>134</v>
      </c>
      <c r="Z78" s="58" t="s">
        <v>134</v>
      </c>
      <c r="AA78" s="58" t="s">
        <v>133</v>
      </c>
      <c r="AB78" s="58" t="s">
        <v>133</v>
      </c>
      <c r="AC78" s="58" t="s">
        <v>133</v>
      </c>
      <c r="AD78" s="58" t="s">
        <v>133</v>
      </c>
      <c r="AE78" s="58" t="s">
        <v>134</v>
      </c>
      <c r="AF78" s="58" t="s">
        <v>134</v>
      </c>
      <c r="AG78" s="58" t="s">
        <v>109</v>
      </c>
      <c r="AH78" s="58" t="s">
        <v>135</v>
      </c>
      <c r="AI78" s="58" t="s">
        <v>151</v>
      </c>
      <c r="AJ78" s="58" t="s">
        <v>136</v>
      </c>
      <c r="AK78" s="58" t="s">
        <v>137</v>
      </c>
      <c r="AL78" s="58" t="s">
        <v>114</v>
      </c>
      <c r="AM78" s="58" t="s">
        <v>138</v>
      </c>
      <c r="AN78" s="58" t="s">
        <v>116</v>
      </c>
      <c r="AO78" s="58" t="s">
        <v>117</v>
      </c>
      <c r="AP78" s="58" t="s">
        <v>140</v>
      </c>
      <c r="AQ78" s="58" t="s">
        <v>141</v>
      </c>
      <c r="AR78" s="58" t="s">
        <v>142</v>
      </c>
      <c r="AS78" s="58" t="s">
        <v>143</v>
      </c>
      <c r="AT78" s="58" t="s">
        <v>144</v>
      </c>
      <c r="AU78" s="58" t="s">
        <v>145</v>
      </c>
      <c r="AV78" s="58" t="s">
        <v>174</v>
      </c>
      <c r="AW78" s="58" t="s">
        <v>125</v>
      </c>
      <c r="AX78" s="58" t="s">
        <v>126</v>
      </c>
      <c r="AY78" s="58" t="s">
        <v>127</v>
      </c>
      <c r="AZ78" s="120" t="s">
        <v>576</v>
      </c>
      <c r="BA78" s="58" t="s">
        <v>148</v>
      </c>
      <c r="BB78" s="58" t="s">
        <v>106</v>
      </c>
    </row>
    <row r="79" spans="1:54" ht="16" x14ac:dyDescent="0.2">
      <c r="A79" s="63">
        <v>43790.853935185187</v>
      </c>
      <c r="B79" s="63">
        <v>43790.896249999998</v>
      </c>
      <c r="C79" s="58" t="s">
        <v>57</v>
      </c>
      <c r="D79" s="120" t="s">
        <v>576</v>
      </c>
      <c r="E79" s="2">
        <v>100</v>
      </c>
      <c r="F79" s="2">
        <v>3656</v>
      </c>
      <c r="G79" s="58" t="s">
        <v>130</v>
      </c>
      <c r="H79" s="63">
        <v>43790.896260543981</v>
      </c>
      <c r="I79" s="58" t="s">
        <v>258</v>
      </c>
      <c r="J79" s="58" t="s">
        <v>106</v>
      </c>
      <c r="K79" s="58" t="s">
        <v>106</v>
      </c>
      <c r="L79" s="58" t="s">
        <v>106</v>
      </c>
      <c r="M79" s="58" t="s">
        <v>106</v>
      </c>
      <c r="N79" s="120" t="s">
        <v>576</v>
      </c>
      <c r="O79" s="120" t="s">
        <v>576</v>
      </c>
      <c r="P79" s="58" t="s">
        <v>107</v>
      </c>
      <c r="Q79" s="58" t="s">
        <v>108</v>
      </c>
      <c r="R79" s="58" t="s">
        <v>129</v>
      </c>
      <c r="S79" s="58" t="s">
        <v>134</v>
      </c>
      <c r="T79" s="58" t="s">
        <v>133</v>
      </c>
      <c r="U79" s="58" t="s">
        <v>133</v>
      </c>
      <c r="V79" s="58" t="s">
        <v>134</v>
      </c>
      <c r="W79" s="58" t="s">
        <v>134</v>
      </c>
      <c r="X79" s="58" t="s">
        <v>134</v>
      </c>
      <c r="Y79" s="58" t="s">
        <v>133</v>
      </c>
      <c r="Z79" s="58" t="s">
        <v>134</v>
      </c>
      <c r="AA79" s="58" t="s">
        <v>132</v>
      </c>
      <c r="AB79" s="58" t="s">
        <v>132</v>
      </c>
      <c r="AC79" s="58" t="s">
        <v>132</v>
      </c>
      <c r="AD79" s="58" t="s">
        <v>134</v>
      </c>
      <c r="AE79" s="58" t="s">
        <v>133</v>
      </c>
      <c r="AF79" s="58" t="s">
        <v>134</v>
      </c>
      <c r="AG79" s="58" t="s">
        <v>134</v>
      </c>
      <c r="AH79" s="58" t="s">
        <v>135</v>
      </c>
      <c r="AI79" s="58" t="s">
        <v>111</v>
      </c>
      <c r="AJ79" s="58" t="s">
        <v>136</v>
      </c>
      <c r="AK79" s="58" t="s">
        <v>137</v>
      </c>
      <c r="AL79" s="58" t="s">
        <v>195</v>
      </c>
      <c r="AM79" s="58" t="s">
        <v>155</v>
      </c>
      <c r="AN79" s="58" t="s">
        <v>176</v>
      </c>
      <c r="AO79" s="58" t="s">
        <v>117</v>
      </c>
      <c r="AP79" s="58" t="s">
        <v>118</v>
      </c>
      <c r="AQ79" s="58" t="s">
        <v>141</v>
      </c>
      <c r="AR79" s="58" t="s">
        <v>142</v>
      </c>
      <c r="AS79" s="58" t="s">
        <v>143</v>
      </c>
      <c r="AT79" s="58" t="s">
        <v>153</v>
      </c>
      <c r="AU79" s="58" t="s">
        <v>145</v>
      </c>
      <c r="AV79" s="58" t="s">
        <v>123</v>
      </c>
      <c r="AW79" s="58" t="s">
        <v>125</v>
      </c>
      <c r="AX79" s="58" t="s">
        <v>146</v>
      </c>
      <c r="AY79" s="58" t="s">
        <v>147</v>
      </c>
      <c r="AZ79" s="120" t="s">
        <v>576</v>
      </c>
      <c r="BA79" s="58" t="s">
        <v>148</v>
      </c>
      <c r="BB79" s="58" t="s">
        <v>106</v>
      </c>
    </row>
    <row r="80" spans="1:54" ht="16" x14ac:dyDescent="0.2">
      <c r="A80" s="63">
        <v>43791.19740740741</v>
      </c>
      <c r="B80" s="63">
        <v>43791.202499999999</v>
      </c>
      <c r="C80" s="58" t="s">
        <v>57</v>
      </c>
      <c r="D80" s="120" t="s">
        <v>576</v>
      </c>
      <c r="E80" s="2">
        <v>100</v>
      </c>
      <c r="F80" s="2">
        <v>439</v>
      </c>
      <c r="G80" s="58" t="s">
        <v>130</v>
      </c>
      <c r="H80" s="63">
        <v>43791.202506284724</v>
      </c>
      <c r="I80" s="58" t="s">
        <v>259</v>
      </c>
      <c r="J80" s="58" t="s">
        <v>106</v>
      </c>
      <c r="K80" s="58" t="s">
        <v>106</v>
      </c>
      <c r="L80" s="58" t="s">
        <v>106</v>
      </c>
      <c r="M80" s="58" t="s">
        <v>106</v>
      </c>
      <c r="N80" s="120" t="s">
        <v>576</v>
      </c>
      <c r="O80" s="120" t="s">
        <v>576</v>
      </c>
      <c r="P80" s="58" t="s">
        <v>107</v>
      </c>
      <c r="Q80" s="58" t="s">
        <v>108</v>
      </c>
      <c r="R80" s="58" t="s">
        <v>129</v>
      </c>
      <c r="S80" s="58" t="s">
        <v>109</v>
      </c>
      <c r="T80" s="58" t="s">
        <v>133</v>
      </c>
      <c r="U80" s="58" t="s">
        <v>133</v>
      </c>
      <c r="V80" s="58" t="s">
        <v>134</v>
      </c>
      <c r="W80" s="58" t="s">
        <v>134</v>
      </c>
      <c r="X80" s="58" t="s">
        <v>133</v>
      </c>
      <c r="Y80" s="58" t="s">
        <v>134</v>
      </c>
      <c r="Z80" s="58" t="s">
        <v>134</v>
      </c>
      <c r="AA80" s="58" t="s">
        <v>133</v>
      </c>
      <c r="AB80" s="58" t="s">
        <v>134</v>
      </c>
      <c r="AC80" s="58" t="s">
        <v>133</v>
      </c>
      <c r="AD80" s="58" t="s">
        <v>134</v>
      </c>
      <c r="AE80" s="58" t="s">
        <v>134</v>
      </c>
      <c r="AF80" s="58" t="s">
        <v>134</v>
      </c>
      <c r="AG80" s="58" t="s">
        <v>133</v>
      </c>
      <c r="AH80" s="58" t="s">
        <v>110</v>
      </c>
      <c r="AI80" s="58" t="s">
        <v>151</v>
      </c>
      <c r="AJ80" s="58" t="s">
        <v>136</v>
      </c>
      <c r="AK80" s="58" t="s">
        <v>137</v>
      </c>
      <c r="AL80" s="58" t="s">
        <v>114</v>
      </c>
      <c r="AM80" s="58" t="s">
        <v>115</v>
      </c>
      <c r="AN80" s="58" t="s">
        <v>176</v>
      </c>
      <c r="AO80" s="58" t="s">
        <v>117</v>
      </c>
      <c r="AP80" s="58" t="s">
        <v>118</v>
      </c>
      <c r="AQ80" s="58" t="s">
        <v>141</v>
      </c>
      <c r="AR80" s="58" t="s">
        <v>142</v>
      </c>
      <c r="AS80" s="58" t="s">
        <v>143</v>
      </c>
      <c r="AT80" s="58" t="s">
        <v>144</v>
      </c>
      <c r="AU80" s="58" t="s">
        <v>145</v>
      </c>
      <c r="AV80" s="58" t="s">
        <v>123</v>
      </c>
      <c r="AW80" s="58" t="s">
        <v>125</v>
      </c>
      <c r="AX80" s="58" t="s">
        <v>157</v>
      </c>
      <c r="AY80" s="58" t="s">
        <v>147</v>
      </c>
      <c r="AZ80" s="120" t="s">
        <v>576</v>
      </c>
      <c r="BA80" s="58" t="s">
        <v>220</v>
      </c>
      <c r="BB80" s="58" t="s">
        <v>106</v>
      </c>
    </row>
    <row r="81" spans="1:54" ht="16" x14ac:dyDescent="0.2">
      <c r="A81" s="63">
        <v>43791.318206018521</v>
      </c>
      <c r="B81" s="63">
        <v>43791.327986111108</v>
      </c>
      <c r="C81" s="58" t="s">
        <v>57</v>
      </c>
      <c r="D81" s="120" t="s">
        <v>576</v>
      </c>
      <c r="E81" s="2">
        <v>100</v>
      </c>
      <c r="F81" s="2">
        <v>845</v>
      </c>
      <c r="G81" s="58" t="s">
        <v>130</v>
      </c>
      <c r="H81" s="63">
        <v>43791.327997800923</v>
      </c>
      <c r="I81" s="58" t="s">
        <v>260</v>
      </c>
      <c r="J81" s="58" t="s">
        <v>106</v>
      </c>
      <c r="K81" s="58" t="s">
        <v>106</v>
      </c>
      <c r="L81" s="58" t="s">
        <v>106</v>
      </c>
      <c r="M81" s="58" t="s">
        <v>106</v>
      </c>
      <c r="N81" s="120" t="s">
        <v>576</v>
      </c>
      <c r="O81" s="120" t="s">
        <v>576</v>
      </c>
      <c r="P81" s="58" t="s">
        <v>107</v>
      </c>
      <c r="Q81" s="58" t="s">
        <v>108</v>
      </c>
      <c r="R81" s="58" t="s">
        <v>129</v>
      </c>
      <c r="S81" s="58" t="s">
        <v>134</v>
      </c>
      <c r="T81" s="58" t="s">
        <v>132</v>
      </c>
      <c r="U81" s="58" t="s">
        <v>133</v>
      </c>
      <c r="V81" s="58" t="s">
        <v>134</v>
      </c>
      <c r="W81" s="58" t="s">
        <v>133</v>
      </c>
      <c r="X81" s="58" t="s">
        <v>133</v>
      </c>
      <c r="Y81" s="58" t="s">
        <v>134</v>
      </c>
      <c r="Z81" s="58" t="s">
        <v>133</v>
      </c>
      <c r="AA81" s="58" t="s">
        <v>133</v>
      </c>
      <c r="AB81" s="58" t="s">
        <v>134</v>
      </c>
      <c r="AC81" s="58" t="s">
        <v>134</v>
      </c>
      <c r="AD81" s="58" t="s">
        <v>133</v>
      </c>
      <c r="AE81" s="58" t="s">
        <v>134</v>
      </c>
      <c r="AF81" s="58" t="s">
        <v>133</v>
      </c>
      <c r="AG81" s="58" t="s">
        <v>133</v>
      </c>
      <c r="AH81" s="58" t="s">
        <v>135</v>
      </c>
      <c r="AI81" s="58" t="s">
        <v>151</v>
      </c>
      <c r="AJ81" s="58" t="s">
        <v>136</v>
      </c>
      <c r="AK81" s="58" t="s">
        <v>137</v>
      </c>
      <c r="AL81" s="58" t="s">
        <v>168</v>
      </c>
      <c r="AM81" s="58" t="s">
        <v>138</v>
      </c>
      <c r="AN81" s="58" t="s">
        <v>116</v>
      </c>
      <c r="AO81" s="58" t="s">
        <v>117</v>
      </c>
      <c r="AP81" s="58" t="s">
        <v>186</v>
      </c>
      <c r="AQ81" s="58" t="s">
        <v>141</v>
      </c>
      <c r="AR81" s="58" t="s">
        <v>142</v>
      </c>
      <c r="AS81" s="58" t="s">
        <v>143</v>
      </c>
      <c r="AT81" s="58" t="s">
        <v>161</v>
      </c>
      <c r="AU81" s="58" t="s">
        <v>145</v>
      </c>
      <c r="AV81" s="58" t="s">
        <v>123</v>
      </c>
      <c r="AW81" s="58" t="s">
        <v>171</v>
      </c>
      <c r="AX81" s="58" t="s">
        <v>126</v>
      </c>
      <c r="AY81" s="58" t="s">
        <v>147</v>
      </c>
      <c r="AZ81" s="120" t="s">
        <v>576</v>
      </c>
      <c r="BA81" s="58" t="s">
        <v>148</v>
      </c>
      <c r="BB81" s="58" t="s">
        <v>106</v>
      </c>
    </row>
    <row r="82" spans="1:54" ht="16" x14ac:dyDescent="0.2">
      <c r="A82" s="63">
        <v>43791.328067129631</v>
      </c>
      <c r="B82" s="63">
        <v>43791.332291666666</v>
      </c>
      <c r="C82" s="58" t="s">
        <v>57</v>
      </c>
      <c r="D82" s="120" t="s">
        <v>576</v>
      </c>
      <c r="E82" s="2">
        <v>100</v>
      </c>
      <c r="F82" s="2">
        <v>364</v>
      </c>
      <c r="G82" s="58" t="s">
        <v>130</v>
      </c>
      <c r="H82" s="63">
        <v>43791.332298634261</v>
      </c>
      <c r="I82" s="58" t="s">
        <v>261</v>
      </c>
      <c r="J82" s="58" t="s">
        <v>106</v>
      </c>
      <c r="K82" s="58" t="s">
        <v>106</v>
      </c>
      <c r="L82" s="58" t="s">
        <v>106</v>
      </c>
      <c r="M82" s="58" t="s">
        <v>106</v>
      </c>
      <c r="N82" s="120" t="s">
        <v>576</v>
      </c>
      <c r="O82" s="120" t="s">
        <v>576</v>
      </c>
      <c r="P82" s="58" t="s">
        <v>107</v>
      </c>
      <c r="Q82" s="58" t="s">
        <v>108</v>
      </c>
      <c r="R82" s="58" t="s">
        <v>129</v>
      </c>
      <c r="S82" s="58" t="s">
        <v>134</v>
      </c>
      <c r="T82" s="58" t="s">
        <v>132</v>
      </c>
      <c r="U82" s="58" t="s">
        <v>133</v>
      </c>
      <c r="V82" s="58" t="s">
        <v>133</v>
      </c>
      <c r="W82" s="58" t="s">
        <v>133</v>
      </c>
      <c r="X82" s="58" t="s">
        <v>133</v>
      </c>
      <c r="Y82" s="58" t="s">
        <v>133</v>
      </c>
      <c r="Z82" s="58" t="s">
        <v>133</v>
      </c>
      <c r="AA82" s="58" t="s">
        <v>133</v>
      </c>
      <c r="AB82" s="58" t="s">
        <v>133</v>
      </c>
      <c r="AC82" s="58" t="s">
        <v>134</v>
      </c>
      <c r="AD82" s="58" t="s">
        <v>133</v>
      </c>
      <c r="AE82" s="58" t="s">
        <v>133</v>
      </c>
      <c r="AF82" s="58" t="s">
        <v>133</v>
      </c>
      <c r="AG82" s="58" t="s">
        <v>133</v>
      </c>
      <c r="AH82" s="58" t="s">
        <v>135</v>
      </c>
      <c r="AI82" s="58" t="s">
        <v>111</v>
      </c>
      <c r="AJ82" s="58" t="s">
        <v>136</v>
      </c>
      <c r="AK82" s="58" t="s">
        <v>137</v>
      </c>
      <c r="AL82" s="58" t="s">
        <v>114</v>
      </c>
      <c r="AM82" s="58" t="s">
        <v>178</v>
      </c>
      <c r="AN82" s="58" t="s">
        <v>116</v>
      </c>
      <c r="AO82" s="58" t="s">
        <v>117</v>
      </c>
      <c r="AP82" s="58" t="s">
        <v>118</v>
      </c>
      <c r="AQ82" s="58" t="s">
        <v>141</v>
      </c>
      <c r="AR82" s="58" t="s">
        <v>142</v>
      </c>
      <c r="AS82" s="58" t="s">
        <v>143</v>
      </c>
      <c r="AT82" s="58" t="s">
        <v>153</v>
      </c>
      <c r="AU82" s="58" t="s">
        <v>145</v>
      </c>
      <c r="AV82" s="58" t="s">
        <v>123</v>
      </c>
      <c r="AW82" s="58" t="s">
        <v>187</v>
      </c>
      <c r="AX82" s="58" t="s">
        <v>126</v>
      </c>
      <c r="AY82" s="58" t="s">
        <v>147</v>
      </c>
      <c r="AZ82" s="120" t="s">
        <v>576</v>
      </c>
      <c r="BA82" s="58" t="s">
        <v>148</v>
      </c>
      <c r="BB82" s="58" t="s">
        <v>106</v>
      </c>
    </row>
    <row r="83" spans="1:54" ht="16" x14ac:dyDescent="0.2">
      <c r="A83" s="63">
        <v>43792.482164351852</v>
      </c>
      <c r="B83" s="63">
        <v>43792.565555555557</v>
      </c>
      <c r="C83" s="58" t="s">
        <v>57</v>
      </c>
      <c r="D83" s="120" t="s">
        <v>576</v>
      </c>
      <c r="E83" s="2">
        <v>100</v>
      </c>
      <c r="F83" s="2">
        <v>7205</v>
      </c>
      <c r="G83" s="58" t="s">
        <v>130</v>
      </c>
      <c r="H83" s="63">
        <v>43792.565565416669</v>
      </c>
      <c r="I83" s="58" t="s">
        <v>262</v>
      </c>
      <c r="J83" s="58" t="s">
        <v>106</v>
      </c>
      <c r="K83" s="58" t="s">
        <v>106</v>
      </c>
      <c r="L83" s="58" t="s">
        <v>106</v>
      </c>
      <c r="M83" s="58" t="s">
        <v>106</v>
      </c>
      <c r="N83" s="120" t="s">
        <v>576</v>
      </c>
      <c r="O83" s="120" t="s">
        <v>576</v>
      </c>
      <c r="P83" s="58" t="s">
        <v>107</v>
      </c>
      <c r="Q83" s="58" t="s">
        <v>108</v>
      </c>
      <c r="R83" s="58" t="s">
        <v>129</v>
      </c>
      <c r="S83" s="58" t="s">
        <v>133</v>
      </c>
      <c r="T83" s="58" t="s">
        <v>132</v>
      </c>
      <c r="U83" s="58" t="s">
        <v>133</v>
      </c>
      <c r="V83" s="58" t="s">
        <v>133</v>
      </c>
      <c r="W83" s="58" t="s">
        <v>134</v>
      </c>
      <c r="X83" s="58" t="s">
        <v>134</v>
      </c>
      <c r="Y83" s="58" t="s">
        <v>134</v>
      </c>
      <c r="Z83" s="58" t="s">
        <v>134</v>
      </c>
      <c r="AA83" s="58" t="s">
        <v>133</v>
      </c>
      <c r="AB83" s="58" t="s">
        <v>133</v>
      </c>
      <c r="AC83" s="58" t="s">
        <v>133</v>
      </c>
      <c r="AD83" s="58" t="s">
        <v>133</v>
      </c>
      <c r="AE83" s="58" t="s">
        <v>133</v>
      </c>
      <c r="AF83" s="58" t="s">
        <v>134</v>
      </c>
      <c r="AG83" s="58" t="s">
        <v>134</v>
      </c>
      <c r="AH83" s="58" t="s">
        <v>173</v>
      </c>
      <c r="AI83" s="58" t="s">
        <v>151</v>
      </c>
      <c r="AJ83" s="58" t="s">
        <v>136</v>
      </c>
      <c r="AK83" s="58" t="s">
        <v>137</v>
      </c>
      <c r="AL83" s="58" t="s">
        <v>114</v>
      </c>
      <c r="AM83" s="58" t="s">
        <v>138</v>
      </c>
      <c r="AN83" s="58" t="s">
        <v>176</v>
      </c>
      <c r="AO83" s="58" t="s">
        <v>139</v>
      </c>
      <c r="AP83" s="58" t="s">
        <v>118</v>
      </c>
      <c r="AQ83" s="58" t="s">
        <v>141</v>
      </c>
      <c r="AR83" s="58" t="s">
        <v>120</v>
      </c>
      <c r="AS83" s="58" t="s">
        <v>182</v>
      </c>
      <c r="AT83" s="58" t="s">
        <v>122</v>
      </c>
      <c r="AU83" s="58" t="s">
        <v>145</v>
      </c>
      <c r="AV83" s="58" t="s">
        <v>123</v>
      </c>
      <c r="AW83" s="58" t="s">
        <v>125</v>
      </c>
      <c r="AX83" s="58" t="s">
        <v>146</v>
      </c>
      <c r="AY83" s="58" t="s">
        <v>147</v>
      </c>
      <c r="AZ83" s="120" t="s">
        <v>576</v>
      </c>
      <c r="BA83" s="58" t="s">
        <v>148</v>
      </c>
      <c r="BB83" s="58" t="s">
        <v>106</v>
      </c>
    </row>
    <row r="84" spans="1:54" ht="16" x14ac:dyDescent="0.2">
      <c r="A84" s="63">
        <v>43790.570613425924</v>
      </c>
      <c r="B84" s="63">
        <v>43790.570763888885</v>
      </c>
      <c r="C84" s="58" t="s">
        <v>57</v>
      </c>
      <c r="D84" s="120" t="s">
        <v>576</v>
      </c>
      <c r="E84" s="2">
        <v>2</v>
      </c>
      <c r="F84" s="2">
        <v>13</v>
      </c>
      <c r="G84" s="58" t="s">
        <v>104</v>
      </c>
      <c r="H84" s="63">
        <v>43797.570825543982</v>
      </c>
      <c r="I84" s="58" t="s">
        <v>263</v>
      </c>
      <c r="J84" s="58" t="s">
        <v>106</v>
      </c>
      <c r="K84" s="58" t="s">
        <v>106</v>
      </c>
      <c r="L84" s="58" t="s">
        <v>106</v>
      </c>
      <c r="M84" s="58" t="s">
        <v>106</v>
      </c>
      <c r="N84" s="120" t="s">
        <v>576</v>
      </c>
      <c r="O84" s="120" t="s">
        <v>576</v>
      </c>
      <c r="P84" s="58" t="s">
        <v>107</v>
      </c>
      <c r="Q84" s="58" t="s">
        <v>108</v>
      </c>
      <c r="R84" s="58" t="s">
        <v>129</v>
      </c>
      <c r="S84" s="58" t="s">
        <v>106</v>
      </c>
      <c r="T84" s="58" t="s">
        <v>106</v>
      </c>
      <c r="U84" s="58" t="s">
        <v>106</v>
      </c>
      <c r="V84" s="58" t="s">
        <v>106</v>
      </c>
      <c r="W84" s="58" t="s">
        <v>106</v>
      </c>
      <c r="X84" s="58" t="s">
        <v>106</v>
      </c>
      <c r="Y84" s="58" t="s">
        <v>106</v>
      </c>
      <c r="Z84" s="58" t="s">
        <v>106</v>
      </c>
      <c r="AA84" s="58" t="s">
        <v>106</v>
      </c>
      <c r="AB84" s="58" t="s">
        <v>106</v>
      </c>
      <c r="AC84" s="58" t="s">
        <v>106</v>
      </c>
      <c r="AD84" s="58" t="s">
        <v>106</v>
      </c>
      <c r="AE84" s="58" t="s">
        <v>106</v>
      </c>
      <c r="AF84" s="58" t="s">
        <v>106</v>
      </c>
      <c r="AG84" s="58" t="s">
        <v>106</v>
      </c>
      <c r="AH84" s="58" t="s">
        <v>106</v>
      </c>
      <c r="AI84" s="58" t="s">
        <v>106</v>
      </c>
      <c r="AJ84" s="58" t="s">
        <v>106</v>
      </c>
      <c r="AK84" s="58" t="s">
        <v>106</v>
      </c>
      <c r="AL84" s="58" t="s">
        <v>106</v>
      </c>
      <c r="AM84" s="58" t="s">
        <v>106</v>
      </c>
      <c r="AN84" s="58" t="s">
        <v>106</v>
      </c>
      <c r="AO84" s="58" t="s">
        <v>106</v>
      </c>
      <c r="AP84" s="58" t="s">
        <v>106</v>
      </c>
      <c r="AQ84" s="58" t="s">
        <v>106</v>
      </c>
      <c r="AR84" s="58" t="s">
        <v>106</v>
      </c>
      <c r="AS84" s="58" t="s">
        <v>106</v>
      </c>
      <c r="AT84" s="58" t="s">
        <v>106</v>
      </c>
      <c r="AU84" s="58" t="s">
        <v>106</v>
      </c>
      <c r="AV84" s="58" t="s">
        <v>106</v>
      </c>
      <c r="AW84" s="58" t="s">
        <v>106</v>
      </c>
      <c r="AX84" s="58" t="s">
        <v>106</v>
      </c>
      <c r="AY84" s="58" t="s">
        <v>106</v>
      </c>
      <c r="AZ84" s="120" t="s">
        <v>576</v>
      </c>
      <c r="BA84" s="58" t="s">
        <v>106</v>
      </c>
      <c r="BB84" s="58" t="s">
        <v>106</v>
      </c>
    </row>
    <row r="85" spans="1:54" ht="16" x14ac:dyDescent="0.2">
      <c r="A85" s="63">
        <v>43790.569907407407</v>
      </c>
      <c r="B85" s="63">
        <v>43790.571087962962</v>
      </c>
      <c r="C85" s="58" t="s">
        <v>57</v>
      </c>
      <c r="D85" s="120" t="s">
        <v>576</v>
      </c>
      <c r="E85" s="2">
        <v>16</v>
      </c>
      <c r="F85" s="2">
        <v>101</v>
      </c>
      <c r="G85" s="58" t="s">
        <v>104</v>
      </c>
      <c r="H85" s="63">
        <v>43797.571138148145</v>
      </c>
      <c r="I85" s="58" t="s">
        <v>264</v>
      </c>
      <c r="J85" s="58" t="s">
        <v>106</v>
      </c>
      <c r="K85" s="58" t="s">
        <v>106</v>
      </c>
      <c r="L85" s="58" t="s">
        <v>106</v>
      </c>
      <c r="M85" s="58" t="s">
        <v>106</v>
      </c>
      <c r="N85" s="120" t="s">
        <v>576</v>
      </c>
      <c r="O85" s="120" t="s">
        <v>576</v>
      </c>
      <c r="P85" s="58" t="s">
        <v>107</v>
      </c>
      <c r="Q85" s="58" t="s">
        <v>108</v>
      </c>
      <c r="R85" s="58" t="s">
        <v>129</v>
      </c>
      <c r="S85" s="58" t="s">
        <v>134</v>
      </c>
      <c r="T85" s="58" t="s">
        <v>133</v>
      </c>
      <c r="U85" s="58" t="s">
        <v>134</v>
      </c>
      <c r="V85" s="58" t="s">
        <v>134</v>
      </c>
      <c r="W85" s="58" t="s">
        <v>109</v>
      </c>
      <c r="X85" s="58" t="s">
        <v>109</v>
      </c>
      <c r="Y85" s="58" t="s">
        <v>134</v>
      </c>
      <c r="Z85" s="58" t="s">
        <v>134</v>
      </c>
      <c r="AA85" s="58" t="s">
        <v>133</v>
      </c>
      <c r="AB85" s="58" t="s">
        <v>134</v>
      </c>
      <c r="AC85" s="58" t="s">
        <v>134</v>
      </c>
      <c r="AD85" s="58" t="s">
        <v>134</v>
      </c>
      <c r="AE85" s="58" t="s">
        <v>134</v>
      </c>
      <c r="AF85" s="58" t="s">
        <v>134</v>
      </c>
      <c r="AG85" s="58" t="s">
        <v>134</v>
      </c>
      <c r="AH85" s="58" t="s">
        <v>106</v>
      </c>
      <c r="AI85" s="58" t="s">
        <v>106</v>
      </c>
      <c r="AJ85" s="58" t="s">
        <v>106</v>
      </c>
      <c r="AK85" s="58" t="s">
        <v>106</v>
      </c>
      <c r="AL85" s="58" t="s">
        <v>106</v>
      </c>
      <c r="AM85" s="58" t="s">
        <v>106</v>
      </c>
      <c r="AN85" s="58" t="s">
        <v>106</v>
      </c>
      <c r="AO85" s="58" t="s">
        <v>106</v>
      </c>
      <c r="AP85" s="58" t="s">
        <v>106</v>
      </c>
      <c r="AQ85" s="58" t="s">
        <v>106</v>
      </c>
      <c r="AR85" s="58" t="s">
        <v>106</v>
      </c>
      <c r="AS85" s="58" t="s">
        <v>106</v>
      </c>
      <c r="AT85" s="58" t="s">
        <v>106</v>
      </c>
      <c r="AU85" s="58" t="s">
        <v>106</v>
      </c>
      <c r="AV85" s="58" t="s">
        <v>106</v>
      </c>
      <c r="AW85" s="58" t="s">
        <v>106</v>
      </c>
      <c r="AX85" s="58" t="s">
        <v>106</v>
      </c>
      <c r="AY85" s="58" t="s">
        <v>106</v>
      </c>
      <c r="AZ85" s="120" t="s">
        <v>576</v>
      </c>
      <c r="BA85" s="58" t="s">
        <v>106</v>
      </c>
      <c r="BB85" s="58" t="s">
        <v>106</v>
      </c>
    </row>
    <row r="86" spans="1:54" ht="16" x14ac:dyDescent="0.2">
      <c r="A86" s="63">
        <v>43790.570173611108</v>
      </c>
      <c r="B86" s="63">
        <v>43790.571574074071</v>
      </c>
      <c r="C86" s="58" t="s">
        <v>57</v>
      </c>
      <c r="D86" s="120" t="s">
        <v>576</v>
      </c>
      <c r="E86" s="2">
        <v>16</v>
      </c>
      <c r="F86" s="2">
        <v>120</v>
      </c>
      <c r="G86" s="58" t="s">
        <v>104</v>
      </c>
      <c r="H86" s="63">
        <v>43797.571842013887</v>
      </c>
      <c r="I86" s="58" t="s">
        <v>265</v>
      </c>
      <c r="J86" s="58" t="s">
        <v>106</v>
      </c>
      <c r="K86" s="58" t="s">
        <v>106</v>
      </c>
      <c r="L86" s="58" t="s">
        <v>106</v>
      </c>
      <c r="M86" s="58" t="s">
        <v>106</v>
      </c>
      <c r="N86" s="120" t="s">
        <v>576</v>
      </c>
      <c r="O86" s="120" t="s">
        <v>576</v>
      </c>
      <c r="P86" s="58" t="s">
        <v>107</v>
      </c>
      <c r="Q86" s="58" t="s">
        <v>108</v>
      </c>
      <c r="R86" s="58" t="s">
        <v>129</v>
      </c>
      <c r="S86" s="58" t="s">
        <v>132</v>
      </c>
      <c r="T86" s="58" t="s">
        <v>133</v>
      </c>
      <c r="U86" s="58" t="s">
        <v>134</v>
      </c>
      <c r="V86" s="58" t="s">
        <v>132</v>
      </c>
      <c r="W86" s="58" t="s">
        <v>132</v>
      </c>
      <c r="X86" s="58" t="s">
        <v>134</v>
      </c>
      <c r="Y86" s="58" t="s">
        <v>133</v>
      </c>
      <c r="Z86" s="58" t="s">
        <v>133</v>
      </c>
      <c r="AA86" s="58" t="s">
        <v>133</v>
      </c>
      <c r="AB86" s="58" t="s">
        <v>132</v>
      </c>
      <c r="AC86" s="58" t="s">
        <v>133</v>
      </c>
      <c r="AD86" s="58" t="s">
        <v>132</v>
      </c>
      <c r="AE86" s="58" t="s">
        <v>132</v>
      </c>
      <c r="AF86" s="58" t="s">
        <v>133</v>
      </c>
      <c r="AG86" s="58" t="s">
        <v>132</v>
      </c>
      <c r="AH86" s="58" t="s">
        <v>106</v>
      </c>
      <c r="AI86" s="58" t="s">
        <v>106</v>
      </c>
      <c r="AJ86" s="58" t="s">
        <v>106</v>
      </c>
      <c r="AK86" s="58" t="s">
        <v>106</v>
      </c>
      <c r="AL86" s="58" t="s">
        <v>106</v>
      </c>
      <c r="AM86" s="58" t="s">
        <v>106</v>
      </c>
      <c r="AN86" s="58" t="s">
        <v>106</v>
      </c>
      <c r="AO86" s="58" t="s">
        <v>106</v>
      </c>
      <c r="AP86" s="58" t="s">
        <v>106</v>
      </c>
      <c r="AQ86" s="58" t="s">
        <v>106</v>
      </c>
      <c r="AR86" s="58" t="s">
        <v>106</v>
      </c>
      <c r="AS86" s="58" t="s">
        <v>106</v>
      </c>
      <c r="AT86" s="58" t="s">
        <v>106</v>
      </c>
      <c r="AU86" s="58" t="s">
        <v>106</v>
      </c>
      <c r="AV86" s="58" t="s">
        <v>106</v>
      </c>
      <c r="AW86" s="58" t="s">
        <v>106</v>
      </c>
      <c r="AX86" s="58" t="s">
        <v>106</v>
      </c>
      <c r="AY86" s="58" t="s">
        <v>106</v>
      </c>
      <c r="AZ86" s="120" t="s">
        <v>576</v>
      </c>
      <c r="BA86" s="58" t="s">
        <v>106</v>
      </c>
      <c r="BB86" s="58" t="s">
        <v>106</v>
      </c>
    </row>
    <row r="87" spans="1:54" ht="16" x14ac:dyDescent="0.2">
      <c r="A87" s="63">
        <v>43790.570219907408</v>
      </c>
      <c r="B87" s="63">
        <v>43790.572384259256</v>
      </c>
      <c r="C87" s="58" t="s">
        <v>57</v>
      </c>
      <c r="D87" s="120" t="s">
        <v>576</v>
      </c>
      <c r="E87" s="2">
        <v>16</v>
      </c>
      <c r="F87" s="2">
        <v>186</v>
      </c>
      <c r="G87" s="58" t="s">
        <v>104</v>
      </c>
      <c r="H87" s="63">
        <v>43797.572600902779</v>
      </c>
      <c r="I87" s="58" t="s">
        <v>266</v>
      </c>
      <c r="J87" s="58" t="s">
        <v>106</v>
      </c>
      <c r="K87" s="58" t="s">
        <v>106</v>
      </c>
      <c r="L87" s="58" t="s">
        <v>106</v>
      </c>
      <c r="M87" s="58" t="s">
        <v>106</v>
      </c>
      <c r="N87" s="120" t="s">
        <v>576</v>
      </c>
      <c r="O87" s="120" t="s">
        <v>576</v>
      </c>
      <c r="P87" s="58" t="s">
        <v>107</v>
      </c>
      <c r="Q87" s="58" t="s">
        <v>108</v>
      </c>
      <c r="R87" s="58" t="s">
        <v>129</v>
      </c>
      <c r="S87" s="58" t="s">
        <v>134</v>
      </c>
      <c r="T87" s="58" t="s">
        <v>132</v>
      </c>
      <c r="U87" s="58" t="s">
        <v>132</v>
      </c>
      <c r="V87" s="58" t="s">
        <v>132</v>
      </c>
      <c r="W87" s="58" t="s">
        <v>132</v>
      </c>
      <c r="X87" s="58" t="s">
        <v>132</v>
      </c>
      <c r="Y87" s="58" t="s">
        <v>132</v>
      </c>
      <c r="Z87" s="58" t="s">
        <v>134</v>
      </c>
      <c r="AA87" s="58" t="s">
        <v>132</v>
      </c>
      <c r="AB87" s="58" t="s">
        <v>132</v>
      </c>
      <c r="AC87" s="58" t="s">
        <v>132</v>
      </c>
      <c r="AD87" s="58" t="s">
        <v>132</v>
      </c>
      <c r="AE87" s="58" t="s">
        <v>132</v>
      </c>
      <c r="AF87" s="58" t="s">
        <v>134</v>
      </c>
      <c r="AG87" s="58" t="s">
        <v>133</v>
      </c>
      <c r="AH87" s="58" t="s">
        <v>106</v>
      </c>
      <c r="AI87" s="58" t="s">
        <v>106</v>
      </c>
      <c r="AJ87" s="58" t="s">
        <v>106</v>
      </c>
      <c r="AK87" s="58" t="s">
        <v>106</v>
      </c>
      <c r="AL87" s="58" t="s">
        <v>106</v>
      </c>
      <c r="AM87" s="58" t="s">
        <v>106</v>
      </c>
      <c r="AN87" s="58" t="s">
        <v>106</v>
      </c>
      <c r="AO87" s="58" t="s">
        <v>106</v>
      </c>
      <c r="AP87" s="58" t="s">
        <v>106</v>
      </c>
      <c r="AQ87" s="58" t="s">
        <v>106</v>
      </c>
      <c r="AR87" s="58" t="s">
        <v>106</v>
      </c>
      <c r="AS87" s="58" t="s">
        <v>106</v>
      </c>
      <c r="AT87" s="58" t="s">
        <v>106</v>
      </c>
      <c r="AU87" s="58" t="s">
        <v>106</v>
      </c>
      <c r="AV87" s="58" t="s">
        <v>106</v>
      </c>
      <c r="AW87" s="58" t="s">
        <v>106</v>
      </c>
      <c r="AX87" s="58" t="s">
        <v>106</v>
      </c>
      <c r="AY87" s="58" t="s">
        <v>106</v>
      </c>
      <c r="AZ87" s="120" t="s">
        <v>576</v>
      </c>
      <c r="BA87" s="58" t="s">
        <v>106</v>
      </c>
      <c r="BB87" s="58" t="s">
        <v>106</v>
      </c>
    </row>
    <row r="88" spans="1:54" ht="16" x14ac:dyDescent="0.2">
      <c r="A88" s="63">
        <v>43790.572083333333</v>
      </c>
      <c r="B88" s="63">
        <v>43790.574178240742</v>
      </c>
      <c r="C88" s="58" t="s">
        <v>57</v>
      </c>
      <c r="D88" s="120" t="s">
        <v>576</v>
      </c>
      <c r="E88" s="2">
        <v>16</v>
      </c>
      <c r="F88" s="2">
        <v>181</v>
      </c>
      <c r="G88" s="58" t="s">
        <v>104</v>
      </c>
      <c r="H88" s="63">
        <v>43797.574311354168</v>
      </c>
      <c r="I88" s="58" t="s">
        <v>267</v>
      </c>
      <c r="J88" s="58" t="s">
        <v>106</v>
      </c>
      <c r="K88" s="58" t="s">
        <v>106</v>
      </c>
      <c r="L88" s="58" t="s">
        <v>106</v>
      </c>
      <c r="M88" s="58" t="s">
        <v>106</v>
      </c>
      <c r="N88" s="120" t="s">
        <v>576</v>
      </c>
      <c r="O88" s="120" t="s">
        <v>576</v>
      </c>
      <c r="P88" s="58" t="s">
        <v>107</v>
      </c>
      <c r="Q88" s="58" t="s">
        <v>108</v>
      </c>
      <c r="R88" s="58" t="s">
        <v>129</v>
      </c>
      <c r="S88" s="58" t="s">
        <v>133</v>
      </c>
      <c r="T88" s="58" t="s">
        <v>132</v>
      </c>
      <c r="U88" s="58" t="s">
        <v>133</v>
      </c>
      <c r="V88" s="58" t="s">
        <v>133</v>
      </c>
      <c r="W88" s="58" t="s">
        <v>134</v>
      </c>
      <c r="X88" s="58" t="s">
        <v>133</v>
      </c>
      <c r="Y88" s="58" t="s">
        <v>134</v>
      </c>
      <c r="Z88" s="58" t="s">
        <v>133</v>
      </c>
      <c r="AA88" s="58" t="s">
        <v>133</v>
      </c>
      <c r="AB88" s="58" t="s">
        <v>133</v>
      </c>
      <c r="AC88" s="58" t="s">
        <v>132</v>
      </c>
      <c r="AD88" s="58" t="s">
        <v>132</v>
      </c>
      <c r="AE88" s="58" t="s">
        <v>133</v>
      </c>
      <c r="AF88" s="58" t="s">
        <v>133</v>
      </c>
      <c r="AG88" s="58" t="s">
        <v>133</v>
      </c>
      <c r="AH88" s="58" t="s">
        <v>106</v>
      </c>
      <c r="AI88" s="58" t="s">
        <v>106</v>
      </c>
      <c r="AJ88" s="58" t="s">
        <v>106</v>
      </c>
      <c r="AK88" s="58" t="s">
        <v>106</v>
      </c>
      <c r="AL88" s="58" t="s">
        <v>106</v>
      </c>
      <c r="AM88" s="58" t="s">
        <v>106</v>
      </c>
      <c r="AN88" s="58" t="s">
        <v>106</v>
      </c>
      <c r="AO88" s="58" t="s">
        <v>106</v>
      </c>
      <c r="AP88" s="58" t="s">
        <v>106</v>
      </c>
      <c r="AQ88" s="58" t="s">
        <v>106</v>
      </c>
      <c r="AR88" s="58" t="s">
        <v>106</v>
      </c>
      <c r="AS88" s="58" t="s">
        <v>106</v>
      </c>
      <c r="AT88" s="58" t="s">
        <v>106</v>
      </c>
      <c r="AU88" s="58" t="s">
        <v>106</v>
      </c>
      <c r="AV88" s="58" t="s">
        <v>106</v>
      </c>
      <c r="AW88" s="58" t="s">
        <v>106</v>
      </c>
      <c r="AX88" s="58" t="s">
        <v>106</v>
      </c>
      <c r="AY88" s="58" t="s">
        <v>106</v>
      </c>
      <c r="AZ88" s="120" t="s">
        <v>576</v>
      </c>
      <c r="BA88" s="58" t="s">
        <v>106</v>
      </c>
      <c r="BB88" s="58" t="s">
        <v>106</v>
      </c>
    </row>
    <row r="89" spans="1:54" ht="16" x14ac:dyDescent="0.2">
      <c r="A89" s="63">
        <v>43790.570821759262</v>
      </c>
      <c r="B89" s="63">
        <v>43790.576747685183</v>
      </c>
      <c r="C89" s="58" t="s">
        <v>57</v>
      </c>
      <c r="D89" s="120" t="s">
        <v>576</v>
      </c>
      <c r="E89" s="2">
        <v>16</v>
      </c>
      <c r="F89" s="2">
        <v>511</v>
      </c>
      <c r="G89" s="58" t="s">
        <v>104</v>
      </c>
      <c r="H89" s="63">
        <v>43797.576761435186</v>
      </c>
      <c r="I89" s="58" t="s">
        <v>268</v>
      </c>
      <c r="J89" s="58" t="s">
        <v>106</v>
      </c>
      <c r="K89" s="58" t="s">
        <v>106</v>
      </c>
      <c r="L89" s="58" t="s">
        <v>106</v>
      </c>
      <c r="M89" s="58" t="s">
        <v>106</v>
      </c>
      <c r="N89" s="120" t="s">
        <v>576</v>
      </c>
      <c r="O89" s="120" t="s">
        <v>576</v>
      </c>
      <c r="P89" s="58" t="s">
        <v>107</v>
      </c>
      <c r="Q89" s="58" t="s">
        <v>108</v>
      </c>
      <c r="R89" s="58" t="s">
        <v>129</v>
      </c>
      <c r="S89" s="58" t="s">
        <v>133</v>
      </c>
      <c r="T89" s="58" t="s">
        <v>133</v>
      </c>
      <c r="U89" s="58" t="s">
        <v>133</v>
      </c>
      <c r="V89" s="58" t="s">
        <v>133</v>
      </c>
      <c r="W89" s="58" t="s">
        <v>133</v>
      </c>
      <c r="X89" s="58" t="s">
        <v>134</v>
      </c>
      <c r="Y89" s="58" t="s">
        <v>133</v>
      </c>
      <c r="Z89" s="58" t="s">
        <v>134</v>
      </c>
      <c r="AA89" s="58" t="s">
        <v>133</v>
      </c>
      <c r="AB89" s="58" t="s">
        <v>134</v>
      </c>
      <c r="AC89" s="58" t="s">
        <v>133</v>
      </c>
      <c r="AD89" s="58" t="s">
        <v>133</v>
      </c>
      <c r="AE89" s="58" t="s">
        <v>134</v>
      </c>
      <c r="AF89" s="58" t="s">
        <v>133</v>
      </c>
      <c r="AG89" s="58" t="s">
        <v>132</v>
      </c>
      <c r="AH89" s="58" t="s">
        <v>106</v>
      </c>
      <c r="AI89" s="58" t="s">
        <v>106</v>
      </c>
      <c r="AJ89" s="58" t="s">
        <v>106</v>
      </c>
      <c r="AK89" s="58" t="s">
        <v>106</v>
      </c>
      <c r="AL89" s="58" t="s">
        <v>106</v>
      </c>
      <c r="AM89" s="58" t="s">
        <v>106</v>
      </c>
      <c r="AN89" s="58" t="s">
        <v>106</v>
      </c>
      <c r="AO89" s="58" t="s">
        <v>106</v>
      </c>
      <c r="AP89" s="58" t="s">
        <v>106</v>
      </c>
      <c r="AQ89" s="58" t="s">
        <v>106</v>
      </c>
      <c r="AR89" s="58" t="s">
        <v>106</v>
      </c>
      <c r="AS89" s="58" t="s">
        <v>106</v>
      </c>
      <c r="AT89" s="58" t="s">
        <v>106</v>
      </c>
      <c r="AU89" s="58" t="s">
        <v>106</v>
      </c>
      <c r="AV89" s="58" t="s">
        <v>106</v>
      </c>
      <c r="AW89" s="58" t="s">
        <v>106</v>
      </c>
      <c r="AX89" s="58" t="s">
        <v>106</v>
      </c>
      <c r="AY89" s="58" t="s">
        <v>106</v>
      </c>
      <c r="AZ89" s="120" t="s">
        <v>576</v>
      </c>
      <c r="BA89" s="58" t="s">
        <v>106</v>
      </c>
      <c r="BB89" s="58" t="s">
        <v>106</v>
      </c>
    </row>
    <row r="90" spans="1:54" ht="16" x14ac:dyDescent="0.2">
      <c r="A90" s="63">
        <v>43790.572500000002</v>
      </c>
      <c r="B90" s="63">
        <v>43790.592268518521</v>
      </c>
      <c r="C90" s="58" t="s">
        <v>57</v>
      </c>
      <c r="D90" s="120" t="s">
        <v>576</v>
      </c>
      <c r="E90" s="2">
        <v>33</v>
      </c>
      <c r="F90" s="2">
        <v>1707</v>
      </c>
      <c r="G90" s="58" t="s">
        <v>104</v>
      </c>
      <c r="H90" s="63">
        <v>43797.592279976852</v>
      </c>
      <c r="I90" s="58" t="s">
        <v>269</v>
      </c>
      <c r="J90" s="58" t="s">
        <v>106</v>
      </c>
      <c r="K90" s="58" t="s">
        <v>106</v>
      </c>
      <c r="L90" s="58" t="s">
        <v>106</v>
      </c>
      <c r="M90" s="58" t="s">
        <v>106</v>
      </c>
      <c r="N90" s="120" t="s">
        <v>576</v>
      </c>
      <c r="O90" s="120" t="s">
        <v>576</v>
      </c>
      <c r="P90" s="58" t="s">
        <v>107</v>
      </c>
      <c r="Q90" s="58" t="s">
        <v>108</v>
      </c>
      <c r="R90" s="58" t="s">
        <v>129</v>
      </c>
      <c r="S90" s="58" t="s">
        <v>134</v>
      </c>
      <c r="T90" s="58" t="s">
        <v>132</v>
      </c>
      <c r="U90" s="58" t="s">
        <v>133</v>
      </c>
      <c r="V90" s="58" t="s">
        <v>134</v>
      </c>
      <c r="W90" s="58" t="s">
        <v>134</v>
      </c>
      <c r="X90" s="58" t="s">
        <v>134</v>
      </c>
      <c r="Y90" s="58" t="s">
        <v>134</v>
      </c>
      <c r="Z90" s="58" t="s">
        <v>134</v>
      </c>
      <c r="AA90" s="58" t="s">
        <v>132</v>
      </c>
      <c r="AB90" s="58" t="s">
        <v>134</v>
      </c>
      <c r="AC90" s="58" t="s">
        <v>134</v>
      </c>
      <c r="AD90" s="58" t="s">
        <v>109</v>
      </c>
      <c r="AE90" s="58" t="s">
        <v>134</v>
      </c>
      <c r="AF90" s="58" t="s">
        <v>134</v>
      </c>
      <c r="AG90" s="58" t="s">
        <v>134</v>
      </c>
      <c r="AH90" s="58" t="s">
        <v>173</v>
      </c>
      <c r="AI90" s="58" t="s">
        <v>151</v>
      </c>
      <c r="AJ90" s="58" t="s">
        <v>136</v>
      </c>
      <c r="AK90" s="58" t="s">
        <v>137</v>
      </c>
      <c r="AL90" s="58" t="s">
        <v>114</v>
      </c>
      <c r="AM90" s="58" t="s">
        <v>155</v>
      </c>
      <c r="AN90" s="58" t="s">
        <v>116</v>
      </c>
      <c r="AO90" s="58" t="s">
        <v>159</v>
      </c>
      <c r="AP90" s="58" t="s">
        <v>118</v>
      </c>
      <c r="AQ90" s="58" t="s">
        <v>141</v>
      </c>
      <c r="AR90" s="58" t="s">
        <v>120</v>
      </c>
      <c r="AS90" s="58" t="s">
        <v>143</v>
      </c>
      <c r="AT90" s="58" t="s">
        <v>153</v>
      </c>
      <c r="AU90" s="58" t="s">
        <v>145</v>
      </c>
      <c r="AV90" s="58" t="s">
        <v>123</v>
      </c>
      <c r="AW90" s="58" t="s">
        <v>125</v>
      </c>
      <c r="AX90" s="58" t="s">
        <v>126</v>
      </c>
      <c r="AY90" s="58" t="s">
        <v>127</v>
      </c>
      <c r="AZ90" s="120" t="s">
        <v>576</v>
      </c>
      <c r="BA90" s="58" t="s">
        <v>148</v>
      </c>
      <c r="BB90" s="58" t="s">
        <v>106</v>
      </c>
    </row>
    <row r="91" spans="1:54" ht="16" x14ac:dyDescent="0.2">
      <c r="A91" s="63">
        <v>43790.588437500002</v>
      </c>
      <c r="B91" s="63">
        <v>43790.599317129629</v>
      </c>
      <c r="C91" s="58" t="s">
        <v>57</v>
      </c>
      <c r="D91" s="120" t="s">
        <v>576</v>
      </c>
      <c r="E91" s="2">
        <v>16</v>
      </c>
      <c r="F91" s="2">
        <v>940</v>
      </c>
      <c r="G91" s="58" t="s">
        <v>104</v>
      </c>
      <c r="H91" s="63">
        <v>43797.599388020833</v>
      </c>
      <c r="I91" s="58" t="s">
        <v>270</v>
      </c>
      <c r="J91" s="58" t="s">
        <v>106</v>
      </c>
      <c r="K91" s="58" t="s">
        <v>106</v>
      </c>
      <c r="L91" s="58" t="s">
        <v>106</v>
      </c>
      <c r="M91" s="58" t="s">
        <v>106</v>
      </c>
      <c r="N91" s="120" t="s">
        <v>576</v>
      </c>
      <c r="O91" s="120" t="s">
        <v>576</v>
      </c>
      <c r="P91" s="58" t="s">
        <v>107</v>
      </c>
      <c r="Q91" s="58" t="s">
        <v>108</v>
      </c>
      <c r="R91" s="58" t="s">
        <v>129</v>
      </c>
      <c r="S91" s="58" t="s">
        <v>133</v>
      </c>
      <c r="T91" s="58" t="s">
        <v>132</v>
      </c>
      <c r="U91" s="58" t="s">
        <v>132</v>
      </c>
      <c r="V91" s="58" t="s">
        <v>134</v>
      </c>
      <c r="W91" s="58" t="s">
        <v>134</v>
      </c>
      <c r="X91" s="58" t="s">
        <v>134</v>
      </c>
      <c r="Y91" s="58" t="s">
        <v>132</v>
      </c>
      <c r="Z91" s="58" t="s">
        <v>133</v>
      </c>
      <c r="AA91" s="58" t="s">
        <v>133</v>
      </c>
      <c r="AB91" s="58" t="s">
        <v>133</v>
      </c>
      <c r="AC91" s="58" t="s">
        <v>133</v>
      </c>
      <c r="AD91" s="58" t="s">
        <v>132</v>
      </c>
      <c r="AE91" s="58" t="s">
        <v>134</v>
      </c>
      <c r="AF91" s="58" t="s">
        <v>134</v>
      </c>
      <c r="AG91" s="58" t="s">
        <v>109</v>
      </c>
      <c r="AH91" s="58" t="s">
        <v>106</v>
      </c>
      <c r="AI91" s="58" t="s">
        <v>106</v>
      </c>
      <c r="AJ91" s="58" t="s">
        <v>106</v>
      </c>
      <c r="AK91" s="58" t="s">
        <v>106</v>
      </c>
      <c r="AL91" s="58" t="s">
        <v>106</v>
      </c>
      <c r="AM91" s="58" t="s">
        <v>106</v>
      </c>
      <c r="AN91" s="58" t="s">
        <v>106</v>
      </c>
      <c r="AO91" s="58" t="s">
        <v>106</v>
      </c>
      <c r="AP91" s="58" t="s">
        <v>106</v>
      </c>
      <c r="AQ91" s="58" t="s">
        <v>106</v>
      </c>
      <c r="AR91" s="58" t="s">
        <v>106</v>
      </c>
      <c r="AS91" s="58" t="s">
        <v>106</v>
      </c>
      <c r="AT91" s="58" t="s">
        <v>106</v>
      </c>
      <c r="AU91" s="58" t="s">
        <v>106</v>
      </c>
      <c r="AV91" s="58" t="s">
        <v>106</v>
      </c>
      <c r="AW91" s="58" t="s">
        <v>106</v>
      </c>
      <c r="AX91" s="58" t="s">
        <v>106</v>
      </c>
      <c r="AY91" s="58" t="s">
        <v>106</v>
      </c>
      <c r="AZ91" s="120" t="s">
        <v>576</v>
      </c>
      <c r="BA91" s="58" t="s">
        <v>106</v>
      </c>
      <c r="BB91" s="58" t="s">
        <v>106</v>
      </c>
    </row>
    <row r="92" spans="1:54" ht="16" x14ac:dyDescent="0.2">
      <c r="A92" s="63">
        <v>43790.610960648148</v>
      </c>
      <c r="B92" s="63">
        <v>43790.612557870372</v>
      </c>
      <c r="C92" s="58" t="s">
        <v>57</v>
      </c>
      <c r="D92" s="120" t="s">
        <v>576</v>
      </c>
      <c r="E92" s="2">
        <v>16</v>
      </c>
      <c r="F92" s="2">
        <v>137</v>
      </c>
      <c r="G92" s="58" t="s">
        <v>104</v>
      </c>
      <c r="H92" s="63">
        <v>43797.612571817132</v>
      </c>
      <c r="I92" s="58" t="s">
        <v>271</v>
      </c>
      <c r="J92" s="58" t="s">
        <v>106</v>
      </c>
      <c r="K92" s="58" t="s">
        <v>106</v>
      </c>
      <c r="L92" s="58" t="s">
        <v>106</v>
      </c>
      <c r="M92" s="58" t="s">
        <v>106</v>
      </c>
      <c r="N92" s="120" t="s">
        <v>576</v>
      </c>
      <c r="O92" s="120" t="s">
        <v>576</v>
      </c>
      <c r="P92" s="58" t="s">
        <v>107</v>
      </c>
      <c r="Q92" s="58" t="s">
        <v>108</v>
      </c>
      <c r="R92" s="58" t="s">
        <v>129</v>
      </c>
      <c r="S92" s="58" t="s">
        <v>133</v>
      </c>
      <c r="T92" s="58" t="s">
        <v>132</v>
      </c>
      <c r="U92" s="58" t="s">
        <v>133</v>
      </c>
      <c r="V92" s="58" t="s">
        <v>134</v>
      </c>
      <c r="W92" s="58" t="s">
        <v>134</v>
      </c>
      <c r="X92" s="58" t="s">
        <v>134</v>
      </c>
      <c r="Y92" s="58" t="s">
        <v>134</v>
      </c>
      <c r="Z92" s="58" t="s">
        <v>109</v>
      </c>
      <c r="AA92" s="58" t="s">
        <v>133</v>
      </c>
      <c r="AB92" s="58" t="s">
        <v>109</v>
      </c>
      <c r="AC92" s="58" t="s">
        <v>133</v>
      </c>
      <c r="AD92" s="58" t="s">
        <v>134</v>
      </c>
      <c r="AE92" s="58" t="s">
        <v>134</v>
      </c>
      <c r="AF92" s="58" t="s">
        <v>133</v>
      </c>
      <c r="AG92" s="58" t="s">
        <v>109</v>
      </c>
      <c r="AH92" s="58" t="s">
        <v>106</v>
      </c>
      <c r="AI92" s="58" t="s">
        <v>106</v>
      </c>
      <c r="AJ92" s="58" t="s">
        <v>106</v>
      </c>
      <c r="AK92" s="58" t="s">
        <v>106</v>
      </c>
      <c r="AL92" s="58" t="s">
        <v>106</v>
      </c>
      <c r="AM92" s="58" t="s">
        <v>106</v>
      </c>
      <c r="AN92" s="58" t="s">
        <v>106</v>
      </c>
      <c r="AO92" s="58" t="s">
        <v>106</v>
      </c>
      <c r="AP92" s="58" t="s">
        <v>106</v>
      </c>
      <c r="AQ92" s="58" t="s">
        <v>106</v>
      </c>
      <c r="AR92" s="58" t="s">
        <v>106</v>
      </c>
      <c r="AS92" s="58" t="s">
        <v>106</v>
      </c>
      <c r="AT92" s="58" t="s">
        <v>106</v>
      </c>
      <c r="AU92" s="58" t="s">
        <v>106</v>
      </c>
      <c r="AV92" s="58" t="s">
        <v>106</v>
      </c>
      <c r="AW92" s="58" t="s">
        <v>106</v>
      </c>
      <c r="AX92" s="58" t="s">
        <v>106</v>
      </c>
      <c r="AY92" s="58" t="s">
        <v>106</v>
      </c>
      <c r="AZ92" s="120" t="s">
        <v>576</v>
      </c>
      <c r="BA92" s="58" t="s">
        <v>106</v>
      </c>
      <c r="BB92" s="58" t="s">
        <v>106</v>
      </c>
    </row>
    <row r="93" spans="1:54" ht="16" x14ac:dyDescent="0.2">
      <c r="A93" s="63">
        <v>43790.618368055555</v>
      </c>
      <c r="B93" s="63">
        <v>43790.62</v>
      </c>
      <c r="C93" s="58" t="s">
        <v>57</v>
      </c>
      <c r="D93" s="120" t="s">
        <v>576</v>
      </c>
      <c r="E93" s="2">
        <v>2</v>
      </c>
      <c r="F93" s="2">
        <v>141</v>
      </c>
      <c r="G93" s="58" t="s">
        <v>104</v>
      </c>
      <c r="H93" s="63">
        <v>43797.62021710648</v>
      </c>
      <c r="I93" s="58" t="s">
        <v>272</v>
      </c>
      <c r="J93" s="58" t="s">
        <v>106</v>
      </c>
      <c r="K93" s="58" t="s">
        <v>106</v>
      </c>
      <c r="L93" s="58" t="s">
        <v>106</v>
      </c>
      <c r="M93" s="58" t="s">
        <v>106</v>
      </c>
      <c r="N93" s="120" t="s">
        <v>576</v>
      </c>
      <c r="O93" s="120" t="s">
        <v>576</v>
      </c>
      <c r="P93" s="58" t="s">
        <v>107</v>
      </c>
      <c r="Q93" s="58" t="s">
        <v>108</v>
      </c>
      <c r="R93" s="58" t="s">
        <v>129</v>
      </c>
      <c r="S93" s="58" t="s">
        <v>106</v>
      </c>
      <c r="T93" s="58" t="s">
        <v>106</v>
      </c>
      <c r="U93" s="58" t="s">
        <v>106</v>
      </c>
      <c r="V93" s="58" t="s">
        <v>106</v>
      </c>
      <c r="W93" s="58" t="s">
        <v>106</v>
      </c>
      <c r="X93" s="58" t="s">
        <v>106</v>
      </c>
      <c r="Y93" s="58" t="s">
        <v>106</v>
      </c>
      <c r="Z93" s="58" t="s">
        <v>106</v>
      </c>
      <c r="AA93" s="58" t="s">
        <v>106</v>
      </c>
      <c r="AB93" s="58" t="s">
        <v>106</v>
      </c>
      <c r="AC93" s="58" t="s">
        <v>106</v>
      </c>
      <c r="AD93" s="58" t="s">
        <v>106</v>
      </c>
      <c r="AE93" s="58" t="s">
        <v>106</v>
      </c>
      <c r="AF93" s="58" t="s">
        <v>106</v>
      </c>
      <c r="AG93" s="58" t="s">
        <v>106</v>
      </c>
      <c r="AH93" s="58" t="s">
        <v>106</v>
      </c>
      <c r="AI93" s="58" t="s">
        <v>106</v>
      </c>
      <c r="AJ93" s="58" t="s">
        <v>106</v>
      </c>
      <c r="AK93" s="58" t="s">
        <v>106</v>
      </c>
      <c r="AL93" s="58" t="s">
        <v>106</v>
      </c>
      <c r="AM93" s="58" t="s">
        <v>106</v>
      </c>
      <c r="AN93" s="58" t="s">
        <v>106</v>
      </c>
      <c r="AO93" s="58" t="s">
        <v>106</v>
      </c>
      <c r="AP93" s="58" t="s">
        <v>106</v>
      </c>
      <c r="AQ93" s="58" t="s">
        <v>106</v>
      </c>
      <c r="AR93" s="58" t="s">
        <v>106</v>
      </c>
      <c r="AS93" s="58" t="s">
        <v>106</v>
      </c>
      <c r="AT93" s="58" t="s">
        <v>106</v>
      </c>
      <c r="AU93" s="58" t="s">
        <v>106</v>
      </c>
      <c r="AV93" s="58" t="s">
        <v>106</v>
      </c>
      <c r="AW93" s="58" t="s">
        <v>106</v>
      </c>
      <c r="AX93" s="58" t="s">
        <v>106</v>
      </c>
      <c r="AY93" s="58" t="s">
        <v>106</v>
      </c>
      <c r="AZ93" s="120" t="s">
        <v>576</v>
      </c>
      <c r="BA93" s="58" t="s">
        <v>106</v>
      </c>
      <c r="BB93" s="58" t="s">
        <v>106</v>
      </c>
    </row>
    <row r="94" spans="1:54" ht="16" x14ac:dyDescent="0.2">
      <c r="A94" s="63">
        <v>43790.688750000001</v>
      </c>
      <c r="B94" s="63">
        <v>43790.694814814815</v>
      </c>
      <c r="C94" s="58" t="s">
        <v>57</v>
      </c>
      <c r="D94" s="120" t="s">
        <v>576</v>
      </c>
      <c r="E94" s="2">
        <v>33</v>
      </c>
      <c r="F94" s="2">
        <v>523</v>
      </c>
      <c r="G94" s="58" t="s">
        <v>104</v>
      </c>
      <c r="H94" s="63">
        <v>43797.69483158565</v>
      </c>
      <c r="I94" s="58" t="s">
        <v>273</v>
      </c>
      <c r="J94" s="58" t="s">
        <v>106</v>
      </c>
      <c r="K94" s="58" t="s">
        <v>106</v>
      </c>
      <c r="L94" s="58" t="s">
        <v>106</v>
      </c>
      <c r="M94" s="58" t="s">
        <v>106</v>
      </c>
      <c r="N94" s="120" t="s">
        <v>576</v>
      </c>
      <c r="O94" s="120" t="s">
        <v>576</v>
      </c>
      <c r="P94" s="58" t="s">
        <v>107</v>
      </c>
      <c r="Q94" s="58" t="s">
        <v>108</v>
      </c>
      <c r="R94" s="58" t="s">
        <v>129</v>
      </c>
      <c r="S94" s="58" t="s">
        <v>134</v>
      </c>
      <c r="T94" s="58" t="s">
        <v>132</v>
      </c>
      <c r="U94" s="58" t="s">
        <v>133</v>
      </c>
      <c r="V94" s="58" t="s">
        <v>134</v>
      </c>
      <c r="W94" s="58" t="s">
        <v>134</v>
      </c>
      <c r="X94" s="58" t="s">
        <v>109</v>
      </c>
      <c r="Y94" s="58" t="s">
        <v>109</v>
      </c>
      <c r="Z94" s="58" t="s">
        <v>109</v>
      </c>
      <c r="AA94" s="58" t="s">
        <v>134</v>
      </c>
      <c r="AB94" s="58" t="s">
        <v>109</v>
      </c>
      <c r="AC94" s="58" t="s">
        <v>109</v>
      </c>
      <c r="AD94" s="58" t="s">
        <v>109</v>
      </c>
      <c r="AE94" s="58" t="s">
        <v>109</v>
      </c>
      <c r="AF94" s="58" t="s">
        <v>134</v>
      </c>
      <c r="AG94" s="58" t="s">
        <v>134</v>
      </c>
      <c r="AH94" s="58" t="s">
        <v>110</v>
      </c>
      <c r="AI94" s="58" t="s">
        <v>111</v>
      </c>
      <c r="AJ94" s="58" t="s">
        <v>136</v>
      </c>
      <c r="AK94" s="58" t="s">
        <v>137</v>
      </c>
      <c r="AL94" s="58" t="s">
        <v>114</v>
      </c>
      <c r="AM94" s="58" t="s">
        <v>138</v>
      </c>
      <c r="AN94" s="58" t="s">
        <v>176</v>
      </c>
      <c r="AO94" s="58" t="s">
        <v>117</v>
      </c>
      <c r="AP94" s="58" t="s">
        <v>140</v>
      </c>
      <c r="AQ94" s="58" t="s">
        <v>274</v>
      </c>
      <c r="AR94" s="58" t="s">
        <v>142</v>
      </c>
      <c r="AS94" s="58" t="s">
        <v>182</v>
      </c>
      <c r="AT94" s="58" t="s">
        <v>122</v>
      </c>
      <c r="AU94" s="58" t="s">
        <v>145</v>
      </c>
      <c r="AV94" s="58" t="s">
        <v>174</v>
      </c>
      <c r="AW94" s="58" t="s">
        <v>171</v>
      </c>
      <c r="AX94" s="58" t="s">
        <v>157</v>
      </c>
      <c r="AY94" s="58" t="s">
        <v>127</v>
      </c>
      <c r="AZ94" s="120" t="s">
        <v>576</v>
      </c>
      <c r="BA94" s="58" t="s">
        <v>148</v>
      </c>
      <c r="BB94" s="58" t="s">
        <v>106</v>
      </c>
    </row>
    <row r="95" spans="1:54" ht="16" x14ac:dyDescent="0.2">
      <c r="A95" s="63">
        <v>43790.724999999999</v>
      </c>
      <c r="B95" s="63">
        <v>43790.726145833331</v>
      </c>
      <c r="C95" s="58" t="s">
        <v>57</v>
      </c>
      <c r="D95" s="120" t="s">
        <v>576</v>
      </c>
      <c r="E95" s="2">
        <v>16</v>
      </c>
      <c r="F95" s="2">
        <v>99</v>
      </c>
      <c r="G95" s="58" t="s">
        <v>104</v>
      </c>
      <c r="H95" s="63">
        <v>43797.726188773151</v>
      </c>
      <c r="I95" s="58" t="s">
        <v>275</v>
      </c>
      <c r="J95" s="58" t="s">
        <v>106</v>
      </c>
      <c r="K95" s="58" t="s">
        <v>106</v>
      </c>
      <c r="L95" s="58" t="s">
        <v>106</v>
      </c>
      <c r="M95" s="58" t="s">
        <v>106</v>
      </c>
      <c r="N95" s="120" t="s">
        <v>576</v>
      </c>
      <c r="O95" s="120" t="s">
        <v>576</v>
      </c>
      <c r="P95" s="58" t="s">
        <v>107</v>
      </c>
      <c r="Q95" s="58" t="s">
        <v>108</v>
      </c>
      <c r="R95" s="58" t="s">
        <v>129</v>
      </c>
      <c r="S95" s="58" t="s">
        <v>134</v>
      </c>
      <c r="T95" s="58" t="s">
        <v>132</v>
      </c>
      <c r="U95" s="58" t="s">
        <v>133</v>
      </c>
      <c r="V95" s="58" t="s">
        <v>133</v>
      </c>
      <c r="W95" s="58" t="s">
        <v>133</v>
      </c>
      <c r="X95" s="58" t="s">
        <v>133</v>
      </c>
      <c r="Y95" s="58" t="s">
        <v>133</v>
      </c>
      <c r="Z95" s="58" t="s">
        <v>134</v>
      </c>
      <c r="AA95" s="58" t="s">
        <v>132</v>
      </c>
      <c r="AB95" s="58" t="s">
        <v>134</v>
      </c>
      <c r="AC95" s="58" t="s">
        <v>134</v>
      </c>
      <c r="AD95" s="58" t="s">
        <v>133</v>
      </c>
      <c r="AE95" s="58" t="s">
        <v>133</v>
      </c>
      <c r="AF95" s="58" t="s">
        <v>133</v>
      </c>
      <c r="AG95" s="58" t="s">
        <v>133</v>
      </c>
      <c r="AH95" s="58" t="s">
        <v>106</v>
      </c>
      <c r="AI95" s="58" t="s">
        <v>106</v>
      </c>
      <c r="AJ95" s="58" t="s">
        <v>106</v>
      </c>
      <c r="AK95" s="58" t="s">
        <v>106</v>
      </c>
      <c r="AL95" s="58" t="s">
        <v>106</v>
      </c>
      <c r="AM95" s="58" t="s">
        <v>106</v>
      </c>
      <c r="AN95" s="58" t="s">
        <v>106</v>
      </c>
      <c r="AO95" s="58" t="s">
        <v>106</v>
      </c>
      <c r="AP95" s="58" t="s">
        <v>106</v>
      </c>
      <c r="AQ95" s="58" t="s">
        <v>106</v>
      </c>
      <c r="AR95" s="58" t="s">
        <v>106</v>
      </c>
      <c r="AS95" s="58" t="s">
        <v>106</v>
      </c>
      <c r="AT95" s="58" t="s">
        <v>106</v>
      </c>
      <c r="AU95" s="58" t="s">
        <v>106</v>
      </c>
      <c r="AV95" s="58" t="s">
        <v>106</v>
      </c>
      <c r="AW95" s="58" t="s">
        <v>106</v>
      </c>
      <c r="AX95" s="58" t="s">
        <v>106</v>
      </c>
      <c r="AY95" s="58" t="s">
        <v>106</v>
      </c>
      <c r="AZ95" s="120" t="s">
        <v>576</v>
      </c>
      <c r="BA95" s="58" t="s">
        <v>106</v>
      </c>
      <c r="BB95" s="58" t="s">
        <v>106</v>
      </c>
    </row>
    <row r="96" spans="1:54" ht="16" x14ac:dyDescent="0.2">
      <c r="A96" s="63">
        <v>43790.888009259259</v>
      </c>
      <c r="B96" s="63">
        <v>43790.891458333332</v>
      </c>
      <c r="C96" s="58" t="s">
        <v>57</v>
      </c>
      <c r="D96" s="120" t="s">
        <v>576</v>
      </c>
      <c r="E96" s="2">
        <v>33</v>
      </c>
      <c r="F96" s="2">
        <v>297</v>
      </c>
      <c r="G96" s="58" t="s">
        <v>104</v>
      </c>
      <c r="H96" s="63">
        <v>43797.907859409723</v>
      </c>
      <c r="I96" s="58" t="s">
        <v>276</v>
      </c>
      <c r="J96" s="58" t="s">
        <v>106</v>
      </c>
      <c r="K96" s="58" t="s">
        <v>106</v>
      </c>
      <c r="L96" s="58" t="s">
        <v>106</v>
      </c>
      <c r="M96" s="58" t="s">
        <v>106</v>
      </c>
      <c r="N96" s="120" t="s">
        <v>576</v>
      </c>
      <c r="O96" s="120" t="s">
        <v>576</v>
      </c>
      <c r="P96" s="58" t="s">
        <v>107</v>
      </c>
      <c r="Q96" s="58" t="s">
        <v>108</v>
      </c>
      <c r="R96" s="58" t="s">
        <v>129</v>
      </c>
      <c r="S96" s="58" t="s">
        <v>134</v>
      </c>
      <c r="T96" s="58" t="s">
        <v>132</v>
      </c>
      <c r="U96" s="58" t="s">
        <v>133</v>
      </c>
      <c r="V96" s="58" t="s">
        <v>134</v>
      </c>
      <c r="W96" s="58" t="s">
        <v>134</v>
      </c>
      <c r="X96" s="58" t="s">
        <v>134</v>
      </c>
      <c r="Y96" s="58" t="s">
        <v>134</v>
      </c>
      <c r="Z96" s="58" t="s">
        <v>109</v>
      </c>
      <c r="AA96" s="58" t="s">
        <v>132</v>
      </c>
      <c r="AB96" s="58" t="s">
        <v>133</v>
      </c>
      <c r="AC96" s="58" t="s">
        <v>133</v>
      </c>
      <c r="AD96" s="58" t="s">
        <v>133</v>
      </c>
      <c r="AE96" s="58" t="s">
        <v>109</v>
      </c>
      <c r="AF96" s="58" t="s">
        <v>134</v>
      </c>
      <c r="AG96" s="58" t="s">
        <v>133</v>
      </c>
      <c r="AH96" s="58" t="s">
        <v>110</v>
      </c>
      <c r="AI96" s="58" t="s">
        <v>151</v>
      </c>
      <c r="AJ96" s="58" t="s">
        <v>136</v>
      </c>
      <c r="AK96" s="58" t="s">
        <v>137</v>
      </c>
      <c r="AL96" s="58" t="s">
        <v>114</v>
      </c>
      <c r="AM96" s="58" t="s">
        <v>138</v>
      </c>
      <c r="AN96" s="58" t="s">
        <v>116</v>
      </c>
      <c r="AO96" s="58" t="s">
        <v>139</v>
      </c>
      <c r="AP96" s="58" t="s">
        <v>186</v>
      </c>
      <c r="AQ96" s="58" t="s">
        <v>141</v>
      </c>
      <c r="AR96" s="58" t="s">
        <v>142</v>
      </c>
      <c r="AS96" s="58" t="s">
        <v>182</v>
      </c>
      <c r="AT96" s="58" t="s">
        <v>161</v>
      </c>
      <c r="AU96" s="58" t="s">
        <v>145</v>
      </c>
      <c r="AV96" s="58" t="s">
        <v>174</v>
      </c>
      <c r="AW96" s="58" t="s">
        <v>125</v>
      </c>
      <c r="AX96" s="58" t="s">
        <v>157</v>
      </c>
      <c r="AY96" s="58" t="s">
        <v>147</v>
      </c>
      <c r="AZ96" s="120" t="s">
        <v>576</v>
      </c>
      <c r="BA96" s="58" t="s">
        <v>148</v>
      </c>
      <c r="BB96" s="58" t="s">
        <v>106</v>
      </c>
    </row>
    <row r="97" spans="1:54" ht="16" x14ac:dyDescent="0.2">
      <c r="A97" s="63">
        <v>43791.2265625</v>
      </c>
      <c r="B97" s="63">
        <v>43791.226805555554</v>
      </c>
      <c r="C97" s="58" t="s">
        <v>57</v>
      </c>
      <c r="D97" s="120" t="s">
        <v>576</v>
      </c>
      <c r="E97" s="2">
        <v>2</v>
      </c>
      <c r="F97" s="2">
        <v>20</v>
      </c>
      <c r="G97" s="58" t="s">
        <v>104</v>
      </c>
      <c r="H97" s="63">
        <v>43798.227189756944</v>
      </c>
      <c r="I97" s="58" t="s">
        <v>277</v>
      </c>
      <c r="J97" s="58" t="s">
        <v>106</v>
      </c>
      <c r="K97" s="58" t="s">
        <v>106</v>
      </c>
      <c r="L97" s="58" t="s">
        <v>106</v>
      </c>
      <c r="M97" s="58" t="s">
        <v>106</v>
      </c>
      <c r="N97" s="120" t="s">
        <v>576</v>
      </c>
      <c r="O97" s="120" t="s">
        <v>576</v>
      </c>
      <c r="P97" s="58" t="s">
        <v>107</v>
      </c>
      <c r="Q97" s="58" t="s">
        <v>108</v>
      </c>
      <c r="R97" s="58" t="s">
        <v>129</v>
      </c>
      <c r="S97" s="58" t="s">
        <v>106</v>
      </c>
      <c r="T97" s="58" t="s">
        <v>106</v>
      </c>
      <c r="U97" s="58" t="s">
        <v>106</v>
      </c>
      <c r="V97" s="58" t="s">
        <v>106</v>
      </c>
      <c r="W97" s="58" t="s">
        <v>106</v>
      </c>
      <c r="X97" s="58" t="s">
        <v>106</v>
      </c>
      <c r="Y97" s="58" t="s">
        <v>106</v>
      </c>
      <c r="Z97" s="58" t="s">
        <v>106</v>
      </c>
      <c r="AA97" s="58" t="s">
        <v>106</v>
      </c>
      <c r="AB97" s="58" t="s">
        <v>106</v>
      </c>
      <c r="AC97" s="58" t="s">
        <v>106</v>
      </c>
      <c r="AD97" s="58" t="s">
        <v>106</v>
      </c>
      <c r="AE97" s="58" t="s">
        <v>106</v>
      </c>
      <c r="AF97" s="58" t="s">
        <v>106</v>
      </c>
      <c r="AG97" s="58" t="s">
        <v>106</v>
      </c>
      <c r="AH97" s="58" t="s">
        <v>106</v>
      </c>
      <c r="AI97" s="58" t="s">
        <v>106</v>
      </c>
      <c r="AJ97" s="58" t="s">
        <v>106</v>
      </c>
      <c r="AK97" s="58" t="s">
        <v>106</v>
      </c>
      <c r="AL97" s="58" t="s">
        <v>106</v>
      </c>
      <c r="AM97" s="58" t="s">
        <v>106</v>
      </c>
      <c r="AN97" s="58" t="s">
        <v>106</v>
      </c>
      <c r="AO97" s="58" t="s">
        <v>106</v>
      </c>
      <c r="AP97" s="58" t="s">
        <v>106</v>
      </c>
      <c r="AQ97" s="58" t="s">
        <v>106</v>
      </c>
      <c r="AR97" s="58" t="s">
        <v>106</v>
      </c>
      <c r="AS97" s="58" t="s">
        <v>106</v>
      </c>
      <c r="AT97" s="58" t="s">
        <v>106</v>
      </c>
      <c r="AU97" s="58" t="s">
        <v>106</v>
      </c>
      <c r="AV97" s="58" t="s">
        <v>106</v>
      </c>
      <c r="AW97" s="58" t="s">
        <v>106</v>
      </c>
      <c r="AX97" s="58" t="s">
        <v>106</v>
      </c>
      <c r="AY97" s="58" t="s">
        <v>106</v>
      </c>
      <c r="AZ97" s="120" t="s">
        <v>576</v>
      </c>
      <c r="BA97" s="58" t="s">
        <v>106</v>
      </c>
      <c r="BB97" s="58" t="s">
        <v>106</v>
      </c>
    </row>
    <row r="98" spans="1:54" ht="16" x14ac:dyDescent="0.2">
      <c r="A98" s="63">
        <v>43791.455972222226</v>
      </c>
      <c r="B98" s="63">
        <v>43791.460902777777</v>
      </c>
      <c r="C98" s="58" t="s">
        <v>57</v>
      </c>
      <c r="D98" s="120" t="s">
        <v>576</v>
      </c>
      <c r="E98" s="2">
        <v>16</v>
      </c>
      <c r="F98" s="2">
        <v>426</v>
      </c>
      <c r="G98" s="58" t="s">
        <v>104</v>
      </c>
      <c r="H98" s="63">
        <v>43798.460914016207</v>
      </c>
      <c r="I98" s="58" t="s">
        <v>278</v>
      </c>
      <c r="J98" s="58" t="s">
        <v>106</v>
      </c>
      <c r="K98" s="58" t="s">
        <v>106</v>
      </c>
      <c r="L98" s="58" t="s">
        <v>106</v>
      </c>
      <c r="M98" s="58" t="s">
        <v>106</v>
      </c>
      <c r="N98" s="120" t="s">
        <v>576</v>
      </c>
      <c r="O98" s="120" t="s">
        <v>576</v>
      </c>
      <c r="P98" s="58" t="s">
        <v>107</v>
      </c>
      <c r="Q98" s="58" t="s">
        <v>108</v>
      </c>
      <c r="R98" s="58" t="s">
        <v>129</v>
      </c>
      <c r="S98" s="58" t="s">
        <v>132</v>
      </c>
      <c r="T98" s="58" t="s">
        <v>132</v>
      </c>
      <c r="U98" s="58" t="s">
        <v>134</v>
      </c>
      <c r="V98" s="58" t="s">
        <v>134</v>
      </c>
      <c r="W98" s="58" t="s">
        <v>134</v>
      </c>
      <c r="X98" s="58" t="s">
        <v>134</v>
      </c>
      <c r="Y98" s="58" t="s">
        <v>134</v>
      </c>
      <c r="Z98" s="58" t="s">
        <v>109</v>
      </c>
      <c r="AA98" s="58" t="s">
        <v>133</v>
      </c>
      <c r="AB98" s="58" t="s">
        <v>134</v>
      </c>
      <c r="AC98" s="58" t="s">
        <v>134</v>
      </c>
      <c r="AD98" s="58" t="s">
        <v>134</v>
      </c>
      <c r="AE98" s="58" t="s">
        <v>109</v>
      </c>
      <c r="AF98" s="58" t="s">
        <v>134</v>
      </c>
      <c r="AG98" s="58" t="s">
        <v>134</v>
      </c>
      <c r="AH98" s="58" t="s">
        <v>106</v>
      </c>
      <c r="AI98" s="58" t="s">
        <v>106</v>
      </c>
      <c r="AJ98" s="58" t="s">
        <v>106</v>
      </c>
      <c r="AK98" s="58" t="s">
        <v>106</v>
      </c>
      <c r="AL98" s="58" t="s">
        <v>106</v>
      </c>
      <c r="AM98" s="58" t="s">
        <v>106</v>
      </c>
      <c r="AN98" s="58" t="s">
        <v>106</v>
      </c>
      <c r="AO98" s="58" t="s">
        <v>106</v>
      </c>
      <c r="AP98" s="58" t="s">
        <v>106</v>
      </c>
      <c r="AQ98" s="58" t="s">
        <v>106</v>
      </c>
      <c r="AR98" s="58" t="s">
        <v>106</v>
      </c>
      <c r="AS98" s="58" t="s">
        <v>106</v>
      </c>
      <c r="AT98" s="58" t="s">
        <v>106</v>
      </c>
      <c r="AU98" s="58" t="s">
        <v>106</v>
      </c>
      <c r="AV98" s="58" t="s">
        <v>106</v>
      </c>
      <c r="AW98" s="58" t="s">
        <v>106</v>
      </c>
      <c r="AX98" s="58" t="s">
        <v>106</v>
      </c>
      <c r="AY98" s="58" t="s">
        <v>106</v>
      </c>
      <c r="AZ98" s="120" t="s">
        <v>576</v>
      </c>
      <c r="BA98" s="58" t="s">
        <v>106</v>
      </c>
      <c r="BB98" s="58" t="s">
        <v>106</v>
      </c>
    </row>
    <row r="99" spans="1:54" ht="16" x14ac:dyDescent="0.2">
      <c r="A99" s="63">
        <v>43791.574143518519</v>
      </c>
      <c r="B99" s="63">
        <v>43791.579629629632</v>
      </c>
      <c r="C99" s="58" t="s">
        <v>57</v>
      </c>
      <c r="D99" s="120" t="s">
        <v>576</v>
      </c>
      <c r="E99" s="2">
        <v>33</v>
      </c>
      <c r="F99" s="2">
        <v>474</v>
      </c>
      <c r="G99" s="58" t="s">
        <v>104</v>
      </c>
      <c r="H99" s="63">
        <v>43798.579642604163</v>
      </c>
      <c r="I99" s="58" t="s">
        <v>279</v>
      </c>
      <c r="J99" s="58" t="s">
        <v>106</v>
      </c>
      <c r="K99" s="58" t="s">
        <v>106</v>
      </c>
      <c r="L99" s="58" t="s">
        <v>106</v>
      </c>
      <c r="M99" s="58" t="s">
        <v>106</v>
      </c>
      <c r="N99" s="120" t="s">
        <v>576</v>
      </c>
      <c r="O99" s="120" t="s">
        <v>576</v>
      </c>
      <c r="P99" s="58" t="s">
        <v>107</v>
      </c>
      <c r="Q99" s="58" t="s">
        <v>108</v>
      </c>
      <c r="R99" s="58" t="s">
        <v>129</v>
      </c>
      <c r="S99" s="58" t="s">
        <v>109</v>
      </c>
      <c r="T99" s="58" t="s">
        <v>132</v>
      </c>
      <c r="U99" s="58" t="s">
        <v>132</v>
      </c>
      <c r="V99" s="58" t="s">
        <v>132</v>
      </c>
      <c r="W99" s="58" t="s">
        <v>133</v>
      </c>
      <c r="X99" s="58" t="s">
        <v>133</v>
      </c>
      <c r="Y99" s="58" t="s">
        <v>133</v>
      </c>
      <c r="Z99" s="58" t="s">
        <v>133</v>
      </c>
      <c r="AA99" s="58" t="s">
        <v>134</v>
      </c>
      <c r="AB99" s="58" t="s">
        <v>134</v>
      </c>
      <c r="AC99" s="58" t="s">
        <v>134</v>
      </c>
      <c r="AD99" s="58" t="s">
        <v>133</v>
      </c>
      <c r="AE99" s="58" t="s">
        <v>133</v>
      </c>
      <c r="AF99" s="58" t="s">
        <v>133</v>
      </c>
      <c r="AG99" s="58" t="s">
        <v>109</v>
      </c>
      <c r="AH99" s="58" t="s">
        <v>110</v>
      </c>
      <c r="AI99" s="58" t="s">
        <v>151</v>
      </c>
      <c r="AJ99" s="58" t="s">
        <v>136</v>
      </c>
      <c r="AK99" s="58" t="s">
        <v>137</v>
      </c>
      <c r="AL99" s="58" t="s">
        <v>168</v>
      </c>
      <c r="AM99" s="58" t="s">
        <v>138</v>
      </c>
      <c r="AN99" s="58" t="s">
        <v>116</v>
      </c>
      <c r="AO99" s="58" t="s">
        <v>139</v>
      </c>
      <c r="AP99" s="58" t="s">
        <v>118</v>
      </c>
      <c r="AQ99" s="58" t="s">
        <v>141</v>
      </c>
      <c r="AR99" s="58" t="s">
        <v>120</v>
      </c>
      <c r="AS99" s="58" t="s">
        <v>143</v>
      </c>
      <c r="AT99" s="58" t="s">
        <v>153</v>
      </c>
      <c r="AU99" s="58" t="s">
        <v>145</v>
      </c>
      <c r="AV99" s="58" t="s">
        <v>123</v>
      </c>
      <c r="AW99" s="58" t="s">
        <v>125</v>
      </c>
      <c r="AX99" s="58" t="s">
        <v>126</v>
      </c>
      <c r="AY99" s="58" t="s">
        <v>162</v>
      </c>
      <c r="AZ99" s="120" t="s">
        <v>576</v>
      </c>
      <c r="BA99" s="58" t="s">
        <v>148</v>
      </c>
      <c r="BB99" s="58" t="s">
        <v>106</v>
      </c>
    </row>
    <row r="100" spans="1:54" ht="16" x14ac:dyDescent="0.2">
      <c r="A100" s="63">
        <v>43791.839050925926</v>
      </c>
      <c r="B100" s="63">
        <v>43791.839918981481</v>
      </c>
      <c r="C100" s="58" t="s">
        <v>57</v>
      </c>
      <c r="D100" s="120" t="s">
        <v>576</v>
      </c>
      <c r="E100" s="2">
        <v>16</v>
      </c>
      <c r="F100" s="2">
        <v>74</v>
      </c>
      <c r="G100" s="58" t="s">
        <v>104</v>
      </c>
      <c r="H100" s="63">
        <v>43798.839987604166</v>
      </c>
      <c r="I100" s="58" t="s">
        <v>280</v>
      </c>
      <c r="J100" s="58" t="s">
        <v>106</v>
      </c>
      <c r="K100" s="58" t="s">
        <v>106</v>
      </c>
      <c r="L100" s="58" t="s">
        <v>106</v>
      </c>
      <c r="M100" s="58" t="s">
        <v>106</v>
      </c>
      <c r="N100" s="120" t="s">
        <v>576</v>
      </c>
      <c r="O100" s="120" t="s">
        <v>576</v>
      </c>
      <c r="P100" s="58" t="s">
        <v>107</v>
      </c>
      <c r="Q100" s="58" t="s">
        <v>108</v>
      </c>
      <c r="R100" s="58" t="s">
        <v>129</v>
      </c>
      <c r="S100" s="58" t="s">
        <v>134</v>
      </c>
      <c r="T100" s="58" t="s">
        <v>132</v>
      </c>
      <c r="U100" s="58" t="s">
        <v>134</v>
      </c>
      <c r="V100" s="58" t="s">
        <v>133</v>
      </c>
      <c r="W100" s="58" t="s">
        <v>134</v>
      </c>
      <c r="X100" s="58" t="s">
        <v>133</v>
      </c>
      <c r="Y100" s="58" t="s">
        <v>134</v>
      </c>
      <c r="Z100" s="58" t="s">
        <v>134</v>
      </c>
      <c r="AA100" s="58" t="s">
        <v>133</v>
      </c>
      <c r="AB100" s="58" t="s">
        <v>134</v>
      </c>
      <c r="AC100" s="58" t="s">
        <v>134</v>
      </c>
      <c r="AD100" s="58" t="s">
        <v>134</v>
      </c>
      <c r="AE100" s="58" t="s">
        <v>134</v>
      </c>
      <c r="AF100" s="58" t="s">
        <v>133</v>
      </c>
      <c r="AG100" s="58" t="s">
        <v>133</v>
      </c>
      <c r="AH100" s="58" t="s">
        <v>106</v>
      </c>
      <c r="AI100" s="58" t="s">
        <v>106</v>
      </c>
      <c r="AJ100" s="58" t="s">
        <v>106</v>
      </c>
      <c r="AK100" s="58" t="s">
        <v>106</v>
      </c>
      <c r="AL100" s="58" t="s">
        <v>106</v>
      </c>
      <c r="AM100" s="58" t="s">
        <v>106</v>
      </c>
      <c r="AN100" s="58" t="s">
        <v>106</v>
      </c>
      <c r="AO100" s="58" t="s">
        <v>106</v>
      </c>
      <c r="AP100" s="58" t="s">
        <v>106</v>
      </c>
      <c r="AQ100" s="58" t="s">
        <v>106</v>
      </c>
      <c r="AR100" s="58" t="s">
        <v>106</v>
      </c>
      <c r="AS100" s="58" t="s">
        <v>106</v>
      </c>
      <c r="AT100" s="58" t="s">
        <v>106</v>
      </c>
      <c r="AU100" s="58" t="s">
        <v>106</v>
      </c>
      <c r="AV100" s="58" t="s">
        <v>106</v>
      </c>
      <c r="AW100" s="58" t="s">
        <v>106</v>
      </c>
      <c r="AX100" s="58" t="s">
        <v>106</v>
      </c>
      <c r="AY100" s="58" t="s">
        <v>106</v>
      </c>
      <c r="AZ100" s="120" t="s">
        <v>576</v>
      </c>
      <c r="BA100" s="58" t="s">
        <v>106</v>
      </c>
      <c r="BB100" s="58" t="s">
        <v>106</v>
      </c>
    </row>
    <row r="101" spans="1:54" ht="16" x14ac:dyDescent="0.2">
      <c r="A101" s="63">
        <v>43793.253877314812</v>
      </c>
      <c r="B101" s="63">
        <v>43793.25984953704</v>
      </c>
      <c r="C101" s="58" t="s">
        <v>57</v>
      </c>
      <c r="D101" s="120" t="s">
        <v>576</v>
      </c>
      <c r="E101" s="2">
        <v>33</v>
      </c>
      <c r="F101" s="2">
        <v>515</v>
      </c>
      <c r="G101" s="58" t="s">
        <v>104</v>
      </c>
      <c r="H101" s="63">
        <v>43800.259960011572</v>
      </c>
      <c r="I101" s="58" t="s">
        <v>281</v>
      </c>
      <c r="J101" s="58" t="s">
        <v>106</v>
      </c>
      <c r="K101" s="58" t="s">
        <v>106</v>
      </c>
      <c r="L101" s="58" t="s">
        <v>106</v>
      </c>
      <c r="M101" s="58" t="s">
        <v>106</v>
      </c>
      <c r="N101" s="120" t="s">
        <v>576</v>
      </c>
      <c r="O101" s="120" t="s">
        <v>576</v>
      </c>
      <c r="P101" s="58" t="s">
        <v>107</v>
      </c>
      <c r="Q101" s="58" t="s">
        <v>108</v>
      </c>
      <c r="R101" s="58" t="s">
        <v>129</v>
      </c>
      <c r="S101" s="58" t="s">
        <v>133</v>
      </c>
      <c r="T101" s="58" t="s">
        <v>132</v>
      </c>
      <c r="U101" s="58" t="s">
        <v>132</v>
      </c>
      <c r="V101" s="58" t="s">
        <v>133</v>
      </c>
      <c r="W101" s="58" t="s">
        <v>133</v>
      </c>
      <c r="X101" s="58" t="s">
        <v>134</v>
      </c>
      <c r="Y101" s="58" t="s">
        <v>134</v>
      </c>
      <c r="Z101" s="58" t="s">
        <v>134</v>
      </c>
      <c r="AA101" s="58" t="s">
        <v>132</v>
      </c>
      <c r="AB101" s="58" t="s">
        <v>133</v>
      </c>
      <c r="AC101" s="58" t="s">
        <v>132</v>
      </c>
      <c r="AD101" s="58" t="s">
        <v>134</v>
      </c>
      <c r="AE101" s="58" t="s">
        <v>133</v>
      </c>
      <c r="AF101" s="58" t="s">
        <v>133</v>
      </c>
      <c r="AG101" s="58" t="s">
        <v>134</v>
      </c>
      <c r="AH101" s="58" t="s">
        <v>135</v>
      </c>
      <c r="AI101" s="58" t="s">
        <v>111</v>
      </c>
      <c r="AJ101" s="58" t="s">
        <v>136</v>
      </c>
      <c r="AK101" s="58" t="s">
        <v>137</v>
      </c>
      <c r="AL101" s="58" t="s">
        <v>114</v>
      </c>
      <c r="AM101" s="58" t="s">
        <v>138</v>
      </c>
      <c r="AN101" s="58" t="s">
        <v>116</v>
      </c>
      <c r="AO101" s="58" t="s">
        <v>117</v>
      </c>
      <c r="AP101" s="58" t="s">
        <v>140</v>
      </c>
      <c r="AQ101" s="58" t="s">
        <v>141</v>
      </c>
      <c r="AR101" s="58" t="s">
        <v>120</v>
      </c>
      <c r="AS101" s="58" t="s">
        <v>143</v>
      </c>
      <c r="AT101" s="58" t="s">
        <v>161</v>
      </c>
      <c r="AU101" s="58" t="s">
        <v>145</v>
      </c>
      <c r="AV101" s="58" t="s">
        <v>174</v>
      </c>
      <c r="AW101" s="58" t="s">
        <v>125</v>
      </c>
      <c r="AX101" s="58" t="s">
        <v>146</v>
      </c>
      <c r="AY101" s="58" t="s">
        <v>127</v>
      </c>
      <c r="AZ101" s="120" t="s">
        <v>576</v>
      </c>
      <c r="BA101" s="58" t="s">
        <v>148</v>
      </c>
      <c r="BB101" s="58" t="s">
        <v>106</v>
      </c>
    </row>
    <row r="102" spans="1:54" ht="16" x14ac:dyDescent="0.2">
      <c r="A102" s="63">
        <v>43800.400729166664</v>
      </c>
      <c r="B102" s="63">
        <v>43800.407025462962</v>
      </c>
      <c r="C102" s="58" t="s">
        <v>57</v>
      </c>
      <c r="D102" s="120" t="s">
        <v>576</v>
      </c>
      <c r="E102" s="2">
        <v>100</v>
      </c>
      <c r="F102" s="2">
        <v>544</v>
      </c>
      <c r="G102" s="58" t="s">
        <v>130</v>
      </c>
      <c r="H102" s="63">
        <v>43800.40703642361</v>
      </c>
      <c r="I102" s="58" t="s">
        <v>282</v>
      </c>
      <c r="J102" s="58" t="s">
        <v>106</v>
      </c>
      <c r="K102" s="58" t="s">
        <v>106</v>
      </c>
      <c r="L102" s="58" t="s">
        <v>106</v>
      </c>
      <c r="M102" s="58" t="s">
        <v>106</v>
      </c>
      <c r="N102" s="120" t="s">
        <v>576</v>
      </c>
      <c r="O102" s="120" t="s">
        <v>576</v>
      </c>
      <c r="P102" s="58" t="s">
        <v>107</v>
      </c>
      <c r="Q102" s="58" t="s">
        <v>108</v>
      </c>
      <c r="R102" s="58" t="s">
        <v>129</v>
      </c>
      <c r="S102" s="58" t="s">
        <v>133</v>
      </c>
      <c r="T102" s="58" t="s">
        <v>132</v>
      </c>
      <c r="U102" s="58" t="s">
        <v>133</v>
      </c>
      <c r="V102" s="58" t="s">
        <v>134</v>
      </c>
      <c r="W102" s="58" t="s">
        <v>133</v>
      </c>
      <c r="X102" s="58" t="s">
        <v>134</v>
      </c>
      <c r="Y102" s="58" t="s">
        <v>133</v>
      </c>
      <c r="Z102" s="58" t="s">
        <v>134</v>
      </c>
      <c r="AA102" s="58" t="s">
        <v>133</v>
      </c>
      <c r="AB102" s="58" t="s">
        <v>133</v>
      </c>
      <c r="AC102" s="58" t="s">
        <v>134</v>
      </c>
      <c r="AD102" s="58" t="s">
        <v>134</v>
      </c>
      <c r="AE102" s="58" t="s">
        <v>134</v>
      </c>
      <c r="AF102" s="58" t="s">
        <v>133</v>
      </c>
      <c r="AG102" s="58" t="s">
        <v>133</v>
      </c>
      <c r="AH102" s="58" t="s">
        <v>110</v>
      </c>
      <c r="AI102" s="58" t="s">
        <v>111</v>
      </c>
      <c r="AJ102" s="58" t="s">
        <v>136</v>
      </c>
      <c r="AK102" s="58" t="s">
        <v>137</v>
      </c>
      <c r="AL102" s="58" t="s">
        <v>114</v>
      </c>
      <c r="AM102" s="58" t="s">
        <v>138</v>
      </c>
      <c r="AN102" s="58" t="s">
        <v>176</v>
      </c>
      <c r="AO102" s="58" t="s">
        <v>117</v>
      </c>
      <c r="AP102" s="58" t="s">
        <v>140</v>
      </c>
      <c r="AQ102" s="58" t="s">
        <v>141</v>
      </c>
      <c r="AR102" s="58" t="s">
        <v>120</v>
      </c>
      <c r="AS102" s="58" t="s">
        <v>143</v>
      </c>
      <c r="AT102" s="58" t="s">
        <v>122</v>
      </c>
      <c r="AU102" s="58" t="s">
        <v>145</v>
      </c>
      <c r="AV102" s="58" t="s">
        <v>174</v>
      </c>
      <c r="AW102" s="58" t="s">
        <v>125</v>
      </c>
      <c r="AX102" s="58" t="s">
        <v>126</v>
      </c>
      <c r="AY102" s="58" t="s">
        <v>147</v>
      </c>
      <c r="AZ102" s="120" t="s">
        <v>576</v>
      </c>
      <c r="BA102" s="58" t="s">
        <v>148</v>
      </c>
      <c r="BB102" s="58" t="s">
        <v>106</v>
      </c>
    </row>
    <row r="103" spans="1:54" ht="16" x14ac:dyDescent="0.2">
      <c r="A103" s="63">
        <v>43795.224629629629</v>
      </c>
      <c r="B103" s="63">
        <v>43795.501250000001</v>
      </c>
      <c r="C103" s="58" t="s">
        <v>57</v>
      </c>
      <c r="D103" s="120" t="s">
        <v>576</v>
      </c>
      <c r="E103" s="2">
        <v>16</v>
      </c>
      <c r="F103" s="2">
        <v>23899</v>
      </c>
      <c r="G103" s="58" t="s">
        <v>104</v>
      </c>
      <c r="H103" s="63">
        <v>43802.501323483797</v>
      </c>
      <c r="I103" s="58" t="s">
        <v>283</v>
      </c>
      <c r="J103" s="58" t="s">
        <v>106</v>
      </c>
      <c r="K103" s="58" t="s">
        <v>106</v>
      </c>
      <c r="L103" s="58" t="s">
        <v>106</v>
      </c>
      <c r="M103" s="58" t="s">
        <v>106</v>
      </c>
      <c r="N103" s="120" t="s">
        <v>576</v>
      </c>
      <c r="O103" s="120" t="s">
        <v>576</v>
      </c>
      <c r="P103" s="58" t="s">
        <v>107</v>
      </c>
      <c r="Q103" s="58" t="s">
        <v>108</v>
      </c>
      <c r="R103" s="58" t="s">
        <v>129</v>
      </c>
      <c r="S103" s="58" t="s">
        <v>134</v>
      </c>
      <c r="T103" s="58" t="s">
        <v>132</v>
      </c>
      <c r="U103" s="58" t="s">
        <v>133</v>
      </c>
      <c r="V103" s="58" t="s">
        <v>134</v>
      </c>
      <c r="W103" s="58" t="s">
        <v>134</v>
      </c>
      <c r="X103" s="58" t="s">
        <v>134</v>
      </c>
      <c r="Y103" s="58" t="s">
        <v>133</v>
      </c>
      <c r="Z103" s="58" t="s">
        <v>134</v>
      </c>
      <c r="AA103" s="58" t="s">
        <v>134</v>
      </c>
      <c r="AB103" s="58" t="s">
        <v>134</v>
      </c>
      <c r="AC103" s="58" t="s">
        <v>134</v>
      </c>
      <c r="AD103" s="58" t="s">
        <v>134</v>
      </c>
      <c r="AE103" s="58" t="s">
        <v>134</v>
      </c>
      <c r="AF103" s="58" t="s">
        <v>134</v>
      </c>
      <c r="AG103" s="58" t="s">
        <v>133</v>
      </c>
      <c r="AH103" s="58" t="s">
        <v>106</v>
      </c>
      <c r="AI103" s="58" t="s">
        <v>106</v>
      </c>
      <c r="AJ103" s="58" t="s">
        <v>106</v>
      </c>
      <c r="AK103" s="58" t="s">
        <v>106</v>
      </c>
      <c r="AL103" s="58" t="s">
        <v>106</v>
      </c>
      <c r="AM103" s="58" t="s">
        <v>106</v>
      </c>
      <c r="AN103" s="58" t="s">
        <v>106</v>
      </c>
      <c r="AO103" s="58" t="s">
        <v>106</v>
      </c>
      <c r="AP103" s="58" t="s">
        <v>106</v>
      </c>
      <c r="AQ103" s="58" t="s">
        <v>106</v>
      </c>
      <c r="AR103" s="58" t="s">
        <v>106</v>
      </c>
      <c r="AS103" s="58" t="s">
        <v>106</v>
      </c>
      <c r="AT103" s="58" t="s">
        <v>106</v>
      </c>
      <c r="AU103" s="58" t="s">
        <v>106</v>
      </c>
      <c r="AV103" s="58" t="s">
        <v>106</v>
      </c>
      <c r="AW103" s="58" t="s">
        <v>106</v>
      </c>
      <c r="AX103" s="58" t="s">
        <v>106</v>
      </c>
      <c r="AY103" s="58" t="s">
        <v>106</v>
      </c>
      <c r="AZ103" s="120" t="s">
        <v>576</v>
      </c>
      <c r="BA103" s="58" t="s">
        <v>106</v>
      </c>
      <c r="BB103" s="58" t="s">
        <v>106</v>
      </c>
    </row>
    <row r="104" spans="1:54" ht="16" x14ac:dyDescent="0.2">
      <c r="A104" s="63">
        <v>43820.892569444448</v>
      </c>
      <c r="B104" s="63">
        <v>43820.893275462964</v>
      </c>
      <c r="C104" s="58" t="s">
        <v>57</v>
      </c>
      <c r="D104" s="120" t="s">
        <v>576</v>
      </c>
      <c r="E104" s="2">
        <v>2</v>
      </c>
      <c r="F104" s="2">
        <v>60</v>
      </c>
      <c r="G104" s="58" t="s">
        <v>104</v>
      </c>
      <c r="H104" s="63">
        <v>43827.89364386574</v>
      </c>
      <c r="I104" s="58" t="s">
        <v>284</v>
      </c>
      <c r="J104" s="58" t="s">
        <v>106</v>
      </c>
      <c r="K104" s="58" t="s">
        <v>106</v>
      </c>
      <c r="L104" s="58" t="s">
        <v>106</v>
      </c>
      <c r="M104" s="58" t="s">
        <v>106</v>
      </c>
      <c r="N104" s="120" t="s">
        <v>576</v>
      </c>
      <c r="O104" s="120" t="s">
        <v>576</v>
      </c>
      <c r="P104" s="58" t="s">
        <v>107</v>
      </c>
      <c r="Q104" s="58" t="s">
        <v>108</v>
      </c>
      <c r="R104" s="58" t="s">
        <v>129</v>
      </c>
      <c r="S104" s="58" t="s">
        <v>106</v>
      </c>
      <c r="T104" s="58" t="s">
        <v>106</v>
      </c>
      <c r="U104" s="58" t="s">
        <v>106</v>
      </c>
      <c r="V104" s="58" t="s">
        <v>106</v>
      </c>
      <c r="W104" s="58" t="s">
        <v>106</v>
      </c>
      <c r="X104" s="58" t="s">
        <v>106</v>
      </c>
      <c r="Y104" s="58" t="s">
        <v>106</v>
      </c>
      <c r="Z104" s="58" t="s">
        <v>106</v>
      </c>
      <c r="AA104" s="58" t="s">
        <v>106</v>
      </c>
      <c r="AB104" s="58" t="s">
        <v>106</v>
      </c>
      <c r="AC104" s="58" t="s">
        <v>106</v>
      </c>
      <c r="AD104" s="58" t="s">
        <v>106</v>
      </c>
      <c r="AE104" s="58" t="s">
        <v>106</v>
      </c>
      <c r="AF104" s="58" t="s">
        <v>106</v>
      </c>
      <c r="AG104" s="58" t="s">
        <v>106</v>
      </c>
      <c r="AH104" s="58" t="s">
        <v>106</v>
      </c>
      <c r="AI104" s="58" t="s">
        <v>106</v>
      </c>
      <c r="AJ104" s="58" t="s">
        <v>106</v>
      </c>
      <c r="AK104" s="58" t="s">
        <v>106</v>
      </c>
      <c r="AL104" s="58" t="s">
        <v>106</v>
      </c>
      <c r="AM104" s="58" t="s">
        <v>106</v>
      </c>
      <c r="AN104" s="58" t="s">
        <v>106</v>
      </c>
      <c r="AO104" s="58" t="s">
        <v>106</v>
      </c>
      <c r="AP104" s="58" t="s">
        <v>106</v>
      </c>
      <c r="AQ104" s="58" t="s">
        <v>106</v>
      </c>
      <c r="AR104" s="58" t="s">
        <v>106</v>
      </c>
      <c r="AS104" s="58" t="s">
        <v>106</v>
      </c>
      <c r="AT104" s="58" t="s">
        <v>106</v>
      </c>
      <c r="AU104" s="58" t="s">
        <v>106</v>
      </c>
      <c r="AV104" s="58" t="s">
        <v>106</v>
      </c>
      <c r="AW104" s="58" t="s">
        <v>106</v>
      </c>
      <c r="AX104" s="58" t="s">
        <v>106</v>
      </c>
      <c r="AY104" s="58" t="s">
        <v>106</v>
      </c>
      <c r="AZ104" s="120" t="s">
        <v>576</v>
      </c>
      <c r="BA104" s="58" t="s">
        <v>106</v>
      </c>
      <c r="BB104" s="58" t="s">
        <v>106</v>
      </c>
    </row>
    <row r="105" spans="1:54" ht="16" x14ac:dyDescent="0.2">
      <c r="A105" s="63">
        <v>43864.354560185187</v>
      </c>
      <c r="B105" s="63">
        <v>43864.355995370373</v>
      </c>
      <c r="C105" s="58" t="s">
        <v>57</v>
      </c>
      <c r="D105" s="120" t="s">
        <v>576</v>
      </c>
      <c r="E105" s="2">
        <v>2</v>
      </c>
      <c r="F105" s="2">
        <v>123</v>
      </c>
      <c r="G105" s="58" t="s">
        <v>104</v>
      </c>
      <c r="H105" s="63">
        <v>43871.35609927083</v>
      </c>
      <c r="I105" s="58" t="s">
        <v>285</v>
      </c>
      <c r="J105" s="58" t="s">
        <v>106</v>
      </c>
      <c r="K105" s="58" t="s">
        <v>106</v>
      </c>
      <c r="L105" s="58" t="s">
        <v>106</v>
      </c>
      <c r="M105" s="58" t="s">
        <v>106</v>
      </c>
      <c r="N105" s="120" t="s">
        <v>576</v>
      </c>
      <c r="O105" s="120" t="s">
        <v>576</v>
      </c>
      <c r="P105" s="58" t="s">
        <v>107</v>
      </c>
      <c r="Q105" s="58" t="s">
        <v>108</v>
      </c>
      <c r="R105" s="58" t="s">
        <v>129</v>
      </c>
      <c r="S105" s="58" t="s">
        <v>106</v>
      </c>
      <c r="T105" s="58" t="s">
        <v>106</v>
      </c>
      <c r="U105" s="58" t="s">
        <v>106</v>
      </c>
      <c r="V105" s="58" t="s">
        <v>106</v>
      </c>
      <c r="W105" s="58" t="s">
        <v>106</v>
      </c>
      <c r="X105" s="58" t="s">
        <v>106</v>
      </c>
      <c r="Y105" s="58" t="s">
        <v>106</v>
      </c>
      <c r="Z105" s="58" t="s">
        <v>106</v>
      </c>
      <c r="AA105" s="58" t="s">
        <v>106</v>
      </c>
      <c r="AB105" s="58" t="s">
        <v>106</v>
      </c>
      <c r="AC105" s="58" t="s">
        <v>106</v>
      </c>
      <c r="AD105" s="58" t="s">
        <v>106</v>
      </c>
      <c r="AE105" s="58" t="s">
        <v>106</v>
      </c>
      <c r="AF105" s="58" t="s">
        <v>106</v>
      </c>
      <c r="AG105" s="58" t="s">
        <v>106</v>
      </c>
      <c r="AH105" s="58" t="s">
        <v>106</v>
      </c>
      <c r="AI105" s="58" t="s">
        <v>106</v>
      </c>
      <c r="AJ105" s="58" t="s">
        <v>106</v>
      </c>
      <c r="AK105" s="58" t="s">
        <v>106</v>
      </c>
      <c r="AL105" s="58" t="s">
        <v>106</v>
      </c>
      <c r="AM105" s="58" t="s">
        <v>106</v>
      </c>
      <c r="AN105" s="58" t="s">
        <v>106</v>
      </c>
      <c r="AO105" s="58" t="s">
        <v>106</v>
      </c>
      <c r="AP105" s="58" t="s">
        <v>106</v>
      </c>
      <c r="AQ105" s="58" t="s">
        <v>106</v>
      </c>
      <c r="AR105" s="58" t="s">
        <v>106</v>
      </c>
      <c r="AS105" s="58" t="s">
        <v>106</v>
      </c>
      <c r="AT105" s="58" t="s">
        <v>106</v>
      </c>
      <c r="AU105" s="58" t="s">
        <v>106</v>
      </c>
      <c r="AV105" s="58" t="s">
        <v>106</v>
      </c>
      <c r="AW105" s="58" t="s">
        <v>106</v>
      </c>
      <c r="AX105" s="58" t="s">
        <v>106</v>
      </c>
      <c r="AY105" s="58" t="s">
        <v>106</v>
      </c>
      <c r="AZ105" s="120" t="s">
        <v>576</v>
      </c>
      <c r="BA105" s="58" t="s">
        <v>106</v>
      </c>
      <c r="BB105" s="58" t="s">
        <v>106</v>
      </c>
    </row>
    <row r="106" spans="1:54" ht="16" x14ac:dyDescent="0.2">
      <c r="A106" s="63">
        <v>43885.873784722222</v>
      </c>
      <c r="B106" s="63">
        <v>43885.884282407409</v>
      </c>
      <c r="C106" s="58" t="s">
        <v>57</v>
      </c>
      <c r="D106" s="120" t="s">
        <v>576</v>
      </c>
      <c r="E106" s="2">
        <v>100</v>
      </c>
      <c r="F106" s="2">
        <v>907</v>
      </c>
      <c r="G106" s="58" t="s">
        <v>130</v>
      </c>
      <c r="H106" s="63">
        <v>43885.884296493059</v>
      </c>
      <c r="I106" s="58" t="s">
        <v>286</v>
      </c>
      <c r="J106" s="58" t="s">
        <v>106</v>
      </c>
      <c r="K106" s="58" t="s">
        <v>106</v>
      </c>
      <c r="L106" s="58" t="s">
        <v>106</v>
      </c>
      <c r="M106" s="58" t="s">
        <v>106</v>
      </c>
      <c r="N106" s="120" t="s">
        <v>576</v>
      </c>
      <c r="O106" s="120" t="s">
        <v>576</v>
      </c>
      <c r="P106" s="58" t="s">
        <v>107</v>
      </c>
      <c r="Q106" s="58" t="s">
        <v>108</v>
      </c>
      <c r="R106" s="58" t="s">
        <v>129</v>
      </c>
      <c r="S106" s="58" t="s">
        <v>109</v>
      </c>
      <c r="T106" s="58" t="s">
        <v>133</v>
      </c>
      <c r="U106" s="58" t="s">
        <v>134</v>
      </c>
      <c r="V106" s="58" t="s">
        <v>134</v>
      </c>
      <c r="W106" s="58" t="s">
        <v>134</v>
      </c>
      <c r="X106" s="58" t="s">
        <v>134</v>
      </c>
      <c r="Y106" s="58" t="s">
        <v>134</v>
      </c>
      <c r="Z106" s="58" t="s">
        <v>109</v>
      </c>
      <c r="AA106" s="58" t="s">
        <v>134</v>
      </c>
      <c r="AB106" s="58" t="s">
        <v>109</v>
      </c>
      <c r="AC106" s="58" t="s">
        <v>109</v>
      </c>
      <c r="AD106" s="58" t="s">
        <v>134</v>
      </c>
      <c r="AE106" s="58" t="s">
        <v>109</v>
      </c>
      <c r="AF106" s="58" t="s">
        <v>134</v>
      </c>
      <c r="AG106" s="58" t="s">
        <v>134</v>
      </c>
      <c r="AH106" s="58" t="s">
        <v>110</v>
      </c>
      <c r="AI106" s="58" t="s">
        <v>151</v>
      </c>
      <c r="AJ106" s="58" t="s">
        <v>136</v>
      </c>
      <c r="AK106" s="58" t="s">
        <v>137</v>
      </c>
      <c r="AL106" s="58" t="s">
        <v>114</v>
      </c>
      <c r="AM106" s="58" t="s">
        <v>138</v>
      </c>
      <c r="AN106" s="58" t="s">
        <v>176</v>
      </c>
      <c r="AO106" s="58" t="s">
        <v>117</v>
      </c>
      <c r="AP106" s="58" t="s">
        <v>118</v>
      </c>
      <c r="AQ106" s="58" t="s">
        <v>119</v>
      </c>
      <c r="AR106" s="58" t="s">
        <v>142</v>
      </c>
      <c r="AS106" s="58" t="s">
        <v>143</v>
      </c>
      <c r="AT106" s="58" t="s">
        <v>144</v>
      </c>
      <c r="AU106" s="58" t="s">
        <v>145</v>
      </c>
      <c r="AV106" s="58" t="s">
        <v>123</v>
      </c>
      <c r="AW106" s="58" t="s">
        <v>125</v>
      </c>
      <c r="AX106" s="58" t="s">
        <v>126</v>
      </c>
      <c r="AY106" s="58" t="s">
        <v>192</v>
      </c>
      <c r="AZ106" s="120" t="s">
        <v>576</v>
      </c>
      <c r="BA106" s="58" t="s">
        <v>148</v>
      </c>
      <c r="BB106" s="58" t="s">
        <v>106</v>
      </c>
    </row>
    <row r="107" spans="1:54" ht="16" x14ac:dyDescent="0.2">
      <c r="A107" s="63">
        <v>43885.871307870373</v>
      </c>
      <c r="B107" s="63">
        <v>43885.871412037035</v>
      </c>
      <c r="C107" s="58" t="s">
        <v>57</v>
      </c>
      <c r="D107" s="120" t="s">
        <v>576</v>
      </c>
      <c r="E107" s="2">
        <v>2</v>
      </c>
      <c r="F107" s="2">
        <v>8</v>
      </c>
      <c r="G107" s="58" t="s">
        <v>104</v>
      </c>
      <c r="H107" s="63">
        <v>43892.871560810185</v>
      </c>
      <c r="I107" s="58" t="s">
        <v>287</v>
      </c>
      <c r="J107" s="58" t="s">
        <v>106</v>
      </c>
      <c r="K107" s="58" t="s">
        <v>106</v>
      </c>
      <c r="L107" s="58" t="s">
        <v>106</v>
      </c>
      <c r="M107" s="58" t="s">
        <v>106</v>
      </c>
      <c r="N107" s="120" t="s">
        <v>576</v>
      </c>
      <c r="O107" s="120" t="s">
        <v>576</v>
      </c>
      <c r="P107" s="58" t="s">
        <v>107</v>
      </c>
      <c r="Q107" s="58" t="s">
        <v>108</v>
      </c>
      <c r="R107" s="58" t="s">
        <v>129</v>
      </c>
      <c r="S107" s="58" t="s">
        <v>106</v>
      </c>
      <c r="T107" s="58" t="s">
        <v>106</v>
      </c>
      <c r="U107" s="58" t="s">
        <v>106</v>
      </c>
      <c r="V107" s="58" t="s">
        <v>106</v>
      </c>
      <c r="W107" s="58" t="s">
        <v>106</v>
      </c>
      <c r="X107" s="58" t="s">
        <v>106</v>
      </c>
      <c r="Y107" s="58" t="s">
        <v>106</v>
      </c>
      <c r="Z107" s="58" t="s">
        <v>106</v>
      </c>
      <c r="AA107" s="58" t="s">
        <v>106</v>
      </c>
      <c r="AB107" s="58" t="s">
        <v>106</v>
      </c>
      <c r="AC107" s="58" t="s">
        <v>106</v>
      </c>
      <c r="AD107" s="58" t="s">
        <v>106</v>
      </c>
      <c r="AE107" s="58" t="s">
        <v>106</v>
      </c>
      <c r="AF107" s="58" t="s">
        <v>106</v>
      </c>
      <c r="AG107" s="58" t="s">
        <v>106</v>
      </c>
      <c r="AH107" s="58" t="s">
        <v>106</v>
      </c>
      <c r="AI107" s="58" t="s">
        <v>106</v>
      </c>
      <c r="AJ107" s="58" t="s">
        <v>106</v>
      </c>
      <c r="AK107" s="58" t="s">
        <v>106</v>
      </c>
      <c r="AL107" s="58" t="s">
        <v>106</v>
      </c>
      <c r="AM107" s="58" t="s">
        <v>106</v>
      </c>
      <c r="AN107" s="58" t="s">
        <v>106</v>
      </c>
      <c r="AO107" s="58" t="s">
        <v>106</v>
      </c>
      <c r="AP107" s="58" t="s">
        <v>106</v>
      </c>
      <c r="AQ107" s="58" t="s">
        <v>106</v>
      </c>
      <c r="AR107" s="58" t="s">
        <v>106</v>
      </c>
      <c r="AS107" s="58" t="s">
        <v>106</v>
      </c>
      <c r="AT107" s="58" t="s">
        <v>106</v>
      </c>
      <c r="AU107" s="58" t="s">
        <v>106</v>
      </c>
      <c r="AV107" s="58" t="s">
        <v>106</v>
      </c>
      <c r="AW107" s="58" t="s">
        <v>106</v>
      </c>
      <c r="AX107" s="58" t="s">
        <v>106</v>
      </c>
      <c r="AY107" s="58" t="s">
        <v>106</v>
      </c>
      <c r="AZ107" s="120" t="s">
        <v>576</v>
      </c>
      <c r="BA107" s="58" t="s">
        <v>106</v>
      </c>
      <c r="BB107" s="58" t="s">
        <v>106</v>
      </c>
    </row>
    <row r="108" spans="1:54" ht="16" x14ac:dyDescent="0.2">
      <c r="A108" s="63">
        <v>43886.605439814812</v>
      </c>
      <c r="B108" s="63">
        <v>43886.607002314813</v>
      </c>
      <c r="C108" s="58" t="s">
        <v>57</v>
      </c>
      <c r="D108" s="120" t="s">
        <v>576</v>
      </c>
      <c r="E108" s="2">
        <v>16</v>
      </c>
      <c r="F108" s="2">
        <v>135</v>
      </c>
      <c r="G108" s="58" t="s">
        <v>104</v>
      </c>
      <c r="H108" s="63">
        <v>43893.607283645833</v>
      </c>
      <c r="I108" s="58" t="s">
        <v>288</v>
      </c>
      <c r="J108" s="58" t="s">
        <v>106</v>
      </c>
      <c r="K108" s="58" t="s">
        <v>106</v>
      </c>
      <c r="L108" s="58" t="s">
        <v>106</v>
      </c>
      <c r="M108" s="58" t="s">
        <v>106</v>
      </c>
      <c r="N108" s="120" t="s">
        <v>576</v>
      </c>
      <c r="O108" s="120" t="s">
        <v>576</v>
      </c>
      <c r="P108" s="58" t="s">
        <v>107</v>
      </c>
      <c r="Q108" s="58" t="s">
        <v>108</v>
      </c>
      <c r="R108" s="58" t="s">
        <v>129</v>
      </c>
      <c r="S108" s="58" t="s">
        <v>134</v>
      </c>
      <c r="T108" s="58" t="s">
        <v>133</v>
      </c>
      <c r="U108" s="58" t="s">
        <v>133</v>
      </c>
      <c r="V108" s="58" t="s">
        <v>134</v>
      </c>
      <c r="W108" s="58" t="s">
        <v>134</v>
      </c>
      <c r="X108" s="58" t="s">
        <v>134</v>
      </c>
      <c r="Y108" s="58" t="s">
        <v>134</v>
      </c>
      <c r="Z108" s="58" t="s">
        <v>133</v>
      </c>
      <c r="AA108" s="58" t="s">
        <v>109</v>
      </c>
      <c r="AB108" s="58" t="s">
        <v>134</v>
      </c>
      <c r="AC108" s="58" t="s">
        <v>109</v>
      </c>
      <c r="AD108" s="58" t="s">
        <v>109</v>
      </c>
      <c r="AE108" s="58" t="s">
        <v>134</v>
      </c>
      <c r="AF108" s="58" t="s">
        <v>134</v>
      </c>
      <c r="AG108" s="58" t="s">
        <v>134</v>
      </c>
      <c r="AH108" s="58" t="s">
        <v>106</v>
      </c>
      <c r="AI108" s="58" t="s">
        <v>106</v>
      </c>
      <c r="AJ108" s="58" t="s">
        <v>106</v>
      </c>
      <c r="AK108" s="58" t="s">
        <v>106</v>
      </c>
      <c r="AL108" s="58" t="s">
        <v>106</v>
      </c>
      <c r="AM108" s="58" t="s">
        <v>106</v>
      </c>
      <c r="AN108" s="58" t="s">
        <v>106</v>
      </c>
      <c r="AO108" s="58" t="s">
        <v>106</v>
      </c>
      <c r="AP108" s="58" t="s">
        <v>106</v>
      </c>
      <c r="AQ108" s="58" t="s">
        <v>106</v>
      </c>
      <c r="AR108" s="58" t="s">
        <v>106</v>
      </c>
      <c r="AS108" s="58" t="s">
        <v>106</v>
      </c>
      <c r="AT108" s="58" t="s">
        <v>106</v>
      </c>
      <c r="AU108" s="58" t="s">
        <v>106</v>
      </c>
      <c r="AV108" s="58" t="s">
        <v>106</v>
      </c>
      <c r="AW108" s="58" t="s">
        <v>106</v>
      </c>
      <c r="AX108" s="58" t="s">
        <v>106</v>
      </c>
      <c r="AY108" s="58" t="s">
        <v>106</v>
      </c>
      <c r="AZ108" s="120" t="s">
        <v>576</v>
      </c>
      <c r="BA108" s="58" t="s">
        <v>106</v>
      </c>
      <c r="BB108" s="58" t="s">
        <v>106</v>
      </c>
    </row>
    <row r="109" spans="1:54" ht="16" x14ac:dyDescent="0.2">
      <c r="A109" s="63">
        <v>43915.346701388888</v>
      </c>
      <c r="B109" s="63">
        <v>43915.374826388892</v>
      </c>
      <c r="C109" s="58" t="s">
        <v>57</v>
      </c>
      <c r="D109" s="120" t="s">
        <v>576</v>
      </c>
      <c r="E109" s="2">
        <v>2</v>
      </c>
      <c r="F109" s="2">
        <v>2430</v>
      </c>
      <c r="G109" s="58" t="s">
        <v>104</v>
      </c>
      <c r="H109" s="63">
        <v>43922.374939166664</v>
      </c>
      <c r="I109" s="58" t="s">
        <v>289</v>
      </c>
      <c r="J109" s="58" t="s">
        <v>106</v>
      </c>
      <c r="K109" s="58" t="s">
        <v>106</v>
      </c>
      <c r="L109" s="58" t="s">
        <v>106</v>
      </c>
      <c r="M109" s="58" t="s">
        <v>106</v>
      </c>
      <c r="N109" s="120" t="s">
        <v>576</v>
      </c>
      <c r="O109" s="120" t="s">
        <v>576</v>
      </c>
      <c r="P109" s="58" t="s">
        <v>107</v>
      </c>
      <c r="Q109" s="58" t="s">
        <v>108</v>
      </c>
      <c r="R109" s="58" t="s">
        <v>129</v>
      </c>
      <c r="S109" s="58" t="s">
        <v>106</v>
      </c>
      <c r="T109" s="58" t="s">
        <v>106</v>
      </c>
      <c r="U109" s="58" t="s">
        <v>106</v>
      </c>
      <c r="V109" s="58" t="s">
        <v>106</v>
      </c>
      <c r="W109" s="58" t="s">
        <v>106</v>
      </c>
      <c r="X109" s="58" t="s">
        <v>106</v>
      </c>
      <c r="Y109" s="58" t="s">
        <v>106</v>
      </c>
      <c r="Z109" s="58" t="s">
        <v>106</v>
      </c>
      <c r="AA109" s="58" t="s">
        <v>106</v>
      </c>
      <c r="AB109" s="58" t="s">
        <v>106</v>
      </c>
      <c r="AC109" s="58" t="s">
        <v>106</v>
      </c>
      <c r="AD109" s="58" t="s">
        <v>106</v>
      </c>
      <c r="AE109" s="58" t="s">
        <v>106</v>
      </c>
      <c r="AF109" s="58" t="s">
        <v>106</v>
      </c>
      <c r="AG109" s="58" t="s">
        <v>106</v>
      </c>
      <c r="AH109" s="58" t="s">
        <v>106</v>
      </c>
      <c r="AI109" s="58" t="s">
        <v>106</v>
      </c>
      <c r="AJ109" s="58" t="s">
        <v>106</v>
      </c>
      <c r="AK109" s="58" t="s">
        <v>106</v>
      </c>
      <c r="AL109" s="58" t="s">
        <v>106</v>
      </c>
      <c r="AM109" s="58" t="s">
        <v>106</v>
      </c>
      <c r="AN109" s="58" t="s">
        <v>106</v>
      </c>
      <c r="AO109" s="58" t="s">
        <v>106</v>
      </c>
      <c r="AP109" s="58" t="s">
        <v>106</v>
      </c>
      <c r="AQ109" s="58" t="s">
        <v>106</v>
      </c>
      <c r="AR109" s="58" t="s">
        <v>106</v>
      </c>
      <c r="AS109" s="58" t="s">
        <v>106</v>
      </c>
      <c r="AT109" s="58" t="s">
        <v>106</v>
      </c>
      <c r="AU109" s="58" t="s">
        <v>106</v>
      </c>
      <c r="AV109" s="58" t="s">
        <v>106</v>
      </c>
      <c r="AW109" s="58" t="s">
        <v>106</v>
      </c>
      <c r="AX109" s="58" t="s">
        <v>106</v>
      </c>
      <c r="AY109" s="58" t="s">
        <v>106</v>
      </c>
      <c r="AZ109" s="120" t="s">
        <v>576</v>
      </c>
      <c r="BA109" s="58" t="s">
        <v>106</v>
      </c>
      <c r="BB109" s="58" t="s">
        <v>106</v>
      </c>
    </row>
    <row r="110" spans="1:54" ht="16" x14ac:dyDescent="0.2">
      <c r="A110" s="63">
        <v>43937.444085648145</v>
      </c>
      <c r="B110" s="63">
        <v>43937.458298611113</v>
      </c>
      <c r="C110" s="58" t="s">
        <v>57</v>
      </c>
      <c r="D110" s="120" t="s">
        <v>576</v>
      </c>
      <c r="E110" s="2">
        <v>100</v>
      </c>
      <c r="F110" s="2">
        <v>1227</v>
      </c>
      <c r="G110" s="58" t="s">
        <v>130</v>
      </c>
      <c r="H110" s="63">
        <v>43937.458304849541</v>
      </c>
      <c r="I110" s="58" t="s">
        <v>290</v>
      </c>
      <c r="J110" s="58" t="s">
        <v>106</v>
      </c>
      <c r="K110" s="58" t="s">
        <v>106</v>
      </c>
      <c r="L110" s="58" t="s">
        <v>106</v>
      </c>
      <c r="M110" s="58" t="s">
        <v>106</v>
      </c>
      <c r="N110" s="120" t="s">
        <v>576</v>
      </c>
      <c r="O110" s="120" t="s">
        <v>576</v>
      </c>
      <c r="P110" s="58" t="s">
        <v>107</v>
      </c>
      <c r="Q110" s="58" t="s">
        <v>108</v>
      </c>
      <c r="R110" s="58" t="s">
        <v>129</v>
      </c>
      <c r="S110" s="58" t="s">
        <v>133</v>
      </c>
      <c r="T110" s="58" t="s">
        <v>132</v>
      </c>
      <c r="U110" s="58" t="s">
        <v>132</v>
      </c>
      <c r="V110" s="58" t="s">
        <v>133</v>
      </c>
      <c r="W110" s="58" t="s">
        <v>133</v>
      </c>
      <c r="X110" s="58" t="s">
        <v>134</v>
      </c>
      <c r="Y110" s="58" t="s">
        <v>133</v>
      </c>
      <c r="Z110" s="58" t="s">
        <v>134</v>
      </c>
      <c r="AA110" s="58" t="s">
        <v>133</v>
      </c>
      <c r="AB110" s="58" t="s">
        <v>133</v>
      </c>
      <c r="AC110" s="58" t="s">
        <v>134</v>
      </c>
      <c r="AD110" s="58" t="s">
        <v>134</v>
      </c>
      <c r="AE110" s="58" t="s">
        <v>133</v>
      </c>
      <c r="AF110" s="58" t="s">
        <v>133</v>
      </c>
      <c r="AG110" s="58" t="s">
        <v>133</v>
      </c>
      <c r="AH110" s="58" t="s">
        <v>110</v>
      </c>
      <c r="AI110" s="58" t="s">
        <v>151</v>
      </c>
      <c r="AJ110" s="58" t="s">
        <v>136</v>
      </c>
      <c r="AK110" s="58" t="s">
        <v>137</v>
      </c>
      <c r="AL110" s="58" t="s">
        <v>168</v>
      </c>
      <c r="AM110" s="58" t="s">
        <v>115</v>
      </c>
      <c r="AN110" s="58" t="s">
        <v>176</v>
      </c>
      <c r="AO110" s="58" t="s">
        <v>117</v>
      </c>
      <c r="AP110" s="58" t="s">
        <v>118</v>
      </c>
      <c r="AQ110" s="58" t="s">
        <v>141</v>
      </c>
      <c r="AR110" s="58" t="s">
        <v>142</v>
      </c>
      <c r="AS110" s="58" t="s">
        <v>143</v>
      </c>
      <c r="AT110" s="58" t="s">
        <v>122</v>
      </c>
      <c r="AU110" s="58" t="s">
        <v>145</v>
      </c>
      <c r="AV110" s="58" t="s">
        <v>174</v>
      </c>
      <c r="AW110" s="58" t="s">
        <v>125</v>
      </c>
      <c r="AX110" s="58" t="s">
        <v>157</v>
      </c>
      <c r="AY110" s="58" t="s">
        <v>127</v>
      </c>
      <c r="AZ110" s="120" t="s">
        <v>576</v>
      </c>
      <c r="BA110" s="58" t="s">
        <v>148</v>
      </c>
      <c r="BB110" s="58" t="s">
        <v>106</v>
      </c>
    </row>
    <row r="111" spans="1:54" ht="16" x14ac:dyDescent="0.2">
      <c r="A111" s="63">
        <v>43945.462881944448</v>
      </c>
      <c r="B111" s="63">
        <v>43945.473194444443</v>
      </c>
      <c r="C111" s="58" t="s">
        <v>57</v>
      </c>
      <c r="D111" s="120" t="s">
        <v>576</v>
      </c>
      <c r="E111" s="2">
        <v>100</v>
      </c>
      <c r="F111" s="2">
        <v>891</v>
      </c>
      <c r="G111" s="58" t="s">
        <v>130</v>
      </c>
      <c r="H111" s="63">
        <v>43945.473207314812</v>
      </c>
      <c r="I111" s="58" t="s">
        <v>291</v>
      </c>
      <c r="J111" s="58" t="s">
        <v>106</v>
      </c>
      <c r="K111" s="58" t="s">
        <v>106</v>
      </c>
      <c r="L111" s="58" t="s">
        <v>106</v>
      </c>
      <c r="M111" s="58" t="s">
        <v>106</v>
      </c>
      <c r="N111" s="120" t="s">
        <v>576</v>
      </c>
      <c r="O111" s="120" t="s">
        <v>576</v>
      </c>
      <c r="P111" s="58" t="s">
        <v>107</v>
      </c>
      <c r="Q111" s="58" t="s">
        <v>108</v>
      </c>
      <c r="R111" s="58" t="s">
        <v>129</v>
      </c>
      <c r="S111" s="58" t="s">
        <v>134</v>
      </c>
      <c r="T111" s="58" t="s">
        <v>132</v>
      </c>
      <c r="U111" s="58" t="s">
        <v>134</v>
      </c>
      <c r="V111" s="58" t="s">
        <v>133</v>
      </c>
      <c r="W111" s="58" t="s">
        <v>134</v>
      </c>
      <c r="X111" s="58" t="s">
        <v>134</v>
      </c>
      <c r="Y111" s="58" t="s">
        <v>134</v>
      </c>
      <c r="Z111" s="58" t="s">
        <v>134</v>
      </c>
      <c r="AA111" s="58" t="s">
        <v>132</v>
      </c>
      <c r="AB111" s="58" t="s">
        <v>134</v>
      </c>
      <c r="AC111" s="58" t="s">
        <v>133</v>
      </c>
      <c r="AD111" s="58" t="s">
        <v>133</v>
      </c>
      <c r="AE111" s="58" t="s">
        <v>134</v>
      </c>
      <c r="AF111" s="58" t="s">
        <v>109</v>
      </c>
      <c r="AG111" s="58" t="s">
        <v>133</v>
      </c>
      <c r="AH111" s="58" t="s">
        <v>110</v>
      </c>
      <c r="AI111" s="58" t="s">
        <v>111</v>
      </c>
      <c r="AJ111" s="58" t="s">
        <v>136</v>
      </c>
      <c r="AK111" s="58" t="s">
        <v>152</v>
      </c>
      <c r="AL111" s="58" t="s">
        <v>114</v>
      </c>
      <c r="AM111" s="58" t="s">
        <v>138</v>
      </c>
      <c r="AN111" s="58" t="s">
        <v>116</v>
      </c>
      <c r="AO111" s="58" t="s">
        <v>117</v>
      </c>
      <c r="AP111" s="58" t="s">
        <v>118</v>
      </c>
      <c r="AQ111" s="58" t="s">
        <v>119</v>
      </c>
      <c r="AR111" s="58" t="s">
        <v>120</v>
      </c>
      <c r="AS111" s="58" t="s">
        <v>143</v>
      </c>
      <c r="AT111" s="58" t="s">
        <v>153</v>
      </c>
      <c r="AU111" s="58" t="s">
        <v>145</v>
      </c>
      <c r="AV111" s="58" t="s">
        <v>123</v>
      </c>
      <c r="AW111" s="58" t="s">
        <v>125</v>
      </c>
      <c r="AX111" s="58" t="s">
        <v>157</v>
      </c>
      <c r="AY111" s="58" t="s">
        <v>127</v>
      </c>
      <c r="AZ111" s="120" t="s">
        <v>576</v>
      </c>
      <c r="BA111" s="58" t="s">
        <v>148</v>
      </c>
      <c r="BB111" s="58" t="s">
        <v>106</v>
      </c>
    </row>
    <row r="112" spans="1:54" ht="16" x14ac:dyDescent="0.2">
      <c r="A112" s="63">
        <v>43945.544895833336</v>
      </c>
      <c r="B112" s="63">
        <v>43945.552233796298</v>
      </c>
      <c r="C112" s="58" t="s">
        <v>57</v>
      </c>
      <c r="D112" s="120" t="s">
        <v>576</v>
      </c>
      <c r="E112" s="2">
        <v>100</v>
      </c>
      <c r="F112" s="2">
        <v>633</v>
      </c>
      <c r="G112" s="58" t="s">
        <v>130</v>
      </c>
      <c r="H112" s="63">
        <v>43945.55224380787</v>
      </c>
      <c r="I112" s="58" t="s">
        <v>292</v>
      </c>
      <c r="J112" s="58" t="s">
        <v>106</v>
      </c>
      <c r="K112" s="58" t="s">
        <v>106</v>
      </c>
      <c r="L112" s="58" t="s">
        <v>106</v>
      </c>
      <c r="M112" s="58" t="s">
        <v>106</v>
      </c>
      <c r="N112" s="120" t="s">
        <v>576</v>
      </c>
      <c r="O112" s="120" t="s">
        <v>576</v>
      </c>
      <c r="P112" s="58" t="s">
        <v>107</v>
      </c>
      <c r="Q112" s="58" t="s">
        <v>108</v>
      </c>
      <c r="R112" s="58" t="s">
        <v>129</v>
      </c>
      <c r="S112" s="58" t="s">
        <v>134</v>
      </c>
      <c r="T112" s="58" t="s">
        <v>132</v>
      </c>
      <c r="U112" s="58" t="s">
        <v>132</v>
      </c>
      <c r="V112" s="58" t="s">
        <v>133</v>
      </c>
      <c r="W112" s="58" t="s">
        <v>133</v>
      </c>
      <c r="X112" s="58" t="s">
        <v>133</v>
      </c>
      <c r="Y112" s="58" t="s">
        <v>134</v>
      </c>
      <c r="Z112" s="58" t="s">
        <v>134</v>
      </c>
      <c r="AA112" s="58" t="s">
        <v>134</v>
      </c>
      <c r="AB112" s="58" t="s">
        <v>134</v>
      </c>
      <c r="AC112" s="58" t="s">
        <v>109</v>
      </c>
      <c r="AD112" s="58" t="s">
        <v>133</v>
      </c>
      <c r="AE112" s="58" t="s">
        <v>134</v>
      </c>
      <c r="AF112" s="58" t="s">
        <v>134</v>
      </c>
      <c r="AG112" s="58" t="s">
        <v>134</v>
      </c>
      <c r="AH112" s="58" t="s">
        <v>110</v>
      </c>
      <c r="AI112" s="58" t="s">
        <v>151</v>
      </c>
      <c r="AJ112" s="58" t="s">
        <v>136</v>
      </c>
      <c r="AK112" s="58" t="s">
        <v>113</v>
      </c>
      <c r="AL112" s="58" t="s">
        <v>114</v>
      </c>
      <c r="AM112" s="58" t="s">
        <v>115</v>
      </c>
      <c r="AN112" s="58" t="s">
        <v>116</v>
      </c>
      <c r="AO112" s="58" t="s">
        <v>117</v>
      </c>
      <c r="AP112" s="58" t="s">
        <v>118</v>
      </c>
      <c r="AQ112" s="58" t="s">
        <v>141</v>
      </c>
      <c r="AR112" s="58" t="s">
        <v>142</v>
      </c>
      <c r="AS112" s="58" t="s">
        <v>143</v>
      </c>
      <c r="AT112" s="58" t="s">
        <v>144</v>
      </c>
      <c r="AU112" s="58" t="s">
        <v>145</v>
      </c>
      <c r="AV112" s="58" t="s">
        <v>123</v>
      </c>
      <c r="AW112" s="58" t="s">
        <v>171</v>
      </c>
      <c r="AX112" s="58" t="s">
        <v>126</v>
      </c>
      <c r="AY112" s="58" t="s">
        <v>147</v>
      </c>
      <c r="AZ112" s="120" t="s">
        <v>576</v>
      </c>
      <c r="BA112" s="58" t="s">
        <v>148</v>
      </c>
      <c r="BB112" s="58" t="s">
        <v>106</v>
      </c>
    </row>
    <row r="113" spans="1:54" ht="16" x14ac:dyDescent="0.2">
      <c r="A113" s="63">
        <v>43945.613159722219</v>
      </c>
      <c r="B113" s="63">
        <v>43945.615173611113</v>
      </c>
      <c r="C113" s="58" t="s">
        <v>57</v>
      </c>
      <c r="D113" s="120" t="s">
        <v>576</v>
      </c>
      <c r="E113" s="2">
        <v>16</v>
      </c>
      <c r="F113" s="2">
        <v>174</v>
      </c>
      <c r="G113" s="58" t="s">
        <v>104</v>
      </c>
      <c r="H113" s="63">
        <v>43952.615366273145</v>
      </c>
      <c r="I113" s="58" t="s">
        <v>293</v>
      </c>
      <c r="J113" s="58" t="s">
        <v>106</v>
      </c>
      <c r="K113" s="58" t="s">
        <v>106</v>
      </c>
      <c r="L113" s="58" t="s">
        <v>106</v>
      </c>
      <c r="M113" s="58" t="s">
        <v>106</v>
      </c>
      <c r="N113" s="120" t="s">
        <v>576</v>
      </c>
      <c r="O113" s="120" t="s">
        <v>576</v>
      </c>
      <c r="P113" s="58" t="s">
        <v>107</v>
      </c>
      <c r="Q113" s="58" t="s">
        <v>108</v>
      </c>
      <c r="R113" s="58" t="s">
        <v>129</v>
      </c>
      <c r="S113" s="58" t="s">
        <v>132</v>
      </c>
      <c r="T113" s="58" t="s">
        <v>132</v>
      </c>
      <c r="U113" s="58" t="s">
        <v>132</v>
      </c>
      <c r="V113" s="58" t="s">
        <v>132</v>
      </c>
      <c r="W113" s="58" t="s">
        <v>133</v>
      </c>
      <c r="X113" s="58" t="s">
        <v>132</v>
      </c>
      <c r="Y113" s="58" t="s">
        <v>133</v>
      </c>
      <c r="Z113" s="58" t="s">
        <v>134</v>
      </c>
      <c r="AA113" s="58" t="s">
        <v>132</v>
      </c>
      <c r="AB113" s="58" t="s">
        <v>134</v>
      </c>
      <c r="AC113" s="58" t="s">
        <v>133</v>
      </c>
      <c r="AD113" s="58" t="s">
        <v>133</v>
      </c>
      <c r="AE113" s="58" t="s">
        <v>134</v>
      </c>
      <c r="AF113" s="58" t="s">
        <v>133</v>
      </c>
      <c r="AG113" s="58" t="s">
        <v>134</v>
      </c>
      <c r="AH113" s="58" t="s">
        <v>106</v>
      </c>
      <c r="AI113" s="58" t="s">
        <v>106</v>
      </c>
      <c r="AJ113" s="58" t="s">
        <v>106</v>
      </c>
      <c r="AK113" s="58" t="s">
        <v>106</v>
      </c>
      <c r="AL113" s="58" t="s">
        <v>106</v>
      </c>
      <c r="AM113" s="58" t="s">
        <v>106</v>
      </c>
      <c r="AN113" s="58" t="s">
        <v>106</v>
      </c>
      <c r="AO113" s="58" t="s">
        <v>106</v>
      </c>
      <c r="AP113" s="58" t="s">
        <v>106</v>
      </c>
      <c r="AQ113" s="58" t="s">
        <v>106</v>
      </c>
      <c r="AR113" s="58" t="s">
        <v>106</v>
      </c>
      <c r="AS113" s="58" t="s">
        <v>106</v>
      </c>
      <c r="AT113" s="58" t="s">
        <v>106</v>
      </c>
      <c r="AU113" s="58" t="s">
        <v>106</v>
      </c>
      <c r="AV113" s="58" t="s">
        <v>106</v>
      </c>
      <c r="AW113" s="58" t="s">
        <v>106</v>
      </c>
      <c r="AX113" s="58" t="s">
        <v>106</v>
      </c>
      <c r="AY113" s="58" t="s">
        <v>106</v>
      </c>
      <c r="AZ113" s="120" t="s">
        <v>576</v>
      </c>
      <c r="BA113" s="58" t="s">
        <v>106</v>
      </c>
      <c r="BB113" s="58" t="s">
        <v>106</v>
      </c>
    </row>
    <row r="114" spans="1:54" ht="16" x14ac:dyDescent="0.2">
      <c r="A114" s="63">
        <v>43946.515717592592</v>
      </c>
      <c r="B114" s="63">
        <v>43946.535995370374</v>
      </c>
      <c r="C114" s="58" t="s">
        <v>57</v>
      </c>
      <c r="D114" s="120" t="s">
        <v>576</v>
      </c>
      <c r="E114" s="2">
        <v>16</v>
      </c>
      <c r="F114" s="2">
        <v>1751</v>
      </c>
      <c r="G114" s="58" t="s">
        <v>104</v>
      </c>
      <c r="H114" s="63">
        <v>43953.536197835645</v>
      </c>
      <c r="I114" s="58" t="s">
        <v>294</v>
      </c>
      <c r="J114" s="58" t="s">
        <v>106</v>
      </c>
      <c r="K114" s="58" t="s">
        <v>106</v>
      </c>
      <c r="L114" s="58" t="s">
        <v>106</v>
      </c>
      <c r="M114" s="58" t="s">
        <v>106</v>
      </c>
      <c r="N114" s="120" t="s">
        <v>576</v>
      </c>
      <c r="O114" s="120" t="s">
        <v>576</v>
      </c>
      <c r="P114" s="58" t="s">
        <v>107</v>
      </c>
      <c r="Q114" s="58" t="s">
        <v>108</v>
      </c>
      <c r="R114" s="58" t="s">
        <v>129</v>
      </c>
      <c r="S114" s="58" t="s">
        <v>109</v>
      </c>
      <c r="T114" s="58" t="s">
        <v>133</v>
      </c>
      <c r="U114" s="58" t="s">
        <v>133</v>
      </c>
      <c r="V114" s="58" t="s">
        <v>134</v>
      </c>
      <c r="W114" s="58" t="s">
        <v>134</v>
      </c>
      <c r="X114" s="58" t="s">
        <v>134</v>
      </c>
      <c r="Y114" s="58" t="s">
        <v>134</v>
      </c>
      <c r="Z114" s="58" t="s">
        <v>134</v>
      </c>
      <c r="AA114" s="58" t="s">
        <v>133</v>
      </c>
      <c r="AB114" s="58" t="s">
        <v>133</v>
      </c>
      <c r="AC114" s="58" t="s">
        <v>133</v>
      </c>
      <c r="AD114" s="58" t="s">
        <v>134</v>
      </c>
      <c r="AE114" s="58" t="s">
        <v>133</v>
      </c>
      <c r="AF114" s="58" t="s">
        <v>134</v>
      </c>
      <c r="AG114" s="58" t="s">
        <v>133</v>
      </c>
      <c r="AH114" s="58" t="s">
        <v>106</v>
      </c>
      <c r="AI114" s="58" t="s">
        <v>106</v>
      </c>
      <c r="AJ114" s="58" t="s">
        <v>106</v>
      </c>
      <c r="AK114" s="58" t="s">
        <v>106</v>
      </c>
      <c r="AL114" s="58" t="s">
        <v>106</v>
      </c>
      <c r="AM114" s="58" t="s">
        <v>106</v>
      </c>
      <c r="AN114" s="58" t="s">
        <v>106</v>
      </c>
      <c r="AO114" s="58" t="s">
        <v>106</v>
      </c>
      <c r="AP114" s="58" t="s">
        <v>106</v>
      </c>
      <c r="AQ114" s="58" t="s">
        <v>106</v>
      </c>
      <c r="AR114" s="58" t="s">
        <v>106</v>
      </c>
      <c r="AS114" s="58" t="s">
        <v>106</v>
      </c>
      <c r="AT114" s="58" t="s">
        <v>106</v>
      </c>
      <c r="AU114" s="58" t="s">
        <v>106</v>
      </c>
      <c r="AV114" s="58" t="s">
        <v>106</v>
      </c>
      <c r="AW114" s="58" t="s">
        <v>106</v>
      </c>
      <c r="AX114" s="58" t="s">
        <v>106</v>
      </c>
      <c r="AY114" s="58" t="s">
        <v>106</v>
      </c>
      <c r="AZ114" s="120" t="s">
        <v>576</v>
      </c>
      <c r="BA114" s="58" t="s">
        <v>106</v>
      </c>
      <c r="BB114" s="58" t="s">
        <v>106</v>
      </c>
    </row>
    <row r="115" spans="1:54" ht="16" x14ac:dyDescent="0.2">
      <c r="A115" s="63">
        <v>43977.413969907408</v>
      </c>
      <c r="B115" s="63">
        <v>43977.437939814816</v>
      </c>
      <c r="C115" s="58" t="s">
        <v>57</v>
      </c>
      <c r="D115" s="120" t="s">
        <v>576</v>
      </c>
      <c r="E115" s="2">
        <v>100</v>
      </c>
      <c r="F115" s="2">
        <v>2071</v>
      </c>
      <c r="G115" s="58" t="s">
        <v>130</v>
      </c>
      <c r="H115" s="63">
        <v>43977.43795496528</v>
      </c>
      <c r="I115" s="58" t="s">
        <v>295</v>
      </c>
      <c r="J115" s="58" t="s">
        <v>106</v>
      </c>
      <c r="K115" s="58" t="s">
        <v>106</v>
      </c>
      <c r="L115" s="58" t="s">
        <v>106</v>
      </c>
      <c r="M115" s="58" t="s">
        <v>106</v>
      </c>
      <c r="N115" s="120" t="s">
        <v>576</v>
      </c>
      <c r="O115" s="120" t="s">
        <v>576</v>
      </c>
      <c r="P115" s="58" t="s">
        <v>107</v>
      </c>
      <c r="Q115" s="58" t="s">
        <v>108</v>
      </c>
      <c r="R115" s="58" t="s">
        <v>129</v>
      </c>
      <c r="S115" s="58" t="s">
        <v>132</v>
      </c>
      <c r="T115" s="58" t="s">
        <v>132</v>
      </c>
      <c r="U115" s="58" t="s">
        <v>132</v>
      </c>
      <c r="V115" s="58" t="s">
        <v>132</v>
      </c>
      <c r="W115" s="58" t="s">
        <v>134</v>
      </c>
      <c r="X115" s="58" t="s">
        <v>133</v>
      </c>
      <c r="Y115" s="58" t="s">
        <v>132</v>
      </c>
      <c r="Z115" s="58" t="s">
        <v>133</v>
      </c>
      <c r="AA115" s="58" t="s">
        <v>132</v>
      </c>
      <c r="AB115" s="58" t="s">
        <v>132</v>
      </c>
      <c r="AC115" s="58" t="s">
        <v>133</v>
      </c>
      <c r="AD115" s="58" t="s">
        <v>132</v>
      </c>
      <c r="AE115" s="58" t="s">
        <v>132</v>
      </c>
      <c r="AF115" s="58" t="s">
        <v>133</v>
      </c>
      <c r="AG115" s="58" t="s">
        <v>132</v>
      </c>
      <c r="AH115" s="58" t="s">
        <v>110</v>
      </c>
      <c r="AI115" s="58" t="s">
        <v>111</v>
      </c>
      <c r="AJ115" s="58" t="s">
        <v>136</v>
      </c>
      <c r="AK115" s="58" t="s">
        <v>137</v>
      </c>
      <c r="AL115" s="58" t="s">
        <v>114</v>
      </c>
      <c r="AM115" s="58" t="s">
        <v>138</v>
      </c>
      <c r="AN115" s="58" t="s">
        <v>116</v>
      </c>
      <c r="AO115" s="58" t="s">
        <v>117</v>
      </c>
      <c r="AP115" s="58" t="s">
        <v>140</v>
      </c>
      <c r="AQ115" s="58" t="s">
        <v>119</v>
      </c>
      <c r="AR115" s="58" t="s">
        <v>142</v>
      </c>
      <c r="AS115" s="58" t="s">
        <v>143</v>
      </c>
      <c r="AT115" s="58" t="s">
        <v>122</v>
      </c>
      <c r="AU115" s="58" t="s">
        <v>145</v>
      </c>
      <c r="AV115" s="58" t="s">
        <v>174</v>
      </c>
      <c r="AW115" s="58" t="s">
        <v>125</v>
      </c>
      <c r="AX115" s="58" t="s">
        <v>157</v>
      </c>
      <c r="AY115" s="58" t="s">
        <v>192</v>
      </c>
      <c r="AZ115" s="120" t="s">
        <v>576</v>
      </c>
      <c r="BA115" s="58" t="s">
        <v>148</v>
      </c>
      <c r="BB115" s="58" t="s">
        <v>106</v>
      </c>
    </row>
    <row r="116" spans="1:54" ht="16" x14ac:dyDescent="0.2">
      <c r="A116" s="63">
        <v>43977.459108796298</v>
      </c>
      <c r="B116" s="63">
        <v>43977.463275462964</v>
      </c>
      <c r="C116" s="58" t="s">
        <v>57</v>
      </c>
      <c r="D116" s="120" t="s">
        <v>576</v>
      </c>
      <c r="E116" s="2">
        <v>100</v>
      </c>
      <c r="F116" s="2">
        <v>359</v>
      </c>
      <c r="G116" s="58" t="s">
        <v>130</v>
      </c>
      <c r="H116" s="63">
        <v>43977.463284166668</v>
      </c>
      <c r="I116" s="58" t="s">
        <v>296</v>
      </c>
      <c r="J116" s="58" t="s">
        <v>106</v>
      </c>
      <c r="K116" s="58" t="s">
        <v>106</v>
      </c>
      <c r="L116" s="58" t="s">
        <v>106</v>
      </c>
      <c r="M116" s="58" t="s">
        <v>106</v>
      </c>
      <c r="N116" s="120" t="s">
        <v>576</v>
      </c>
      <c r="O116" s="120" t="s">
        <v>576</v>
      </c>
      <c r="P116" s="58" t="s">
        <v>107</v>
      </c>
      <c r="Q116" s="58" t="s">
        <v>108</v>
      </c>
      <c r="R116" s="58" t="s">
        <v>129</v>
      </c>
      <c r="S116" s="58" t="s">
        <v>132</v>
      </c>
      <c r="T116" s="58" t="s">
        <v>132</v>
      </c>
      <c r="U116" s="58" t="s">
        <v>132</v>
      </c>
      <c r="V116" s="58" t="s">
        <v>132</v>
      </c>
      <c r="W116" s="58" t="s">
        <v>133</v>
      </c>
      <c r="X116" s="58" t="s">
        <v>133</v>
      </c>
      <c r="Y116" s="58" t="s">
        <v>133</v>
      </c>
      <c r="Z116" s="58" t="s">
        <v>134</v>
      </c>
      <c r="AA116" s="58" t="s">
        <v>132</v>
      </c>
      <c r="AB116" s="58" t="s">
        <v>133</v>
      </c>
      <c r="AC116" s="58" t="s">
        <v>132</v>
      </c>
      <c r="AD116" s="58" t="s">
        <v>132</v>
      </c>
      <c r="AE116" s="58" t="s">
        <v>132</v>
      </c>
      <c r="AF116" s="58" t="s">
        <v>133</v>
      </c>
      <c r="AG116" s="58" t="s">
        <v>134</v>
      </c>
      <c r="AH116" s="58" t="s">
        <v>135</v>
      </c>
      <c r="AI116" s="58" t="s">
        <v>111</v>
      </c>
      <c r="AJ116" s="58" t="s">
        <v>136</v>
      </c>
      <c r="AK116" s="58" t="s">
        <v>137</v>
      </c>
      <c r="AL116" s="58" t="s">
        <v>114</v>
      </c>
      <c r="AM116" s="58" t="s">
        <v>138</v>
      </c>
      <c r="AN116" s="58" t="s">
        <v>116</v>
      </c>
      <c r="AO116" s="58" t="s">
        <v>159</v>
      </c>
      <c r="AP116" s="58" t="s">
        <v>140</v>
      </c>
      <c r="AQ116" s="58" t="s">
        <v>141</v>
      </c>
      <c r="AR116" s="58" t="s">
        <v>142</v>
      </c>
      <c r="AS116" s="58" t="s">
        <v>143</v>
      </c>
      <c r="AT116" s="58" t="s">
        <v>161</v>
      </c>
      <c r="AU116" s="58" t="s">
        <v>145</v>
      </c>
      <c r="AV116" s="58" t="s">
        <v>179</v>
      </c>
      <c r="AW116" s="58" t="s">
        <v>125</v>
      </c>
      <c r="AX116" s="58" t="s">
        <v>157</v>
      </c>
      <c r="AY116" s="58" t="s">
        <v>147</v>
      </c>
      <c r="AZ116" s="120" t="s">
        <v>576</v>
      </c>
      <c r="BA116" s="58" t="s">
        <v>220</v>
      </c>
      <c r="BB116" s="58" t="s">
        <v>106</v>
      </c>
    </row>
    <row r="117" spans="1:54" ht="16" x14ac:dyDescent="0.2">
      <c r="A117" s="63">
        <v>43977.480231481481</v>
      </c>
      <c r="B117" s="63">
        <v>43977.488483796296</v>
      </c>
      <c r="C117" s="58" t="s">
        <v>57</v>
      </c>
      <c r="D117" s="120" t="s">
        <v>576</v>
      </c>
      <c r="E117" s="2">
        <v>100</v>
      </c>
      <c r="F117" s="2">
        <v>712</v>
      </c>
      <c r="G117" s="58" t="s">
        <v>130</v>
      </c>
      <c r="H117" s="63">
        <v>43977.488495833335</v>
      </c>
      <c r="I117" s="58" t="s">
        <v>297</v>
      </c>
      <c r="J117" s="58" t="s">
        <v>106</v>
      </c>
      <c r="K117" s="58" t="s">
        <v>106</v>
      </c>
      <c r="L117" s="58" t="s">
        <v>106</v>
      </c>
      <c r="M117" s="58" t="s">
        <v>106</v>
      </c>
      <c r="N117" s="120" t="s">
        <v>576</v>
      </c>
      <c r="O117" s="120" t="s">
        <v>576</v>
      </c>
      <c r="P117" s="58" t="s">
        <v>107</v>
      </c>
      <c r="Q117" s="58" t="s">
        <v>108</v>
      </c>
      <c r="R117" s="58" t="s">
        <v>129</v>
      </c>
      <c r="S117" s="58" t="s">
        <v>134</v>
      </c>
      <c r="T117" s="58" t="s">
        <v>133</v>
      </c>
      <c r="U117" s="58" t="s">
        <v>133</v>
      </c>
      <c r="V117" s="58" t="s">
        <v>134</v>
      </c>
      <c r="W117" s="58" t="s">
        <v>134</v>
      </c>
      <c r="X117" s="58" t="s">
        <v>134</v>
      </c>
      <c r="Y117" s="58" t="s">
        <v>134</v>
      </c>
      <c r="Z117" s="58" t="s">
        <v>134</v>
      </c>
      <c r="AA117" s="58" t="s">
        <v>133</v>
      </c>
      <c r="AB117" s="58" t="s">
        <v>134</v>
      </c>
      <c r="AC117" s="58" t="s">
        <v>109</v>
      </c>
      <c r="AD117" s="58" t="s">
        <v>134</v>
      </c>
      <c r="AE117" s="58" t="s">
        <v>134</v>
      </c>
      <c r="AF117" s="58" t="s">
        <v>134</v>
      </c>
      <c r="AG117" s="58" t="s">
        <v>133</v>
      </c>
      <c r="AH117" s="58" t="s">
        <v>110</v>
      </c>
      <c r="AI117" s="58" t="s">
        <v>111</v>
      </c>
      <c r="AJ117" s="58" t="s">
        <v>136</v>
      </c>
      <c r="AK117" s="58" t="s">
        <v>137</v>
      </c>
      <c r="AL117" s="58" t="s">
        <v>114</v>
      </c>
      <c r="AM117" s="58" t="s">
        <v>138</v>
      </c>
      <c r="AN117" s="58" t="s">
        <v>116</v>
      </c>
      <c r="AO117" s="58" t="s">
        <v>117</v>
      </c>
      <c r="AP117" s="58" t="s">
        <v>118</v>
      </c>
      <c r="AQ117" s="58" t="s">
        <v>141</v>
      </c>
      <c r="AR117" s="58" t="s">
        <v>142</v>
      </c>
      <c r="AS117" s="58" t="s">
        <v>143</v>
      </c>
      <c r="AT117" s="58" t="s">
        <v>144</v>
      </c>
      <c r="AU117" s="58" t="s">
        <v>145</v>
      </c>
      <c r="AV117" s="58" t="s">
        <v>123</v>
      </c>
      <c r="AW117" s="58" t="s">
        <v>125</v>
      </c>
      <c r="AX117" s="58" t="s">
        <v>126</v>
      </c>
      <c r="AY117" s="58" t="s">
        <v>127</v>
      </c>
      <c r="AZ117" s="120" t="s">
        <v>576</v>
      </c>
      <c r="BA117" s="58" t="s">
        <v>148</v>
      </c>
      <c r="BB117" s="58" t="s">
        <v>106</v>
      </c>
    </row>
    <row r="118" spans="1:54" ht="16" x14ac:dyDescent="0.2">
      <c r="A118" s="63">
        <v>43977.524907407409</v>
      </c>
      <c r="B118" s="63">
        <v>43977.53230324074</v>
      </c>
      <c r="C118" s="58" t="s">
        <v>57</v>
      </c>
      <c r="D118" s="120" t="s">
        <v>576</v>
      </c>
      <c r="E118" s="2">
        <v>100</v>
      </c>
      <c r="F118" s="2">
        <v>639</v>
      </c>
      <c r="G118" s="58" t="s">
        <v>130</v>
      </c>
      <c r="H118" s="63">
        <v>43977.532314594908</v>
      </c>
      <c r="I118" s="58" t="s">
        <v>298</v>
      </c>
      <c r="J118" s="58" t="s">
        <v>106</v>
      </c>
      <c r="K118" s="58" t="s">
        <v>106</v>
      </c>
      <c r="L118" s="58" t="s">
        <v>106</v>
      </c>
      <c r="M118" s="58" t="s">
        <v>106</v>
      </c>
      <c r="N118" s="120" t="s">
        <v>576</v>
      </c>
      <c r="O118" s="120" t="s">
        <v>576</v>
      </c>
      <c r="P118" s="58" t="s">
        <v>107</v>
      </c>
      <c r="Q118" s="58" t="s">
        <v>108</v>
      </c>
      <c r="R118" s="58" t="s">
        <v>129</v>
      </c>
      <c r="S118" s="58" t="s">
        <v>132</v>
      </c>
      <c r="T118" s="58" t="s">
        <v>132</v>
      </c>
      <c r="U118" s="58" t="s">
        <v>132</v>
      </c>
      <c r="V118" s="58" t="s">
        <v>132</v>
      </c>
      <c r="W118" s="58" t="s">
        <v>132</v>
      </c>
      <c r="X118" s="58" t="s">
        <v>133</v>
      </c>
      <c r="Y118" s="58" t="s">
        <v>133</v>
      </c>
      <c r="Z118" s="58" t="s">
        <v>133</v>
      </c>
      <c r="AA118" s="58" t="s">
        <v>133</v>
      </c>
      <c r="AB118" s="58" t="s">
        <v>132</v>
      </c>
      <c r="AC118" s="58" t="s">
        <v>133</v>
      </c>
      <c r="AD118" s="58" t="s">
        <v>132</v>
      </c>
      <c r="AE118" s="58" t="s">
        <v>132</v>
      </c>
      <c r="AF118" s="58" t="s">
        <v>133</v>
      </c>
      <c r="AG118" s="58" t="s">
        <v>132</v>
      </c>
      <c r="AH118" s="58" t="s">
        <v>135</v>
      </c>
      <c r="AI118" s="58" t="s">
        <v>111</v>
      </c>
      <c r="AJ118" s="58" t="s">
        <v>136</v>
      </c>
      <c r="AK118" s="58" t="s">
        <v>137</v>
      </c>
      <c r="AL118" s="58" t="s">
        <v>114</v>
      </c>
      <c r="AM118" s="58" t="s">
        <v>138</v>
      </c>
      <c r="AN118" s="58" t="s">
        <v>116</v>
      </c>
      <c r="AO118" s="58" t="s">
        <v>117</v>
      </c>
      <c r="AP118" s="58" t="s">
        <v>118</v>
      </c>
      <c r="AQ118" s="58" t="s">
        <v>141</v>
      </c>
      <c r="AR118" s="58" t="s">
        <v>120</v>
      </c>
      <c r="AS118" s="58" t="s">
        <v>182</v>
      </c>
      <c r="AT118" s="58" t="s">
        <v>153</v>
      </c>
      <c r="AU118" s="58" t="s">
        <v>145</v>
      </c>
      <c r="AV118" s="58" t="s">
        <v>123</v>
      </c>
      <c r="AW118" s="58" t="s">
        <v>125</v>
      </c>
      <c r="AX118" s="58" t="s">
        <v>227</v>
      </c>
      <c r="AY118" s="58" t="s">
        <v>147</v>
      </c>
      <c r="AZ118" s="120" t="s">
        <v>576</v>
      </c>
      <c r="BA118" s="58" t="s">
        <v>220</v>
      </c>
      <c r="BB118" s="58" t="s">
        <v>106</v>
      </c>
    </row>
    <row r="119" spans="1:54" ht="16" x14ac:dyDescent="0.2">
      <c r="A119" s="63">
        <v>43977.451874999999</v>
      </c>
      <c r="B119" s="63">
        <v>43978.445706018516</v>
      </c>
      <c r="C119" s="58" t="s">
        <v>57</v>
      </c>
      <c r="D119" s="120" t="s">
        <v>576</v>
      </c>
      <c r="E119" s="2">
        <v>100</v>
      </c>
      <c r="F119" s="2">
        <v>85867</v>
      </c>
      <c r="G119" s="58" t="s">
        <v>130</v>
      </c>
      <c r="H119" s="63">
        <v>43978.445716076392</v>
      </c>
      <c r="I119" s="58" t="s">
        <v>299</v>
      </c>
      <c r="J119" s="58" t="s">
        <v>106</v>
      </c>
      <c r="K119" s="58" t="s">
        <v>106</v>
      </c>
      <c r="L119" s="58" t="s">
        <v>106</v>
      </c>
      <c r="M119" s="58" t="s">
        <v>106</v>
      </c>
      <c r="N119" s="120" t="s">
        <v>576</v>
      </c>
      <c r="O119" s="120" t="s">
        <v>576</v>
      </c>
      <c r="P119" s="58" t="s">
        <v>107</v>
      </c>
      <c r="Q119" s="58" t="s">
        <v>108</v>
      </c>
      <c r="R119" s="58" t="s">
        <v>129</v>
      </c>
      <c r="S119" s="58" t="s">
        <v>134</v>
      </c>
      <c r="T119" s="58" t="s">
        <v>132</v>
      </c>
      <c r="U119" s="58" t="s">
        <v>133</v>
      </c>
      <c r="V119" s="58" t="s">
        <v>134</v>
      </c>
      <c r="W119" s="58" t="s">
        <v>134</v>
      </c>
      <c r="X119" s="58" t="s">
        <v>133</v>
      </c>
      <c r="Y119" s="58" t="s">
        <v>133</v>
      </c>
      <c r="Z119" s="58" t="s">
        <v>109</v>
      </c>
      <c r="AA119" s="58" t="s">
        <v>132</v>
      </c>
      <c r="AB119" s="58" t="s">
        <v>134</v>
      </c>
      <c r="AC119" s="58" t="s">
        <v>132</v>
      </c>
      <c r="AD119" s="58" t="s">
        <v>134</v>
      </c>
      <c r="AE119" s="58" t="s">
        <v>134</v>
      </c>
      <c r="AF119" s="58" t="s">
        <v>134</v>
      </c>
      <c r="AG119" s="58" t="s">
        <v>133</v>
      </c>
      <c r="AH119" s="58" t="s">
        <v>135</v>
      </c>
      <c r="AI119" s="58" t="s">
        <v>111</v>
      </c>
      <c r="AJ119" s="58" t="s">
        <v>136</v>
      </c>
      <c r="AK119" s="58" t="s">
        <v>137</v>
      </c>
      <c r="AL119" s="58" t="s">
        <v>114</v>
      </c>
      <c r="AM119" s="58" t="s">
        <v>138</v>
      </c>
      <c r="AN119" s="58" t="s">
        <v>116</v>
      </c>
      <c r="AO119" s="58" t="s">
        <v>117</v>
      </c>
      <c r="AP119" s="58" t="s">
        <v>118</v>
      </c>
      <c r="AQ119" s="58" t="s">
        <v>141</v>
      </c>
      <c r="AR119" s="58" t="s">
        <v>120</v>
      </c>
      <c r="AS119" s="58" t="s">
        <v>170</v>
      </c>
      <c r="AT119" s="58" t="s">
        <v>122</v>
      </c>
      <c r="AU119" s="58" t="s">
        <v>145</v>
      </c>
      <c r="AV119" s="58" t="s">
        <v>179</v>
      </c>
      <c r="AW119" s="58" t="s">
        <v>125</v>
      </c>
      <c r="AX119" s="58" t="s">
        <v>126</v>
      </c>
      <c r="AY119" s="58" t="s">
        <v>147</v>
      </c>
      <c r="AZ119" s="120" t="s">
        <v>576</v>
      </c>
      <c r="BA119" s="58" t="s">
        <v>148</v>
      </c>
      <c r="BB119" s="58" t="s">
        <v>106</v>
      </c>
    </row>
    <row r="120" spans="1:54" ht="16" x14ac:dyDescent="0.2">
      <c r="A120" s="63">
        <v>43971.530335648145</v>
      </c>
      <c r="B120" s="63">
        <v>43971.531990740739</v>
      </c>
      <c r="C120" s="58" t="s">
        <v>57</v>
      </c>
      <c r="D120" s="120" t="s">
        <v>576</v>
      </c>
      <c r="E120" s="2">
        <v>16</v>
      </c>
      <c r="F120" s="2">
        <v>142</v>
      </c>
      <c r="G120" s="58" t="s">
        <v>104</v>
      </c>
      <c r="H120" s="63">
        <v>43978.532092453701</v>
      </c>
      <c r="I120" s="58" t="s">
        <v>300</v>
      </c>
      <c r="J120" s="58" t="s">
        <v>106</v>
      </c>
      <c r="K120" s="58" t="s">
        <v>106</v>
      </c>
      <c r="L120" s="58" t="s">
        <v>106</v>
      </c>
      <c r="M120" s="58" t="s">
        <v>106</v>
      </c>
      <c r="N120" s="120" t="s">
        <v>576</v>
      </c>
      <c r="O120" s="120" t="s">
        <v>576</v>
      </c>
      <c r="P120" s="58" t="s">
        <v>107</v>
      </c>
      <c r="Q120" s="58" t="s">
        <v>108</v>
      </c>
      <c r="R120" s="58" t="s">
        <v>129</v>
      </c>
      <c r="S120" s="58" t="s">
        <v>109</v>
      </c>
      <c r="T120" s="58" t="s">
        <v>132</v>
      </c>
      <c r="U120" s="58" t="s">
        <v>133</v>
      </c>
      <c r="V120" s="58" t="s">
        <v>134</v>
      </c>
      <c r="W120" s="58" t="s">
        <v>109</v>
      </c>
      <c r="X120" s="58" t="s">
        <v>109</v>
      </c>
      <c r="Y120" s="58" t="s">
        <v>134</v>
      </c>
      <c r="Z120" s="58" t="s">
        <v>133</v>
      </c>
      <c r="AA120" s="58" t="s">
        <v>133</v>
      </c>
      <c r="AB120" s="58" t="s">
        <v>134</v>
      </c>
      <c r="AC120" s="58" t="s">
        <v>134</v>
      </c>
      <c r="AD120" s="58" t="s">
        <v>109</v>
      </c>
      <c r="AE120" s="58" t="s">
        <v>109</v>
      </c>
      <c r="AF120" s="58" t="s">
        <v>134</v>
      </c>
      <c r="AG120" s="58" t="s">
        <v>134</v>
      </c>
      <c r="AH120" s="58" t="s">
        <v>106</v>
      </c>
      <c r="AI120" s="58" t="s">
        <v>106</v>
      </c>
      <c r="AJ120" s="58" t="s">
        <v>106</v>
      </c>
      <c r="AK120" s="58" t="s">
        <v>106</v>
      </c>
      <c r="AL120" s="58" t="s">
        <v>106</v>
      </c>
      <c r="AM120" s="58" t="s">
        <v>106</v>
      </c>
      <c r="AN120" s="58" t="s">
        <v>106</v>
      </c>
      <c r="AO120" s="58" t="s">
        <v>106</v>
      </c>
      <c r="AP120" s="58" t="s">
        <v>106</v>
      </c>
      <c r="AQ120" s="58" t="s">
        <v>106</v>
      </c>
      <c r="AR120" s="58" t="s">
        <v>106</v>
      </c>
      <c r="AS120" s="58" t="s">
        <v>106</v>
      </c>
      <c r="AT120" s="58" t="s">
        <v>106</v>
      </c>
      <c r="AU120" s="58" t="s">
        <v>106</v>
      </c>
      <c r="AV120" s="58" t="s">
        <v>106</v>
      </c>
      <c r="AW120" s="58" t="s">
        <v>106</v>
      </c>
      <c r="AX120" s="58" t="s">
        <v>106</v>
      </c>
      <c r="AY120" s="58" t="s">
        <v>106</v>
      </c>
      <c r="AZ120" s="120" t="s">
        <v>576</v>
      </c>
      <c r="BA120" s="58" t="s">
        <v>106</v>
      </c>
      <c r="BB120" s="58" t="s">
        <v>106</v>
      </c>
    </row>
    <row r="121" spans="1:54" ht="16" x14ac:dyDescent="0.2">
      <c r="A121" s="63">
        <v>43978.926226851851</v>
      </c>
      <c r="B121" s="63">
        <v>43978.938831018517</v>
      </c>
      <c r="C121" s="58" t="s">
        <v>57</v>
      </c>
      <c r="D121" s="120" t="s">
        <v>576</v>
      </c>
      <c r="E121" s="2">
        <v>100</v>
      </c>
      <c r="F121" s="2">
        <v>1089</v>
      </c>
      <c r="G121" s="58" t="s">
        <v>130</v>
      </c>
      <c r="H121" s="63">
        <v>43978.938841435185</v>
      </c>
      <c r="I121" s="58" t="s">
        <v>301</v>
      </c>
      <c r="J121" s="58" t="s">
        <v>106</v>
      </c>
      <c r="K121" s="58" t="s">
        <v>106</v>
      </c>
      <c r="L121" s="58" t="s">
        <v>106</v>
      </c>
      <c r="M121" s="58" t="s">
        <v>106</v>
      </c>
      <c r="N121" s="120" t="s">
        <v>576</v>
      </c>
      <c r="O121" s="120" t="s">
        <v>576</v>
      </c>
      <c r="P121" s="58" t="s">
        <v>107</v>
      </c>
      <c r="Q121" s="58" t="s">
        <v>108</v>
      </c>
      <c r="R121" s="58" t="s">
        <v>129</v>
      </c>
      <c r="S121" s="58" t="s">
        <v>133</v>
      </c>
      <c r="T121" s="58" t="s">
        <v>132</v>
      </c>
      <c r="U121" s="58" t="s">
        <v>132</v>
      </c>
      <c r="V121" s="58" t="s">
        <v>133</v>
      </c>
      <c r="W121" s="58" t="s">
        <v>134</v>
      </c>
      <c r="X121" s="58" t="s">
        <v>134</v>
      </c>
      <c r="Y121" s="58" t="s">
        <v>134</v>
      </c>
      <c r="Z121" s="58" t="s">
        <v>109</v>
      </c>
      <c r="AA121" s="58" t="s">
        <v>132</v>
      </c>
      <c r="AB121" s="58" t="s">
        <v>134</v>
      </c>
      <c r="AC121" s="58" t="s">
        <v>132</v>
      </c>
      <c r="AD121" s="58" t="s">
        <v>133</v>
      </c>
      <c r="AE121" s="58" t="s">
        <v>134</v>
      </c>
      <c r="AF121" s="58" t="s">
        <v>133</v>
      </c>
      <c r="AG121" s="58" t="s">
        <v>134</v>
      </c>
      <c r="AH121" s="58" t="s">
        <v>173</v>
      </c>
      <c r="AI121" s="58" t="s">
        <v>151</v>
      </c>
      <c r="AJ121" s="58" t="s">
        <v>136</v>
      </c>
      <c r="AK121" s="58" t="s">
        <v>137</v>
      </c>
      <c r="AL121" s="58" t="s">
        <v>114</v>
      </c>
      <c r="AM121" s="58" t="s">
        <v>138</v>
      </c>
      <c r="AN121" s="58" t="s">
        <v>116</v>
      </c>
      <c r="AO121" s="58" t="s">
        <v>117</v>
      </c>
      <c r="AP121" s="58" t="s">
        <v>118</v>
      </c>
      <c r="AQ121" s="58" t="s">
        <v>119</v>
      </c>
      <c r="AR121" s="58" t="s">
        <v>142</v>
      </c>
      <c r="AS121" s="58" t="s">
        <v>143</v>
      </c>
      <c r="AT121" s="58" t="s">
        <v>144</v>
      </c>
      <c r="AU121" s="58" t="s">
        <v>145</v>
      </c>
      <c r="AV121" s="58" t="s">
        <v>123</v>
      </c>
      <c r="AW121" s="58" t="s">
        <v>125</v>
      </c>
      <c r="AX121" s="58" t="s">
        <v>126</v>
      </c>
      <c r="AY121" s="58" t="s">
        <v>127</v>
      </c>
      <c r="AZ121" s="120" t="s">
        <v>576</v>
      </c>
      <c r="BA121" s="58" t="s">
        <v>148</v>
      </c>
      <c r="BB121" s="58" t="s">
        <v>106</v>
      </c>
    </row>
    <row r="122" spans="1:54" ht="16" x14ac:dyDescent="0.2">
      <c r="A122" s="63">
        <v>43981.433287037034</v>
      </c>
      <c r="B122" s="63">
        <v>43981.442743055559</v>
      </c>
      <c r="C122" s="58" t="s">
        <v>57</v>
      </c>
      <c r="D122" s="120" t="s">
        <v>576</v>
      </c>
      <c r="E122" s="2">
        <v>100</v>
      </c>
      <c r="F122" s="2">
        <v>816</v>
      </c>
      <c r="G122" s="58" t="s">
        <v>130</v>
      </c>
      <c r="H122" s="63">
        <v>43981.442747789355</v>
      </c>
      <c r="I122" s="58" t="s">
        <v>302</v>
      </c>
      <c r="J122" s="58" t="s">
        <v>106</v>
      </c>
      <c r="K122" s="58" t="s">
        <v>106</v>
      </c>
      <c r="L122" s="58" t="s">
        <v>106</v>
      </c>
      <c r="M122" s="58" t="s">
        <v>106</v>
      </c>
      <c r="N122" s="120" t="s">
        <v>576</v>
      </c>
      <c r="O122" s="120" t="s">
        <v>576</v>
      </c>
      <c r="P122" s="58" t="s">
        <v>107</v>
      </c>
      <c r="Q122" s="58" t="s">
        <v>108</v>
      </c>
      <c r="R122" s="58" t="s">
        <v>129</v>
      </c>
      <c r="S122" s="58" t="s">
        <v>133</v>
      </c>
      <c r="T122" s="58" t="s">
        <v>133</v>
      </c>
      <c r="U122" s="58" t="s">
        <v>133</v>
      </c>
      <c r="V122" s="58" t="s">
        <v>134</v>
      </c>
      <c r="W122" s="58" t="s">
        <v>134</v>
      </c>
      <c r="X122" s="58" t="s">
        <v>134</v>
      </c>
      <c r="Y122" s="58" t="s">
        <v>134</v>
      </c>
      <c r="Z122" s="58" t="s">
        <v>134</v>
      </c>
      <c r="AA122" s="58" t="s">
        <v>134</v>
      </c>
      <c r="AB122" s="58" t="s">
        <v>109</v>
      </c>
      <c r="AC122" s="58" t="s">
        <v>134</v>
      </c>
      <c r="AD122" s="58" t="s">
        <v>134</v>
      </c>
      <c r="AE122" s="58" t="s">
        <v>134</v>
      </c>
      <c r="AF122" s="58" t="s">
        <v>134</v>
      </c>
      <c r="AG122" s="58" t="s">
        <v>109</v>
      </c>
      <c r="AH122" s="58" t="s">
        <v>110</v>
      </c>
      <c r="AI122" s="58" t="s">
        <v>111</v>
      </c>
      <c r="AJ122" s="58" t="s">
        <v>136</v>
      </c>
      <c r="AK122" s="58" t="s">
        <v>137</v>
      </c>
      <c r="AL122" s="58" t="s">
        <v>114</v>
      </c>
      <c r="AM122" s="58" t="s">
        <v>138</v>
      </c>
      <c r="AN122" s="58" t="s">
        <v>116</v>
      </c>
      <c r="AO122" s="58" t="s">
        <v>117</v>
      </c>
      <c r="AP122" s="58" t="s">
        <v>118</v>
      </c>
      <c r="AQ122" s="58" t="s">
        <v>141</v>
      </c>
      <c r="AR122" s="58" t="s">
        <v>142</v>
      </c>
      <c r="AS122" s="58" t="s">
        <v>143</v>
      </c>
      <c r="AT122" s="58" t="s">
        <v>161</v>
      </c>
      <c r="AU122" s="58" t="s">
        <v>145</v>
      </c>
      <c r="AV122" s="58" t="s">
        <v>123</v>
      </c>
      <c r="AW122" s="58" t="s">
        <v>125</v>
      </c>
      <c r="AX122" s="58" t="s">
        <v>146</v>
      </c>
      <c r="AY122" s="58" t="s">
        <v>192</v>
      </c>
      <c r="AZ122" s="120" t="s">
        <v>576</v>
      </c>
      <c r="BA122" s="58" t="s">
        <v>148</v>
      </c>
      <c r="BB122" s="58" t="s">
        <v>106</v>
      </c>
    </row>
    <row r="123" spans="1:54" ht="16" x14ac:dyDescent="0.2">
      <c r="A123" s="63">
        <v>43977.414166666669</v>
      </c>
      <c r="B123" s="63">
        <v>43977.414780092593</v>
      </c>
      <c r="C123" s="58" t="s">
        <v>57</v>
      </c>
      <c r="D123" s="120" t="s">
        <v>576</v>
      </c>
      <c r="E123" s="2">
        <v>16</v>
      </c>
      <c r="F123" s="2">
        <v>52</v>
      </c>
      <c r="G123" s="58" t="s">
        <v>104</v>
      </c>
      <c r="H123" s="63">
        <v>43984.414887407409</v>
      </c>
      <c r="I123" s="58" t="s">
        <v>303</v>
      </c>
      <c r="J123" s="58" t="s">
        <v>106</v>
      </c>
      <c r="K123" s="58" t="s">
        <v>106</v>
      </c>
      <c r="L123" s="58" t="s">
        <v>106</v>
      </c>
      <c r="M123" s="58" t="s">
        <v>106</v>
      </c>
      <c r="N123" s="120" t="s">
        <v>576</v>
      </c>
      <c r="O123" s="120" t="s">
        <v>576</v>
      </c>
      <c r="P123" s="58" t="s">
        <v>107</v>
      </c>
      <c r="Q123" s="58" t="s">
        <v>108</v>
      </c>
      <c r="R123" s="58" t="s">
        <v>129</v>
      </c>
      <c r="S123" s="58" t="s">
        <v>132</v>
      </c>
      <c r="T123" s="58" t="s">
        <v>132</v>
      </c>
      <c r="U123" s="58" t="s">
        <v>132</v>
      </c>
      <c r="V123" s="58" t="s">
        <v>132</v>
      </c>
      <c r="W123" s="58" t="s">
        <v>132</v>
      </c>
      <c r="X123" s="58" t="s">
        <v>132</v>
      </c>
      <c r="Y123" s="58" t="s">
        <v>132</v>
      </c>
      <c r="Z123" s="58" t="s">
        <v>132</v>
      </c>
      <c r="AA123" s="58" t="s">
        <v>132</v>
      </c>
      <c r="AB123" s="58" t="s">
        <v>132</v>
      </c>
      <c r="AC123" s="58" t="s">
        <v>132</v>
      </c>
      <c r="AD123" s="58" t="s">
        <v>132</v>
      </c>
      <c r="AE123" s="58" t="s">
        <v>132</v>
      </c>
      <c r="AF123" s="58" t="s">
        <v>132</v>
      </c>
      <c r="AG123" s="58" t="s">
        <v>132</v>
      </c>
      <c r="AH123" s="58" t="s">
        <v>106</v>
      </c>
      <c r="AI123" s="58" t="s">
        <v>106</v>
      </c>
      <c r="AJ123" s="58" t="s">
        <v>106</v>
      </c>
      <c r="AK123" s="58" t="s">
        <v>106</v>
      </c>
      <c r="AL123" s="58" t="s">
        <v>106</v>
      </c>
      <c r="AM123" s="58" t="s">
        <v>106</v>
      </c>
      <c r="AN123" s="58" t="s">
        <v>106</v>
      </c>
      <c r="AO123" s="58" t="s">
        <v>106</v>
      </c>
      <c r="AP123" s="58" t="s">
        <v>106</v>
      </c>
      <c r="AQ123" s="58" t="s">
        <v>106</v>
      </c>
      <c r="AR123" s="58" t="s">
        <v>106</v>
      </c>
      <c r="AS123" s="58" t="s">
        <v>106</v>
      </c>
      <c r="AT123" s="58" t="s">
        <v>106</v>
      </c>
      <c r="AU123" s="58" t="s">
        <v>106</v>
      </c>
      <c r="AV123" s="58" t="s">
        <v>106</v>
      </c>
      <c r="AW123" s="58" t="s">
        <v>106</v>
      </c>
      <c r="AX123" s="58" t="s">
        <v>106</v>
      </c>
      <c r="AY123" s="58" t="s">
        <v>106</v>
      </c>
      <c r="AZ123" s="120" t="s">
        <v>576</v>
      </c>
      <c r="BA123" s="58" t="s">
        <v>106</v>
      </c>
      <c r="BB123" s="58" t="s">
        <v>106</v>
      </c>
    </row>
    <row r="124" spans="1:54" ht="16" x14ac:dyDescent="0.2">
      <c r="A124" s="63">
        <v>43977.422835648147</v>
      </c>
      <c r="B124" s="63">
        <v>43977.423055555555</v>
      </c>
      <c r="C124" s="58" t="s">
        <v>57</v>
      </c>
      <c r="D124" s="120" t="s">
        <v>576</v>
      </c>
      <c r="E124" s="2">
        <v>2</v>
      </c>
      <c r="F124" s="2">
        <v>18</v>
      </c>
      <c r="G124" s="58" t="s">
        <v>104</v>
      </c>
      <c r="H124" s="63">
        <v>43984.423061215275</v>
      </c>
      <c r="I124" s="58" t="s">
        <v>304</v>
      </c>
      <c r="J124" s="58" t="s">
        <v>106</v>
      </c>
      <c r="K124" s="58" t="s">
        <v>106</v>
      </c>
      <c r="L124" s="58" t="s">
        <v>106</v>
      </c>
      <c r="M124" s="58" t="s">
        <v>106</v>
      </c>
      <c r="N124" s="120" t="s">
        <v>576</v>
      </c>
      <c r="O124" s="120" t="s">
        <v>576</v>
      </c>
      <c r="P124" s="58" t="s">
        <v>107</v>
      </c>
      <c r="Q124" s="58" t="s">
        <v>108</v>
      </c>
      <c r="R124" s="58" t="s">
        <v>129</v>
      </c>
      <c r="S124" s="58" t="s">
        <v>106</v>
      </c>
      <c r="T124" s="58" t="s">
        <v>106</v>
      </c>
      <c r="U124" s="58" t="s">
        <v>106</v>
      </c>
      <c r="V124" s="58" t="s">
        <v>106</v>
      </c>
      <c r="W124" s="58" t="s">
        <v>106</v>
      </c>
      <c r="X124" s="58" t="s">
        <v>106</v>
      </c>
      <c r="Y124" s="58" t="s">
        <v>106</v>
      </c>
      <c r="Z124" s="58" t="s">
        <v>106</v>
      </c>
      <c r="AA124" s="58" t="s">
        <v>106</v>
      </c>
      <c r="AB124" s="58" t="s">
        <v>106</v>
      </c>
      <c r="AC124" s="58" t="s">
        <v>106</v>
      </c>
      <c r="AD124" s="58" t="s">
        <v>106</v>
      </c>
      <c r="AE124" s="58" t="s">
        <v>106</v>
      </c>
      <c r="AF124" s="58" t="s">
        <v>106</v>
      </c>
      <c r="AG124" s="58" t="s">
        <v>106</v>
      </c>
      <c r="AH124" s="58" t="s">
        <v>106</v>
      </c>
      <c r="AI124" s="58" t="s">
        <v>106</v>
      </c>
      <c r="AJ124" s="58" t="s">
        <v>106</v>
      </c>
      <c r="AK124" s="58" t="s">
        <v>106</v>
      </c>
      <c r="AL124" s="58" t="s">
        <v>106</v>
      </c>
      <c r="AM124" s="58" t="s">
        <v>106</v>
      </c>
      <c r="AN124" s="58" t="s">
        <v>106</v>
      </c>
      <c r="AO124" s="58" t="s">
        <v>106</v>
      </c>
      <c r="AP124" s="58" t="s">
        <v>106</v>
      </c>
      <c r="AQ124" s="58" t="s">
        <v>106</v>
      </c>
      <c r="AR124" s="58" t="s">
        <v>106</v>
      </c>
      <c r="AS124" s="58" t="s">
        <v>106</v>
      </c>
      <c r="AT124" s="58" t="s">
        <v>106</v>
      </c>
      <c r="AU124" s="58" t="s">
        <v>106</v>
      </c>
      <c r="AV124" s="58" t="s">
        <v>106</v>
      </c>
      <c r="AW124" s="58" t="s">
        <v>106</v>
      </c>
      <c r="AX124" s="58" t="s">
        <v>106</v>
      </c>
      <c r="AY124" s="58" t="s">
        <v>106</v>
      </c>
      <c r="AZ124" s="120" t="s">
        <v>576</v>
      </c>
      <c r="BA124" s="58" t="s">
        <v>106</v>
      </c>
      <c r="BB124" s="58" t="s">
        <v>106</v>
      </c>
    </row>
    <row r="125" spans="1:54" ht="16" x14ac:dyDescent="0.2">
      <c r="A125" s="63">
        <v>43977.419421296298</v>
      </c>
      <c r="B125" s="63">
        <v>43977.423680555556</v>
      </c>
      <c r="C125" s="58" t="s">
        <v>57</v>
      </c>
      <c r="D125" s="120" t="s">
        <v>576</v>
      </c>
      <c r="E125" s="2">
        <v>33</v>
      </c>
      <c r="F125" s="2">
        <v>368</v>
      </c>
      <c r="G125" s="58" t="s">
        <v>104</v>
      </c>
      <c r="H125" s="63">
        <v>43984.423759756944</v>
      </c>
      <c r="I125" s="58" t="s">
        <v>305</v>
      </c>
      <c r="J125" s="58" t="s">
        <v>106</v>
      </c>
      <c r="K125" s="58" t="s">
        <v>106</v>
      </c>
      <c r="L125" s="58" t="s">
        <v>106</v>
      </c>
      <c r="M125" s="58" t="s">
        <v>106</v>
      </c>
      <c r="N125" s="120" t="s">
        <v>576</v>
      </c>
      <c r="O125" s="120" t="s">
        <v>576</v>
      </c>
      <c r="P125" s="58" t="s">
        <v>107</v>
      </c>
      <c r="Q125" s="58" t="s">
        <v>108</v>
      </c>
      <c r="R125" s="58" t="s">
        <v>129</v>
      </c>
      <c r="S125" s="58" t="s">
        <v>134</v>
      </c>
      <c r="T125" s="58" t="s">
        <v>132</v>
      </c>
      <c r="U125" s="58" t="s">
        <v>133</v>
      </c>
      <c r="V125" s="58" t="s">
        <v>133</v>
      </c>
      <c r="W125" s="58" t="s">
        <v>134</v>
      </c>
      <c r="X125" s="58" t="s">
        <v>133</v>
      </c>
      <c r="Y125" s="58" t="s">
        <v>133</v>
      </c>
      <c r="Z125" s="58" t="s">
        <v>133</v>
      </c>
      <c r="AA125" s="58" t="s">
        <v>133</v>
      </c>
      <c r="AB125" s="58" t="s">
        <v>133</v>
      </c>
      <c r="AC125" s="58" t="s">
        <v>134</v>
      </c>
      <c r="AD125" s="58" t="s">
        <v>133</v>
      </c>
      <c r="AE125" s="58" t="s">
        <v>133</v>
      </c>
      <c r="AF125" s="58" t="s">
        <v>134</v>
      </c>
      <c r="AG125" s="58" t="s">
        <v>133</v>
      </c>
      <c r="AH125" s="58" t="s">
        <v>173</v>
      </c>
      <c r="AI125" s="58" t="s">
        <v>151</v>
      </c>
      <c r="AJ125" s="58" t="s">
        <v>136</v>
      </c>
      <c r="AK125" s="58" t="s">
        <v>137</v>
      </c>
      <c r="AL125" s="58" t="s">
        <v>114</v>
      </c>
      <c r="AM125" s="58" t="s">
        <v>138</v>
      </c>
      <c r="AN125" s="58" t="s">
        <v>116</v>
      </c>
      <c r="AO125" s="58" t="s">
        <v>117</v>
      </c>
      <c r="AP125" s="58" t="s">
        <v>140</v>
      </c>
      <c r="AQ125" s="58" t="s">
        <v>141</v>
      </c>
      <c r="AR125" s="58" t="s">
        <v>142</v>
      </c>
      <c r="AS125" s="58" t="s">
        <v>143</v>
      </c>
      <c r="AT125" s="58" t="s">
        <v>153</v>
      </c>
      <c r="AU125" s="58" t="s">
        <v>145</v>
      </c>
      <c r="AV125" s="58" t="s">
        <v>123</v>
      </c>
      <c r="AW125" s="58" t="s">
        <v>125</v>
      </c>
      <c r="AX125" s="58" t="s">
        <v>126</v>
      </c>
      <c r="AY125" s="58" t="s">
        <v>127</v>
      </c>
      <c r="AZ125" s="120" t="s">
        <v>576</v>
      </c>
      <c r="BA125" s="58" t="s">
        <v>148</v>
      </c>
      <c r="BB125" s="58" t="s">
        <v>106</v>
      </c>
    </row>
    <row r="126" spans="1:54" ht="16" x14ac:dyDescent="0.2">
      <c r="A126" s="63">
        <v>43977.422488425924</v>
      </c>
      <c r="B126" s="63">
        <v>43977.424097222225</v>
      </c>
      <c r="C126" s="58" t="s">
        <v>57</v>
      </c>
      <c r="D126" s="120" t="s">
        <v>576</v>
      </c>
      <c r="E126" s="2">
        <v>16</v>
      </c>
      <c r="F126" s="2">
        <v>138</v>
      </c>
      <c r="G126" s="58" t="s">
        <v>104</v>
      </c>
      <c r="H126" s="63">
        <v>43984.424321226848</v>
      </c>
      <c r="I126" s="58" t="s">
        <v>306</v>
      </c>
      <c r="J126" s="58" t="s">
        <v>106</v>
      </c>
      <c r="K126" s="58" t="s">
        <v>106</v>
      </c>
      <c r="L126" s="58" t="s">
        <v>106</v>
      </c>
      <c r="M126" s="58" t="s">
        <v>106</v>
      </c>
      <c r="N126" s="120" t="s">
        <v>576</v>
      </c>
      <c r="O126" s="120" t="s">
        <v>576</v>
      </c>
      <c r="P126" s="58" t="s">
        <v>107</v>
      </c>
      <c r="Q126" s="58" t="s">
        <v>108</v>
      </c>
      <c r="R126" s="58" t="s">
        <v>129</v>
      </c>
      <c r="S126" s="58" t="s">
        <v>134</v>
      </c>
      <c r="T126" s="58" t="s">
        <v>133</v>
      </c>
      <c r="U126" s="58" t="s">
        <v>134</v>
      </c>
      <c r="V126" s="58" t="s">
        <v>134</v>
      </c>
      <c r="W126" s="58" t="s">
        <v>109</v>
      </c>
      <c r="X126" s="58" t="s">
        <v>109</v>
      </c>
      <c r="Y126" s="58" t="s">
        <v>134</v>
      </c>
      <c r="Z126" s="58" t="s">
        <v>109</v>
      </c>
      <c r="AA126" s="58" t="s">
        <v>134</v>
      </c>
      <c r="AB126" s="58" t="s">
        <v>109</v>
      </c>
      <c r="AC126" s="58" t="s">
        <v>134</v>
      </c>
      <c r="AD126" s="58" t="s">
        <v>134</v>
      </c>
      <c r="AE126" s="58" t="s">
        <v>134</v>
      </c>
      <c r="AF126" s="58" t="s">
        <v>109</v>
      </c>
      <c r="AG126" s="58" t="s">
        <v>134</v>
      </c>
      <c r="AH126" s="58" t="s">
        <v>106</v>
      </c>
      <c r="AI126" s="58" t="s">
        <v>106</v>
      </c>
      <c r="AJ126" s="58" t="s">
        <v>106</v>
      </c>
      <c r="AK126" s="58" t="s">
        <v>106</v>
      </c>
      <c r="AL126" s="58" t="s">
        <v>106</v>
      </c>
      <c r="AM126" s="58" t="s">
        <v>106</v>
      </c>
      <c r="AN126" s="58" t="s">
        <v>106</v>
      </c>
      <c r="AO126" s="58" t="s">
        <v>106</v>
      </c>
      <c r="AP126" s="58" t="s">
        <v>106</v>
      </c>
      <c r="AQ126" s="58" t="s">
        <v>106</v>
      </c>
      <c r="AR126" s="58" t="s">
        <v>106</v>
      </c>
      <c r="AS126" s="58" t="s">
        <v>106</v>
      </c>
      <c r="AT126" s="58" t="s">
        <v>106</v>
      </c>
      <c r="AU126" s="58" t="s">
        <v>106</v>
      </c>
      <c r="AV126" s="58" t="s">
        <v>106</v>
      </c>
      <c r="AW126" s="58" t="s">
        <v>106</v>
      </c>
      <c r="AX126" s="58" t="s">
        <v>106</v>
      </c>
      <c r="AY126" s="58" t="s">
        <v>106</v>
      </c>
      <c r="AZ126" s="120" t="s">
        <v>576</v>
      </c>
      <c r="BA126" s="58" t="s">
        <v>106</v>
      </c>
      <c r="BB126" s="58" t="s">
        <v>106</v>
      </c>
    </row>
    <row r="127" spans="1:54" ht="16" x14ac:dyDescent="0.2">
      <c r="A127" s="63">
        <v>43977.424814814818</v>
      </c>
      <c r="B127" s="63">
        <v>43977.428819444445</v>
      </c>
      <c r="C127" s="58" t="s">
        <v>57</v>
      </c>
      <c r="D127" s="120" t="s">
        <v>576</v>
      </c>
      <c r="E127" s="2">
        <v>33</v>
      </c>
      <c r="F127" s="2">
        <v>345</v>
      </c>
      <c r="G127" s="58" t="s">
        <v>104</v>
      </c>
      <c r="H127" s="63">
        <v>43984.428889131945</v>
      </c>
      <c r="I127" s="58" t="s">
        <v>307</v>
      </c>
      <c r="J127" s="58" t="s">
        <v>106</v>
      </c>
      <c r="K127" s="58" t="s">
        <v>106</v>
      </c>
      <c r="L127" s="58" t="s">
        <v>106</v>
      </c>
      <c r="M127" s="58" t="s">
        <v>106</v>
      </c>
      <c r="N127" s="120" t="s">
        <v>576</v>
      </c>
      <c r="O127" s="120" t="s">
        <v>576</v>
      </c>
      <c r="P127" s="58" t="s">
        <v>107</v>
      </c>
      <c r="Q127" s="58" t="s">
        <v>108</v>
      </c>
      <c r="R127" s="58" t="s">
        <v>129</v>
      </c>
      <c r="S127" s="58" t="s">
        <v>134</v>
      </c>
      <c r="T127" s="58" t="s">
        <v>133</v>
      </c>
      <c r="U127" s="58" t="s">
        <v>133</v>
      </c>
      <c r="V127" s="58" t="s">
        <v>132</v>
      </c>
      <c r="W127" s="58" t="s">
        <v>132</v>
      </c>
      <c r="X127" s="58" t="s">
        <v>133</v>
      </c>
      <c r="Y127" s="58" t="s">
        <v>132</v>
      </c>
      <c r="Z127" s="58" t="s">
        <v>133</v>
      </c>
      <c r="AA127" s="58" t="s">
        <v>133</v>
      </c>
      <c r="AB127" s="58" t="s">
        <v>134</v>
      </c>
      <c r="AC127" s="58" t="s">
        <v>133</v>
      </c>
      <c r="AD127" s="58" t="s">
        <v>132</v>
      </c>
      <c r="AE127" s="58" t="s">
        <v>134</v>
      </c>
      <c r="AF127" s="58" t="s">
        <v>134</v>
      </c>
      <c r="AG127" s="58" t="s">
        <v>133</v>
      </c>
      <c r="AH127" s="58" t="s">
        <v>173</v>
      </c>
      <c r="AI127" s="58" t="s">
        <v>166</v>
      </c>
      <c r="AJ127" s="58" t="s">
        <v>136</v>
      </c>
      <c r="AK127" s="58" t="s">
        <v>137</v>
      </c>
      <c r="AL127" s="58" t="s">
        <v>114</v>
      </c>
      <c r="AM127" s="58" t="s">
        <v>155</v>
      </c>
      <c r="AN127" s="58" t="s">
        <v>116</v>
      </c>
      <c r="AO127" s="58" t="s">
        <v>117</v>
      </c>
      <c r="AP127" s="58" t="s">
        <v>118</v>
      </c>
      <c r="AQ127" s="58" t="s">
        <v>141</v>
      </c>
      <c r="AR127" s="58" t="s">
        <v>142</v>
      </c>
      <c r="AS127" s="58" t="s">
        <v>143</v>
      </c>
      <c r="AT127" s="58" t="s">
        <v>161</v>
      </c>
      <c r="AU127" s="58" t="s">
        <v>145</v>
      </c>
      <c r="AV127" s="58" t="s">
        <v>123</v>
      </c>
      <c r="AW127" s="58" t="s">
        <v>125</v>
      </c>
      <c r="AX127" s="58" t="s">
        <v>126</v>
      </c>
      <c r="AY127" s="58" t="s">
        <v>147</v>
      </c>
      <c r="AZ127" s="120" t="s">
        <v>576</v>
      </c>
      <c r="BA127" s="58" t="s">
        <v>148</v>
      </c>
      <c r="BB127" s="58" t="s">
        <v>106</v>
      </c>
    </row>
    <row r="128" spans="1:54" ht="16" x14ac:dyDescent="0.2">
      <c r="A128" s="63">
        <v>43977.429247685184</v>
      </c>
      <c r="B128" s="63">
        <v>43977.430277777778</v>
      </c>
      <c r="C128" s="58" t="s">
        <v>57</v>
      </c>
      <c r="D128" s="120" t="s">
        <v>576</v>
      </c>
      <c r="E128" s="2">
        <v>16</v>
      </c>
      <c r="F128" s="2">
        <v>89</v>
      </c>
      <c r="G128" s="58" t="s">
        <v>104</v>
      </c>
      <c r="H128" s="63">
        <v>43984.430561643516</v>
      </c>
      <c r="I128" s="58" t="s">
        <v>308</v>
      </c>
      <c r="J128" s="58" t="s">
        <v>106</v>
      </c>
      <c r="K128" s="58" t="s">
        <v>106</v>
      </c>
      <c r="L128" s="58" t="s">
        <v>106</v>
      </c>
      <c r="M128" s="58" t="s">
        <v>106</v>
      </c>
      <c r="N128" s="120" t="s">
        <v>576</v>
      </c>
      <c r="O128" s="120" t="s">
        <v>576</v>
      </c>
      <c r="P128" s="58" t="s">
        <v>107</v>
      </c>
      <c r="Q128" s="58" t="s">
        <v>108</v>
      </c>
      <c r="R128" s="58" t="s">
        <v>129</v>
      </c>
      <c r="S128" s="58" t="s">
        <v>133</v>
      </c>
      <c r="T128" s="58" t="s">
        <v>132</v>
      </c>
      <c r="U128" s="58" t="s">
        <v>133</v>
      </c>
      <c r="V128" s="58" t="s">
        <v>134</v>
      </c>
      <c r="W128" s="58" t="s">
        <v>134</v>
      </c>
      <c r="X128" s="58" t="s">
        <v>134</v>
      </c>
      <c r="Y128" s="58" t="s">
        <v>134</v>
      </c>
      <c r="Z128" s="58" t="s">
        <v>134</v>
      </c>
      <c r="AA128" s="58" t="s">
        <v>134</v>
      </c>
      <c r="AB128" s="58" t="s">
        <v>134</v>
      </c>
      <c r="AC128" s="58" t="s">
        <v>134</v>
      </c>
      <c r="AD128" s="58" t="s">
        <v>134</v>
      </c>
      <c r="AE128" s="58" t="s">
        <v>134</v>
      </c>
      <c r="AF128" s="58" t="s">
        <v>133</v>
      </c>
      <c r="AG128" s="58" t="s">
        <v>132</v>
      </c>
      <c r="AH128" s="58" t="s">
        <v>106</v>
      </c>
      <c r="AI128" s="58" t="s">
        <v>106</v>
      </c>
      <c r="AJ128" s="58" t="s">
        <v>106</v>
      </c>
      <c r="AK128" s="58" t="s">
        <v>106</v>
      </c>
      <c r="AL128" s="58" t="s">
        <v>106</v>
      </c>
      <c r="AM128" s="58" t="s">
        <v>106</v>
      </c>
      <c r="AN128" s="58" t="s">
        <v>106</v>
      </c>
      <c r="AO128" s="58" t="s">
        <v>106</v>
      </c>
      <c r="AP128" s="58" t="s">
        <v>106</v>
      </c>
      <c r="AQ128" s="58" t="s">
        <v>106</v>
      </c>
      <c r="AR128" s="58" t="s">
        <v>106</v>
      </c>
      <c r="AS128" s="58" t="s">
        <v>106</v>
      </c>
      <c r="AT128" s="58" t="s">
        <v>106</v>
      </c>
      <c r="AU128" s="58" t="s">
        <v>106</v>
      </c>
      <c r="AV128" s="58" t="s">
        <v>106</v>
      </c>
      <c r="AW128" s="58" t="s">
        <v>106</v>
      </c>
      <c r="AX128" s="58" t="s">
        <v>106</v>
      </c>
      <c r="AY128" s="58" t="s">
        <v>106</v>
      </c>
      <c r="AZ128" s="120" t="s">
        <v>576</v>
      </c>
      <c r="BA128" s="58" t="s">
        <v>106</v>
      </c>
      <c r="BB128" s="58" t="s">
        <v>106</v>
      </c>
    </row>
    <row r="129" spans="1:54" ht="16" x14ac:dyDescent="0.2">
      <c r="A129" s="63">
        <v>43977.434374999997</v>
      </c>
      <c r="B129" s="63">
        <v>43977.435879629629</v>
      </c>
      <c r="C129" s="58" t="s">
        <v>57</v>
      </c>
      <c r="D129" s="120" t="s">
        <v>576</v>
      </c>
      <c r="E129" s="2">
        <v>16</v>
      </c>
      <c r="F129" s="2">
        <v>130</v>
      </c>
      <c r="G129" s="58" t="s">
        <v>104</v>
      </c>
      <c r="H129" s="63">
        <v>43984.436194236114</v>
      </c>
      <c r="I129" s="58" t="s">
        <v>309</v>
      </c>
      <c r="J129" s="58" t="s">
        <v>106</v>
      </c>
      <c r="K129" s="58" t="s">
        <v>106</v>
      </c>
      <c r="L129" s="58" t="s">
        <v>106</v>
      </c>
      <c r="M129" s="58" t="s">
        <v>106</v>
      </c>
      <c r="N129" s="120" t="s">
        <v>576</v>
      </c>
      <c r="O129" s="120" t="s">
        <v>576</v>
      </c>
      <c r="P129" s="58" t="s">
        <v>107</v>
      </c>
      <c r="Q129" s="58" t="s">
        <v>108</v>
      </c>
      <c r="R129" s="58" t="s">
        <v>129</v>
      </c>
      <c r="S129" s="58" t="s">
        <v>134</v>
      </c>
      <c r="T129" s="58" t="s">
        <v>133</v>
      </c>
      <c r="U129" s="58" t="s">
        <v>133</v>
      </c>
      <c r="V129" s="58" t="s">
        <v>134</v>
      </c>
      <c r="W129" s="58" t="s">
        <v>133</v>
      </c>
      <c r="X129" s="58" t="s">
        <v>133</v>
      </c>
      <c r="Y129" s="58" t="s">
        <v>133</v>
      </c>
      <c r="Z129" s="58" t="s">
        <v>134</v>
      </c>
      <c r="AA129" s="58" t="s">
        <v>132</v>
      </c>
      <c r="AB129" s="58" t="s">
        <v>133</v>
      </c>
      <c r="AC129" s="58" t="s">
        <v>133</v>
      </c>
      <c r="AD129" s="58" t="s">
        <v>134</v>
      </c>
      <c r="AE129" s="58" t="s">
        <v>134</v>
      </c>
      <c r="AF129" s="58" t="s">
        <v>133</v>
      </c>
      <c r="AG129" s="58" t="s">
        <v>109</v>
      </c>
      <c r="AH129" s="58" t="s">
        <v>106</v>
      </c>
      <c r="AI129" s="58" t="s">
        <v>106</v>
      </c>
      <c r="AJ129" s="58" t="s">
        <v>106</v>
      </c>
      <c r="AK129" s="58" t="s">
        <v>106</v>
      </c>
      <c r="AL129" s="58" t="s">
        <v>106</v>
      </c>
      <c r="AM129" s="58" t="s">
        <v>106</v>
      </c>
      <c r="AN129" s="58" t="s">
        <v>106</v>
      </c>
      <c r="AO129" s="58" t="s">
        <v>106</v>
      </c>
      <c r="AP129" s="58" t="s">
        <v>106</v>
      </c>
      <c r="AQ129" s="58" t="s">
        <v>106</v>
      </c>
      <c r="AR129" s="58" t="s">
        <v>106</v>
      </c>
      <c r="AS129" s="58" t="s">
        <v>106</v>
      </c>
      <c r="AT129" s="58" t="s">
        <v>106</v>
      </c>
      <c r="AU129" s="58" t="s">
        <v>106</v>
      </c>
      <c r="AV129" s="58" t="s">
        <v>106</v>
      </c>
      <c r="AW129" s="58" t="s">
        <v>106</v>
      </c>
      <c r="AX129" s="58" t="s">
        <v>106</v>
      </c>
      <c r="AY129" s="58" t="s">
        <v>106</v>
      </c>
      <c r="AZ129" s="120" t="s">
        <v>576</v>
      </c>
      <c r="BA129" s="58" t="s">
        <v>106</v>
      </c>
      <c r="BB129" s="58" t="s">
        <v>106</v>
      </c>
    </row>
    <row r="130" spans="1:54" ht="16" x14ac:dyDescent="0.2">
      <c r="A130" s="63">
        <v>43977.437002314815</v>
      </c>
      <c r="B130" s="63">
        <v>43977.439606481479</v>
      </c>
      <c r="C130" s="58" t="s">
        <v>57</v>
      </c>
      <c r="D130" s="120" t="s">
        <v>576</v>
      </c>
      <c r="E130" s="2">
        <v>16</v>
      </c>
      <c r="F130" s="2">
        <v>224</v>
      </c>
      <c r="G130" s="58" t="s">
        <v>104</v>
      </c>
      <c r="H130" s="63">
        <v>43984.439620347221</v>
      </c>
      <c r="I130" s="58" t="s">
        <v>310</v>
      </c>
      <c r="J130" s="58" t="s">
        <v>106</v>
      </c>
      <c r="K130" s="58" t="s">
        <v>106</v>
      </c>
      <c r="L130" s="58" t="s">
        <v>106</v>
      </c>
      <c r="M130" s="58" t="s">
        <v>106</v>
      </c>
      <c r="N130" s="120" t="s">
        <v>576</v>
      </c>
      <c r="O130" s="120" t="s">
        <v>576</v>
      </c>
      <c r="P130" s="58" t="s">
        <v>107</v>
      </c>
      <c r="Q130" s="58" t="s">
        <v>108</v>
      </c>
      <c r="R130" s="58" t="s">
        <v>129</v>
      </c>
      <c r="S130" s="58" t="s">
        <v>134</v>
      </c>
      <c r="T130" s="58" t="s">
        <v>132</v>
      </c>
      <c r="U130" s="58" t="s">
        <v>133</v>
      </c>
      <c r="V130" s="58" t="s">
        <v>134</v>
      </c>
      <c r="W130" s="58" t="s">
        <v>134</v>
      </c>
      <c r="X130" s="58" t="s">
        <v>133</v>
      </c>
      <c r="Y130" s="58" t="s">
        <v>134</v>
      </c>
      <c r="Z130" s="58" t="s">
        <v>134</v>
      </c>
      <c r="AA130" s="58" t="s">
        <v>133</v>
      </c>
      <c r="AB130" s="58" t="s">
        <v>133</v>
      </c>
      <c r="AC130" s="58" t="s">
        <v>134</v>
      </c>
      <c r="AD130" s="58" t="s">
        <v>134</v>
      </c>
      <c r="AE130" s="58" t="s">
        <v>134</v>
      </c>
      <c r="AF130" s="58" t="s">
        <v>134</v>
      </c>
      <c r="AG130" s="58" t="s">
        <v>133</v>
      </c>
      <c r="AH130" s="58" t="s">
        <v>106</v>
      </c>
      <c r="AI130" s="58" t="s">
        <v>106</v>
      </c>
      <c r="AJ130" s="58" t="s">
        <v>106</v>
      </c>
      <c r="AK130" s="58" t="s">
        <v>106</v>
      </c>
      <c r="AL130" s="58" t="s">
        <v>106</v>
      </c>
      <c r="AM130" s="58" t="s">
        <v>106</v>
      </c>
      <c r="AN130" s="58" t="s">
        <v>106</v>
      </c>
      <c r="AO130" s="58" t="s">
        <v>106</v>
      </c>
      <c r="AP130" s="58" t="s">
        <v>106</v>
      </c>
      <c r="AQ130" s="58" t="s">
        <v>106</v>
      </c>
      <c r="AR130" s="58" t="s">
        <v>106</v>
      </c>
      <c r="AS130" s="58" t="s">
        <v>106</v>
      </c>
      <c r="AT130" s="58" t="s">
        <v>106</v>
      </c>
      <c r="AU130" s="58" t="s">
        <v>106</v>
      </c>
      <c r="AV130" s="58" t="s">
        <v>106</v>
      </c>
      <c r="AW130" s="58" t="s">
        <v>106</v>
      </c>
      <c r="AX130" s="58" t="s">
        <v>106</v>
      </c>
      <c r="AY130" s="58" t="s">
        <v>106</v>
      </c>
      <c r="AZ130" s="120" t="s">
        <v>576</v>
      </c>
      <c r="BA130" s="58" t="s">
        <v>106</v>
      </c>
      <c r="BB130" s="58" t="s">
        <v>106</v>
      </c>
    </row>
    <row r="131" spans="1:54" ht="16" x14ac:dyDescent="0.2">
      <c r="A131" s="63">
        <v>43977.435173611113</v>
      </c>
      <c r="B131" s="63">
        <v>43977.442430555559</v>
      </c>
      <c r="C131" s="58" t="s">
        <v>57</v>
      </c>
      <c r="D131" s="120" t="s">
        <v>576</v>
      </c>
      <c r="E131" s="2">
        <v>33</v>
      </c>
      <c r="F131" s="2">
        <v>627</v>
      </c>
      <c r="G131" s="58" t="s">
        <v>104</v>
      </c>
      <c r="H131" s="63">
        <v>43984.442498171295</v>
      </c>
      <c r="I131" s="58" t="s">
        <v>311</v>
      </c>
      <c r="J131" s="58" t="s">
        <v>106</v>
      </c>
      <c r="K131" s="58" t="s">
        <v>106</v>
      </c>
      <c r="L131" s="58" t="s">
        <v>106</v>
      </c>
      <c r="M131" s="58" t="s">
        <v>106</v>
      </c>
      <c r="N131" s="120" t="s">
        <v>576</v>
      </c>
      <c r="O131" s="120" t="s">
        <v>576</v>
      </c>
      <c r="P131" s="58" t="s">
        <v>107</v>
      </c>
      <c r="Q131" s="58" t="s">
        <v>108</v>
      </c>
      <c r="R131" s="58" t="s">
        <v>129</v>
      </c>
      <c r="S131" s="58" t="s">
        <v>132</v>
      </c>
      <c r="T131" s="58" t="s">
        <v>132</v>
      </c>
      <c r="U131" s="58" t="s">
        <v>132</v>
      </c>
      <c r="V131" s="58" t="s">
        <v>132</v>
      </c>
      <c r="W131" s="58" t="s">
        <v>133</v>
      </c>
      <c r="X131" s="58" t="s">
        <v>133</v>
      </c>
      <c r="Y131" s="58" t="s">
        <v>132</v>
      </c>
      <c r="Z131" s="58" t="s">
        <v>133</v>
      </c>
      <c r="AA131" s="58" t="s">
        <v>133</v>
      </c>
      <c r="AB131" s="58" t="s">
        <v>132</v>
      </c>
      <c r="AC131" s="58" t="s">
        <v>132</v>
      </c>
      <c r="AD131" s="58" t="s">
        <v>132</v>
      </c>
      <c r="AE131" s="58" t="s">
        <v>132</v>
      </c>
      <c r="AF131" s="58" t="s">
        <v>132</v>
      </c>
      <c r="AG131" s="58" t="s">
        <v>132</v>
      </c>
      <c r="AH131" s="58" t="s">
        <v>135</v>
      </c>
      <c r="AI131" s="58" t="s">
        <v>151</v>
      </c>
      <c r="AJ131" s="58" t="s">
        <v>136</v>
      </c>
      <c r="AK131" s="58" t="s">
        <v>137</v>
      </c>
      <c r="AL131" s="58" t="s">
        <v>114</v>
      </c>
      <c r="AM131" s="58" t="s">
        <v>138</v>
      </c>
      <c r="AN131" s="58" t="s">
        <v>116</v>
      </c>
      <c r="AO131" s="58" t="s">
        <v>117</v>
      </c>
      <c r="AP131" s="58" t="s">
        <v>118</v>
      </c>
      <c r="AQ131" s="58" t="s">
        <v>141</v>
      </c>
      <c r="AR131" s="58" t="s">
        <v>142</v>
      </c>
      <c r="AS131" s="58" t="s">
        <v>143</v>
      </c>
      <c r="AT131" s="58" t="s">
        <v>153</v>
      </c>
      <c r="AU131" s="58" t="s">
        <v>145</v>
      </c>
      <c r="AV131" s="58" t="s">
        <v>124</v>
      </c>
      <c r="AW131" s="58" t="s">
        <v>171</v>
      </c>
      <c r="AX131" s="58" t="s">
        <v>146</v>
      </c>
      <c r="AY131" s="58" t="s">
        <v>192</v>
      </c>
      <c r="AZ131" s="120" t="s">
        <v>576</v>
      </c>
      <c r="BA131" s="58" t="s">
        <v>148</v>
      </c>
      <c r="BB131" s="58" t="s">
        <v>106</v>
      </c>
    </row>
    <row r="132" spans="1:54" ht="16" x14ac:dyDescent="0.2">
      <c r="A132" s="63">
        <v>43977.455347222225</v>
      </c>
      <c r="B132" s="63">
        <v>43977.462546296294</v>
      </c>
      <c r="C132" s="58" t="s">
        <v>57</v>
      </c>
      <c r="D132" s="120" t="s">
        <v>576</v>
      </c>
      <c r="E132" s="2">
        <v>33</v>
      </c>
      <c r="F132" s="2">
        <v>621</v>
      </c>
      <c r="G132" s="58" t="s">
        <v>104</v>
      </c>
      <c r="H132" s="63">
        <v>43984.46261519676</v>
      </c>
      <c r="I132" s="58" t="s">
        <v>312</v>
      </c>
      <c r="J132" s="58" t="s">
        <v>106</v>
      </c>
      <c r="K132" s="58" t="s">
        <v>106</v>
      </c>
      <c r="L132" s="58" t="s">
        <v>106</v>
      </c>
      <c r="M132" s="58" t="s">
        <v>106</v>
      </c>
      <c r="N132" s="120" t="s">
        <v>576</v>
      </c>
      <c r="O132" s="120" t="s">
        <v>576</v>
      </c>
      <c r="P132" s="58" t="s">
        <v>107</v>
      </c>
      <c r="Q132" s="58" t="s">
        <v>108</v>
      </c>
      <c r="R132" s="58" t="s">
        <v>129</v>
      </c>
      <c r="S132" s="58" t="s">
        <v>133</v>
      </c>
      <c r="T132" s="58" t="s">
        <v>133</v>
      </c>
      <c r="U132" s="58" t="s">
        <v>132</v>
      </c>
      <c r="V132" s="58" t="s">
        <v>134</v>
      </c>
      <c r="W132" s="58" t="s">
        <v>134</v>
      </c>
      <c r="X132" s="58" t="s">
        <v>133</v>
      </c>
      <c r="Y132" s="58" t="s">
        <v>133</v>
      </c>
      <c r="Z132" s="58" t="s">
        <v>134</v>
      </c>
      <c r="AA132" s="58" t="s">
        <v>133</v>
      </c>
      <c r="AB132" s="58" t="s">
        <v>134</v>
      </c>
      <c r="AC132" s="58" t="s">
        <v>133</v>
      </c>
      <c r="AD132" s="58" t="s">
        <v>134</v>
      </c>
      <c r="AE132" s="58" t="s">
        <v>134</v>
      </c>
      <c r="AF132" s="58" t="s">
        <v>134</v>
      </c>
      <c r="AG132" s="58" t="s">
        <v>133</v>
      </c>
      <c r="AH132" s="58" t="s">
        <v>165</v>
      </c>
      <c r="AI132" s="58" t="s">
        <v>111</v>
      </c>
      <c r="AJ132" s="58" t="s">
        <v>136</v>
      </c>
      <c r="AK132" s="58" t="s">
        <v>137</v>
      </c>
      <c r="AL132" s="58" t="s">
        <v>114</v>
      </c>
      <c r="AM132" s="58" t="s">
        <v>138</v>
      </c>
      <c r="AN132" s="58" t="s">
        <v>116</v>
      </c>
      <c r="AO132" s="58" t="s">
        <v>117</v>
      </c>
      <c r="AP132" s="58" t="s">
        <v>118</v>
      </c>
      <c r="AQ132" s="58" t="s">
        <v>119</v>
      </c>
      <c r="AR132" s="58" t="s">
        <v>142</v>
      </c>
      <c r="AS132" s="58" t="s">
        <v>143</v>
      </c>
      <c r="AT132" s="58" t="s">
        <v>122</v>
      </c>
      <c r="AU132" s="58" t="s">
        <v>145</v>
      </c>
      <c r="AV132" s="58" t="s">
        <v>123</v>
      </c>
      <c r="AW132" s="58" t="s">
        <v>125</v>
      </c>
      <c r="AX132" s="58" t="s">
        <v>157</v>
      </c>
      <c r="AY132" s="58" t="s">
        <v>147</v>
      </c>
      <c r="AZ132" s="120" t="s">
        <v>576</v>
      </c>
      <c r="BA132" s="58" t="s">
        <v>148</v>
      </c>
      <c r="BB132" s="58" t="s">
        <v>106</v>
      </c>
    </row>
    <row r="133" spans="1:54" ht="16" x14ac:dyDescent="0.2">
      <c r="A133" s="63">
        <v>43977.476759259262</v>
      </c>
      <c r="B133" s="63">
        <v>43977.480011574073</v>
      </c>
      <c r="C133" s="58" t="s">
        <v>57</v>
      </c>
      <c r="D133" s="120" t="s">
        <v>576</v>
      </c>
      <c r="E133" s="2">
        <v>16</v>
      </c>
      <c r="F133" s="2">
        <v>281</v>
      </c>
      <c r="G133" s="58" t="s">
        <v>104</v>
      </c>
      <c r="H133" s="63">
        <v>43984.480378958331</v>
      </c>
      <c r="I133" s="58" t="s">
        <v>313</v>
      </c>
      <c r="J133" s="58" t="s">
        <v>106</v>
      </c>
      <c r="K133" s="58" t="s">
        <v>106</v>
      </c>
      <c r="L133" s="58" t="s">
        <v>106</v>
      </c>
      <c r="M133" s="58" t="s">
        <v>106</v>
      </c>
      <c r="N133" s="120" t="s">
        <v>576</v>
      </c>
      <c r="O133" s="120" t="s">
        <v>576</v>
      </c>
      <c r="P133" s="58" t="s">
        <v>107</v>
      </c>
      <c r="Q133" s="58" t="s">
        <v>108</v>
      </c>
      <c r="R133" s="58" t="s">
        <v>129</v>
      </c>
      <c r="S133" s="58" t="s">
        <v>109</v>
      </c>
      <c r="T133" s="58" t="s">
        <v>132</v>
      </c>
      <c r="U133" s="58" t="s">
        <v>133</v>
      </c>
      <c r="V133" s="58" t="s">
        <v>132</v>
      </c>
      <c r="W133" s="58" t="s">
        <v>133</v>
      </c>
      <c r="X133" s="58" t="s">
        <v>133</v>
      </c>
      <c r="Y133" s="58" t="s">
        <v>133</v>
      </c>
      <c r="Z133" s="58" t="s">
        <v>134</v>
      </c>
      <c r="AA133" s="58" t="s">
        <v>133</v>
      </c>
      <c r="AB133" s="58" t="s">
        <v>133</v>
      </c>
      <c r="AC133" s="58" t="s">
        <v>132</v>
      </c>
      <c r="AD133" s="58" t="s">
        <v>133</v>
      </c>
      <c r="AE133" s="58" t="s">
        <v>133</v>
      </c>
      <c r="AF133" s="58" t="s">
        <v>133</v>
      </c>
      <c r="AG133" s="58" t="s">
        <v>132</v>
      </c>
      <c r="AH133" s="58" t="s">
        <v>106</v>
      </c>
      <c r="AI133" s="58" t="s">
        <v>106</v>
      </c>
      <c r="AJ133" s="58" t="s">
        <v>106</v>
      </c>
      <c r="AK133" s="58" t="s">
        <v>106</v>
      </c>
      <c r="AL133" s="58" t="s">
        <v>106</v>
      </c>
      <c r="AM133" s="58" t="s">
        <v>106</v>
      </c>
      <c r="AN133" s="58" t="s">
        <v>106</v>
      </c>
      <c r="AO133" s="58" t="s">
        <v>106</v>
      </c>
      <c r="AP133" s="58" t="s">
        <v>106</v>
      </c>
      <c r="AQ133" s="58" t="s">
        <v>106</v>
      </c>
      <c r="AR133" s="58" t="s">
        <v>106</v>
      </c>
      <c r="AS133" s="58" t="s">
        <v>106</v>
      </c>
      <c r="AT133" s="58" t="s">
        <v>106</v>
      </c>
      <c r="AU133" s="58" t="s">
        <v>106</v>
      </c>
      <c r="AV133" s="58" t="s">
        <v>106</v>
      </c>
      <c r="AW133" s="58" t="s">
        <v>106</v>
      </c>
      <c r="AX133" s="58" t="s">
        <v>106</v>
      </c>
      <c r="AY133" s="58" t="s">
        <v>106</v>
      </c>
      <c r="AZ133" s="120" t="s">
        <v>576</v>
      </c>
      <c r="BA133" s="58" t="s">
        <v>106</v>
      </c>
      <c r="BB133" s="58" t="s">
        <v>106</v>
      </c>
    </row>
    <row r="134" spans="1:54" ht="16" x14ac:dyDescent="0.2">
      <c r="A134" s="63">
        <v>43978.383437500001</v>
      </c>
      <c r="B134" s="63">
        <v>43978.383553240739</v>
      </c>
      <c r="C134" s="58" t="s">
        <v>57</v>
      </c>
      <c r="D134" s="120" t="s">
        <v>576</v>
      </c>
      <c r="E134" s="2">
        <v>2</v>
      </c>
      <c r="F134" s="2">
        <v>9</v>
      </c>
      <c r="G134" s="58" t="s">
        <v>104</v>
      </c>
      <c r="H134" s="63">
        <v>43985.383698101854</v>
      </c>
      <c r="I134" s="58" t="s">
        <v>314</v>
      </c>
      <c r="J134" s="58" t="s">
        <v>106</v>
      </c>
      <c r="K134" s="58" t="s">
        <v>106</v>
      </c>
      <c r="L134" s="58" t="s">
        <v>106</v>
      </c>
      <c r="M134" s="58" t="s">
        <v>106</v>
      </c>
      <c r="N134" s="120" t="s">
        <v>576</v>
      </c>
      <c r="O134" s="120" t="s">
        <v>576</v>
      </c>
      <c r="P134" s="58" t="s">
        <v>107</v>
      </c>
      <c r="Q134" s="58" t="s">
        <v>108</v>
      </c>
      <c r="R134" s="58" t="s">
        <v>129</v>
      </c>
      <c r="S134" s="58" t="s">
        <v>106</v>
      </c>
      <c r="T134" s="58" t="s">
        <v>106</v>
      </c>
      <c r="U134" s="58" t="s">
        <v>106</v>
      </c>
      <c r="V134" s="58" t="s">
        <v>106</v>
      </c>
      <c r="W134" s="58" t="s">
        <v>106</v>
      </c>
      <c r="X134" s="58" t="s">
        <v>106</v>
      </c>
      <c r="Y134" s="58" t="s">
        <v>106</v>
      </c>
      <c r="Z134" s="58" t="s">
        <v>106</v>
      </c>
      <c r="AA134" s="58" t="s">
        <v>106</v>
      </c>
      <c r="AB134" s="58" t="s">
        <v>106</v>
      </c>
      <c r="AC134" s="58" t="s">
        <v>106</v>
      </c>
      <c r="AD134" s="58" t="s">
        <v>106</v>
      </c>
      <c r="AE134" s="58" t="s">
        <v>106</v>
      </c>
      <c r="AF134" s="58" t="s">
        <v>106</v>
      </c>
      <c r="AG134" s="58" t="s">
        <v>106</v>
      </c>
      <c r="AH134" s="58" t="s">
        <v>106</v>
      </c>
      <c r="AI134" s="58" t="s">
        <v>106</v>
      </c>
      <c r="AJ134" s="58" t="s">
        <v>106</v>
      </c>
      <c r="AK134" s="58" t="s">
        <v>106</v>
      </c>
      <c r="AL134" s="58" t="s">
        <v>106</v>
      </c>
      <c r="AM134" s="58" t="s">
        <v>106</v>
      </c>
      <c r="AN134" s="58" t="s">
        <v>106</v>
      </c>
      <c r="AO134" s="58" t="s">
        <v>106</v>
      </c>
      <c r="AP134" s="58" t="s">
        <v>106</v>
      </c>
      <c r="AQ134" s="58" t="s">
        <v>106</v>
      </c>
      <c r="AR134" s="58" t="s">
        <v>106</v>
      </c>
      <c r="AS134" s="58" t="s">
        <v>106</v>
      </c>
      <c r="AT134" s="58" t="s">
        <v>106</v>
      </c>
      <c r="AU134" s="58" t="s">
        <v>106</v>
      </c>
      <c r="AV134" s="58" t="s">
        <v>106</v>
      </c>
      <c r="AW134" s="58" t="s">
        <v>106</v>
      </c>
      <c r="AX134" s="58" t="s">
        <v>106</v>
      </c>
      <c r="AY134" s="58" t="s">
        <v>106</v>
      </c>
      <c r="AZ134" s="120" t="s">
        <v>576</v>
      </c>
      <c r="BA134" s="58" t="s">
        <v>106</v>
      </c>
      <c r="BB134" s="58" t="s">
        <v>106</v>
      </c>
    </row>
    <row r="135" spans="1:54" ht="16" x14ac:dyDescent="0.2">
      <c r="A135" s="63">
        <v>44020.741365740738</v>
      </c>
      <c r="B135" s="63">
        <v>44020.748854166668</v>
      </c>
      <c r="C135" s="58" t="s">
        <v>57</v>
      </c>
      <c r="D135" s="120" t="s">
        <v>576</v>
      </c>
      <c r="E135" s="2">
        <v>100</v>
      </c>
      <c r="F135" s="2">
        <v>647</v>
      </c>
      <c r="G135" s="58" t="s">
        <v>130</v>
      </c>
      <c r="H135" s="63">
        <v>44020.748870381947</v>
      </c>
      <c r="I135" s="58" t="s">
        <v>315</v>
      </c>
      <c r="J135" s="58" t="s">
        <v>106</v>
      </c>
      <c r="K135" s="58" t="s">
        <v>106</v>
      </c>
      <c r="L135" s="58" t="s">
        <v>106</v>
      </c>
      <c r="M135" s="58" t="s">
        <v>106</v>
      </c>
      <c r="N135" s="120" t="s">
        <v>576</v>
      </c>
      <c r="O135" s="120" t="s">
        <v>576</v>
      </c>
      <c r="P135" s="58" t="s">
        <v>107</v>
      </c>
      <c r="Q135" s="58" t="s">
        <v>108</v>
      </c>
      <c r="R135" s="58" t="s">
        <v>129</v>
      </c>
      <c r="S135" s="58" t="s">
        <v>133</v>
      </c>
      <c r="T135" s="58" t="s">
        <v>132</v>
      </c>
      <c r="U135" s="58" t="s">
        <v>133</v>
      </c>
      <c r="V135" s="58" t="s">
        <v>133</v>
      </c>
      <c r="W135" s="58" t="s">
        <v>133</v>
      </c>
      <c r="X135" s="58" t="s">
        <v>133</v>
      </c>
      <c r="Y135" s="58" t="s">
        <v>133</v>
      </c>
      <c r="Z135" s="58" t="s">
        <v>133</v>
      </c>
      <c r="AA135" s="58" t="s">
        <v>133</v>
      </c>
      <c r="AB135" s="58" t="s">
        <v>133</v>
      </c>
      <c r="AC135" s="58" t="s">
        <v>133</v>
      </c>
      <c r="AD135" s="58" t="s">
        <v>133</v>
      </c>
      <c r="AE135" s="58" t="s">
        <v>133</v>
      </c>
      <c r="AF135" s="58" t="s">
        <v>133</v>
      </c>
      <c r="AG135" s="58" t="s">
        <v>133</v>
      </c>
      <c r="AH135" s="58" t="s">
        <v>135</v>
      </c>
      <c r="AI135" s="58" t="s">
        <v>111</v>
      </c>
      <c r="AJ135" s="58" t="s">
        <v>136</v>
      </c>
      <c r="AK135" s="58" t="s">
        <v>152</v>
      </c>
      <c r="AL135" s="58" t="s">
        <v>114</v>
      </c>
      <c r="AM135" s="58" t="s">
        <v>138</v>
      </c>
      <c r="AN135" s="58" t="s">
        <v>156</v>
      </c>
      <c r="AO135" s="58" t="s">
        <v>117</v>
      </c>
      <c r="AP135" s="58" t="s">
        <v>118</v>
      </c>
      <c r="AQ135" s="58" t="s">
        <v>119</v>
      </c>
      <c r="AR135" s="58" t="s">
        <v>142</v>
      </c>
      <c r="AS135" s="58" t="s">
        <v>143</v>
      </c>
      <c r="AT135" s="58" t="s">
        <v>153</v>
      </c>
      <c r="AU135" s="58" t="s">
        <v>145</v>
      </c>
      <c r="AV135" s="58" t="s">
        <v>123</v>
      </c>
      <c r="AW135" s="58" t="s">
        <v>125</v>
      </c>
      <c r="AX135" s="58" t="s">
        <v>126</v>
      </c>
      <c r="AY135" s="58" t="s">
        <v>147</v>
      </c>
      <c r="AZ135" s="120" t="s">
        <v>576</v>
      </c>
      <c r="BA135" s="58" t="s">
        <v>148</v>
      </c>
      <c r="BB135" s="58" t="s">
        <v>106</v>
      </c>
    </row>
    <row r="136" spans="1:54" ht="16" x14ac:dyDescent="0.2">
      <c r="A136" s="63">
        <v>44020.815613425926</v>
      </c>
      <c r="B136" s="63">
        <v>44020.8202662037</v>
      </c>
      <c r="C136" s="58" t="s">
        <v>57</v>
      </c>
      <c r="D136" s="120" t="s">
        <v>576</v>
      </c>
      <c r="E136" s="2">
        <v>100</v>
      </c>
      <c r="F136" s="2">
        <v>402</v>
      </c>
      <c r="G136" s="58" t="s">
        <v>130</v>
      </c>
      <c r="H136" s="63">
        <v>44020.820280092594</v>
      </c>
      <c r="I136" s="58" t="s">
        <v>316</v>
      </c>
      <c r="J136" s="58" t="s">
        <v>106</v>
      </c>
      <c r="K136" s="58" t="s">
        <v>106</v>
      </c>
      <c r="L136" s="58" t="s">
        <v>106</v>
      </c>
      <c r="M136" s="58" t="s">
        <v>106</v>
      </c>
      <c r="N136" s="120" t="s">
        <v>576</v>
      </c>
      <c r="O136" s="120" t="s">
        <v>576</v>
      </c>
      <c r="P136" s="58" t="s">
        <v>107</v>
      </c>
      <c r="Q136" s="58" t="s">
        <v>108</v>
      </c>
      <c r="R136" s="58" t="s">
        <v>129</v>
      </c>
      <c r="S136" s="58" t="s">
        <v>133</v>
      </c>
      <c r="T136" s="58" t="s">
        <v>132</v>
      </c>
      <c r="U136" s="58" t="s">
        <v>133</v>
      </c>
      <c r="V136" s="58" t="s">
        <v>134</v>
      </c>
      <c r="W136" s="58" t="s">
        <v>133</v>
      </c>
      <c r="X136" s="58" t="s">
        <v>134</v>
      </c>
      <c r="Y136" s="58" t="s">
        <v>134</v>
      </c>
      <c r="Z136" s="58" t="s">
        <v>134</v>
      </c>
      <c r="AA136" s="58" t="s">
        <v>133</v>
      </c>
      <c r="AB136" s="58" t="s">
        <v>134</v>
      </c>
      <c r="AC136" s="58" t="s">
        <v>134</v>
      </c>
      <c r="AD136" s="58" t="s">
        <v>134</v>
      </c>
      <c r="AE136" s="58" t="s">
        <v>134</v>
      </c>
      <c r="AF136" s="58" t="s">
        <v>134</v>
      </c>
      <c r="AG136" s="58" t="s">
        <v>134</v>
      </c>
      <c r="AH136" s="58" t="s">
        <v>173</v>
      </c>
      <c r="AI136" s="58" t="s">
        <v>151</v>
      </c>
      <c r="AJ136" s="58" t="s">
        <v>136</v>
      </c>
      <c r="AK136" s="58" t="s">
        <v>137</v>
      </c>
      <c r="AL136" s="58" t="s">
        <v>114</v>
      </c>
      <c r="AM136" s="58" t="s">
        <v>138</v>
      </c>
      <c r="AN136" s="58" t="s">
        <v>116</v>
      </c>
      <c r="AO136" s="58" t="s">
        <v>117</v>
      </c>
      <c r="AP136" s="58" t="s">
        <v>118</v>
      </c>
      <c r="AQ136" s="58" t="s">
        <v>141</v>
      </c>
      <c r="AR136" s="58" t="s">
        <v>142</v>
      </c>
      <c r="AS136" s="58" t="s">
        <v>143</v>
      </c>
      <c r="AT136" s="58" t="s">
        <v>153</v>
      </c>
      <c r="AU136" s="58" t="s">
        <v>145</v>
      </c>
      <c r="AV136" s="58" t="s">
        <v>174</v>
      </c>
      <c r="AW136" s="58" t="s">
        <v>171</v>
      </c>
      <c r="AX136" s="58" t="s">
        <v>146</v>
      </c>
      <c r="AY136" s="58" t="s">
        <v>147</v>
      </c>
      <c r="AZ136" s="120" t="s">
        <v>576</v>
      </c>
      <c r="BA136" s="58" t="s">
        <v>148</v>
      </c>
      <c r="BB136" s="58" t="s">
        <v>106</v>
      </c>
    </row>
    <row r="137" spans="1:54" ht="16" x14ac:dyDescent="0.2">
      <c r="A137" s="63">
        <v>44022.404988425929</v>
      </c>
      <c r="B137" s="63">
        <v>44022.423020833332</v>
      </c>
      <c r="C137" s="58" t="s">
        <v>57</v>
      </c>
      <c r="D137" s="120" t="s">
        <v>576</v>
      </c>
      <c r="E137" s="2">
        <v>100</v>
      </c>
      <c r="F137" s="2">
        <v>1557</v>
      </c>
      <c r="G137" s="58" t="s">
        <v>130</v>
      </c>
      <c r="H137" s="63">
        <v>44022.423033067127</v>
      </c>
      <c r="I137" s="58" t="s">
        <v>317</v>
      </c>
      <c r="J137" s="58" t="s">
        <v>106</v>
      </c>
      <c r="K137" s="58" t="s">
        <v>106</v>
      </c>
      <c r="L137" s="58" t="s">
        <v>106</v>
      </c>
      <c r="M137" s="58" t="s">
        <v>106</v>
      </c>
      <c r="N137" s="120" t="s">
        <v>576</v>
      </c>
      <c r="O137" s="120" t="s">
        <v>576</v>
      </c>
      <c r="P137" s="58" t="s">
        <v>107</v>
      </c>
      <c r="Q137" s="58" t="s">
        <v>108</v>
      </c>
      <c r="R137" s="58" t="s">
        <v>129</v>
      </c>
      <c r="S137" s="58" t="s">
        <v>134</v>
      </c>
      <c r="T137" s="58" t="s">
        <v>132</v>
      </c>
      <c r="U137" s="58" t="s">
        <v>134</v>
      </c>
      <c r="V137" s="58" t="s">
        <v>134</v>
      </c>
      <c r="W137" s="58" t="s">
        <v>134</v>
      </c>
      <c r="X137" s="58" t="s">
        <v>134</v>
      </c>
      <c r="Y137" s="58" t="s">
        <v>134</v>
      </c>
      <c r="Z137" s="58" t="s">
        <v>134</v>
      </c>
      <c r="AA137" s="58" t="s">
        <v>132</v>
      </c>
      <c r="AB137" s="58" t="s">
        <v>132</v>
      </c>
      <c r="AC137" s="58" t="s">
        <v>132</v>
      </c>
      <c r="AD137" s="58" t="s">
        <v>133</v>
      </c>
      <c r="AE137" s="58" t="s">
        <v>134</v>
      </c>
      <c r="AF137" s="58" t="s">
        <v>134</v>
      </c>
      <c r="AG137" s="58" t="s">
        <v>133</v>
      </c>
      <c r="AH137" s="58" t="s">
        <v>135</v>
      </c>
      <c r="AI137" s="58" t="s">
        <v>111</v>
      </c>
      <c r="AJ137" s="58" t="s">
        <v>136</v>
      </c>
      <c r="AK137" s="58" t="s">
        <v>152</v>
      </c>
      <c r="AL137" s="58" t="s">
        <v>114</v>
      </c>
      <c r="AM137" s="58" t="s">
        <v>138</v>
      </c>
      <c r="AN137" s="58" t="s">
        <v>176</v>
      </c>
      <c r="AO137" s="58" t="s">
        <v>117</v>
      </c>
      <c r="AP137" s="58" t="s">
        <v>118</v>
      </c>
      <c r="AQ137" s="58" t="s">
        <v>141</v>
      </c>
      <c r="AR137" s="58" t="s">
        <v>120</v>
      </c>
      <c r="AS137" s="58" t="s">
        <v>182</v>
      </c>
      <c r="AT137" s="58" t="s">
        <v>153</v>
      </c>
      <c r="AU137" s="58" t="s">
        <v>145</v>
      </c>
      <c r="AV137" s="58" t="s">
        <v>123</v>
      </c>
      <c r="AW137" s="58" t="s">
        <v>171</v>
      </c>
      <c r="AX137" s="58" t="s">
        <v>157</v>
      </c>
      <c r="AY137" s="58" t="s">
        <v>127</v>
      </c>
      <c r="AZ137" s="120" t="s">
        <v>576</v>
      </c>
      <c r="BA137" s="58" t="s">
        <v>220</v>
      </c>
      <c r="BB137" s="58" t="s">
        <v>106</v>
      </c>
    </row>
    <row r="138" spans="1:54" ht="16" x14ac:dyDescent="0.2">
      <c r="A138" s="63">
        <v>44022.969826388886</v>
      </c>
      <c r="B138" s="63">
        <v>44022.981504629628</v>
      </c>
      <c r="C138" s="58" t="s">
        <v>57</v>
      </c>
      <c r="D138" s="120" t="s">
        <v>576</v>
      </c>
      <c r="E138" s="2">
        <v>100</v>
      </c>
      <c r="F138" s="2">
        <v>1008</v>
      </c>
      <c r="G138" s="58" t="s">
        <v>130</v>
      </c>
      <c r="H138" s="63">
        <v>44022.981510277779</v>
      </c>
      <c r="I138" s="58" t="s">
        <v>318</v>
      </c>
      <c r="J138" s="58" t="s">
        <v>106</v>
      </c>
      <c r="K138" s="58" t="s">
        <v>106</v>
      </c>
      <c r="L138" s="58" t="s">
        <v>106</v>
      </c>
      <c r="M138" s="58" t="s">
        <v>106</v>
      </c>
      <c r="N138" s="120" t="s">
        <v>576</v>
      </c>
      <c r="O138" s="120" t="s">
        <v>576</v>
      </c>
      <c r="P138" s="58" t="s">
        <v>107</v>
      </c>
      <c r="Q138" s="58" t="s">
        <v>108</v>
      </c>
      <c r="R138" s="58" t="s">
        <v>129</v>
      </c>
      <c r="S138" s="58" t="s">
        <v>134</v>
      </c>
      <c r="T138" s="58" t="s">
        <v>133</v>
      </c>
      <c r="U138" s="58" t="s">
        <v>132</v>
      </c>
      <c r="V138" s="58" t="s">
        <v>132</v>
      </c>
      <c r="W138" s="58" t="s">
        <v>132</v>
      </c>
      <c r="X138" s="58" t="s">
        <v>132</v>
      </c>
      <c r="Y138" s="58" t="s">
        <v>132</v>
      </c>
      <c r="Z138" s="58" t="s">
        <v>133</v>
      </c>
      <c r="AA138" s="58" t="s">
        <v>133</v>
      </c>
      <c r="AB138" s="58" t="s">
        <v>133</v>
      </c>
      <c r="AC138" s="58" t="s">
        <v>133</v>
      </c>
      <c r="AD138" s="58" t="s">
        <v>133</v>
      </c>
      <c r="AE138" s="58" t="s">
        <v>133</v>
      </c>
      <c r="AF138" s="58" t="s">
        <v>133</v>
      </c>
      <c r="AG138" s="58" t="s">
        <v>133</v>
      </c>
      <c r="AH138" s="58" t="s">
        <v>110</v>
      </c>
      <c r="AI138" s="58" t="s">
        <v>151</v>
      </c>
      <c r="AJ138" s="58" t="s">
        <v>136</v>
      </c>
      <c r="AK138" s="58" t="s">
        <v>113</v>
      </c>
      <c r="AL138" s="58" t="s">
        <v>195</v>
      </c>
      <c r="AM138" s="58" t="s">
        <v>138</v>
      </c>
      <c r="AN138" s="58" t="s">
        <v>116</v>
      </c>
      <c r="AO138" s="58" t="s">
        <v>117</v>
      </c>
      <c r="AP138" s="58" t="s">
        <v>140</v>
      </c>
      <c r="AQ138" s="58" t="s">
        <v>141</v>
      </c>
      <c r="AR138" s="58" t="s">
        <v>142</v>
      </c>
      <c r="AS138" s="58" t="s">
        <v>143</v>
      </c>
      <c r="AT138" s="58" t="s">
        <v>144</v>
      </c>
      <c r="AU138" s="58" t="s">
        <v>145</v>
      </c>
      <c r="AV138" s="58" t="s">
        <v>123</v>
      </c>
      <c r="AW138" s="58" t="s">
        <v>125</v>
      </c>
      <c r="AX138" s="58" t="s">
        <v>157</v>
      </c>
      <c r="AY138" s="58" t="s">
        <v>127</v>
      </c>
      <c r="AZ138" s="120" t="s">
        <v>576</v>
      </c>
      <c r="BA138" s="58" t="s">
        <v>148</v>
      </c>
      <c r="BB138" s="58" t="s">
        <v>106</v>
      </c>
    </row>
    <row r="139" spans="1:54" ht="16" x14ac:dyDescent="0.2">
      <c r="A139" s="63">
        <v>44024.772962962961</v>
      </c>
      <c r="B139" s="63">
        <v>44024.785520833335</v>
      </c>
      <c r="C139" s="58" t="s">
        <v>57</v>
      </c>
      <c r="D139" s="120" t="s">
        <v>576</v>
      </c>
      <c r="E139" s="2">
        <v>100</v>
      </c>
      <c r="F139" s="2">
        <v>1085</v>
      </c>
      <c r="G139" s="58" t="s">
        <v>130</v>
      </c>
      <c r="H139" s="63">
        <v>44024.785537303243</v>
      </c>
      <c r="I139" s="58" t="s">
        <v>319</v>
      </c>
      <c r="J139" s="58" t="s">
        <v>106</v>
      </c>
      <c r="K139" s="58" t="s">
        <v>106</v>
      </c>
      <c r="L139" s="58" t="s">
        <v>106</v>
      </c>
      <c r="M139" s="58" t="s">
        <v>106</v>
      </c>
      <c r="N139" s="120" t="s">
        <v>576</v>
      </c>
      <c r="O139" s="120" t="s">
        <v>576</v>
      </c>
      <c r="P139" s="58" t="s">
        <v>107</v>
      </c>
      <c r="Q139" s="58" t="s">
        <v>108</v>
      </c>
      <c r="R139" s="58" t="s">
        <v>129</v>
      </c>
      <c r="S139" s="58" t="s">
        <v>134</v>
      </c>
      <c r="T139" s="58" t="s">
        <v>132</v>
      </c>
      <c r="U139" s="58" t="s">
        <v>133</v>
      </c>
      <c r="V139" s="58" t="s">
        <v>133</v>
      </c>
      <c r="W139" s="58" t="s">
        <v>134</v>
      </c>
      <c r="X139" s="58" t="s">
        <v>134</v>
      </c>
      <c r="Y139" s="58" t="s">
        <v>134</v>
      </c>
      <c r="Z139" s="58" t="s">
        <v>134</v>
      </c>
      <c r="AA139" s="58" t="s">
        <v>133</v>
      </c>
      <c r="AB139" s="58" t="s">
        <v>134</v>
      </c>
      <c r="AC139" s="58" t="s">
        <v>134</v>
      </c>
      <c r="AD139" s="58" t="s">
        <v>134</v>
      </c>
      <c r="AE139" s="58" t="s">
        <v>134</v>
      </c>
      <c r="AF139" s="58" t="s">
        <v>109</v>
      </c>
      <c r="AG139" s="58" t="s">
        <v>109</v>
      </c>
      <c r="AH139" s="58" t="s">
        <v>135</v>
      </c>
      <c r="AI139" s="58" t="s">
        <v>151</v>
      </c>
      <c r="AJ139" s="58" t="s">
        <v>136</v>
      </c>
      <c r="AK139" s="58" t="s">
        <v>137</v>
      </c>
      <c r="AL139" s="58" t="s">
        <v>114</v>
      </c>
      <c r="AM139" s="58" t="s">
        <v>138</v>
      </c>
      <c r="AN139" s="58" t="s">
        <v>116</v>
      </c>
      <c r="AO139" s="58" t="s">
        <v>117</v>
      </c>
      <c r="AP139" s="58" t="s">
        <v>118</v>
      </c>
      <c r="AQ139" s="58" t="s">
        <v>141</v>
      </c>
      <c r="AR139" s="58" t="s">
        <v>142</v>
      </c>
      <c r="AS139" s="58" t="s">
        <v>143</v>
      </c>
      <c r="AT139" s="58" t="s">
        <v>153</v>
      </c>
      <c r="AU139" s="58" t="s">
        <v>145</v>
      </c>
      <c r="AV139" s="58" t="s">
        <v>174</v>
      </c>
      <c r="AW139" s="58" t="s">
        <v>125</v>
      </c>
      <c r="AX139" s="58" t="s">
        <v>157</v>
      </c>
      <c r="AY139" s="58" t="s">
        <v>127</v>
      </c>
      <c r="AZ139" s="120" t="s">
        <v>576</v>
      </c>
      <c r="BA139" s="58" t="s">
        <v>148</v>
      </c>
      <c r="BB139" s="58" t="s">
        <v>106</v>
      </c>
    </row>
    <row r="140" spans="1:54" ht="16" x14ac:dyDescent="0.2">
      <c r="A140" s="63">
        <v>44026.260462962964</v>
      </c>
      <c r="B140" s="63">
        <v>44026.332442129627</v>
      </c>
      <c r="C140" s="58" t="s">
        <v>57</v>
      </c>
      <c r="D140" s="120" t="s">
        <v>576</v>
      </c>
      <c r="E140" s="2">
        <v>100</v>
      </c>
      <c r="F140" s="2">
        <v>6218</v>
      </c>
      <c r="G140" s="58" t="s">
        <v>130</v>
      </c>
      <c r="H140" s="63">
        <v>44026.332449965281</v>
      </c>
      <c r="I140" s="58" t="s">
        <v>320</v>
      </c>
      <c r="J140" s="58" t="s">
        <v>106</v>
      </c>
      <c r="K140" s="58" t="s">
        <v>106</v>
      </c>
      <c r="L140" s="58" t="s">
        <v>106</v>
      </c>
      <c r="M140" s="58" t="s">
        <v>106</v>
      </c>
      <c r="N140" s="120" t="s">
        <v>576</v>
      </c>
      <c r="O140" s="120" t="s">
        <v>576</v>
      </c>
      <c r="P140" s="58" t="s">
        <v>107</v>
      </c>
      <c r="Q140" s="58" t="s">
        <v>108</v>
      </c>
      <c r="R140" s="58" t="s">
        <v>129</v>
      </c>
      <c r="S140" s="58" t="s">
        <v>134</v>
      </c>
      <c r="T140" s="58" t="s">
        <v>132</v>
      </c>
      <c r="U140" s="58" t="s">
        <v>133</v>
      </c>
      <c r="V140" s="58" t="s">
        <v>132</v>
      </c>
      <c r="W140" s="58" t="s">
        <v>134</v>
      </c>
      <c r="X140" s="58" t="s">
        <v>134</v>
      </c>
      <c r="Y140" s="58" t="s">
        <v>134</v>
      </c>
      <c r="Z140" s="58" t="s">
        <v>134</v>
      </c>
      <c r="AA140" s="58" t="s">
        <v>132</v>
      </c>
      <c r="AB140" s="58" t="s">
        <v>133</v>
      </c>
      <c r="AC140" s="58" t="s">
        <v>132</v>
      </c>
      <c r="AD140" s="58" t="s">
        <v>133</v>
      </c>
      <c r="AE140" s="58" t="s">
        <v>134</v>
      </c>
      <c r="AF140" s="58" t="s">
        <v>109</v>
      </c>
      <c r="AG140" s="58" t="s">
        <v>133</v>
      </c>
      <c r="AH140" s="58" t="s">
        <v>173</v>
      </c>
      <c r="AI140" s="58" t="s">
        <v>151</v>
      </c>
      <c r="AJ140" s="58" t="s">
        <v>136</v>
      </c>
      <c r="AK140" s="58" t="s">
        <v>137</v>
      </c>
      <c r="AL140" s="58" t="s">
        <v>114</v>
      </c>
      <c r="AM140" s="58" t="s">
        <v>138</v>
      </c>
      <c r="AN140" s="58" t="s">
        <v>116</v>
      </c>
      <c r="AO140" s="58" t="s">
        <v>139</v>
      </c>
      <c r="AP140" s="58" t="s">
        <v>118</v>
      </c>
      <c r="AQ140" s="58" t="s">
        <v>141</v>
      </c>
      <c r="AR140" s="58" t="s">
        <v>120</v>
      </c>
      <c r="AS140" s="58" t="s">
        <v>143</v>
      </c>
      <c r="AT140" s="58" t="s">
        <v>153</v>
      </c>
      <c r="AU140" s="58" t="s">
        <v>145</v>
      </c>
      <c r="AV140" s="58" t="s">
        <v>123</v>
      </c>
      <c r="AW140" s="58" t="s">
        <v>125</v>
      </c>
      <c r="AX140" s="58" t="s">
        <v>126</v>
      </c>
      <c r="AY140" s="58" t="s">
        <v>127</v>
      </c>
      <c r="AZ140" s="120" t="s">
        <v>576</v>
      </c>
      <c r="BA140" s="58" t="s">
        <v>220</v>
      </c>
      <c r="BB140" s="58" t="s">
        <v>106</v>
      </c>
    </row>
    <row r="141" spans="1:54" ht="16" x14ac:dyDescent="0.2">
      <c r="A141" s="63">
        <v>44019.390798611108</v>
      </c>
      <c r="B141" s="63">
        <v>44019.391921296294</v>
      </c>
      <c r="C141" s="58" t="s">
        <v>57</v>
      </c>
      <c r="D141" s="120" t="s">
        <v>576</v>
      </c>
      <c r="E141" s="2">
        <v>2</v>
      </c>
      <c r="F141" s="2">
        <v>96</v>
      </c>
      <c r="G141" s="58" t="s">
        <v>104</v>
      </c>
      <c r="H141" s="63">
        <v>44026.392085231484</v>
      </c>
      <c r="I141" s="58" t="s">
        <v>321</v>
      </c>
      <c r="J141" s="58" t="s">
        <v>106</v>
      </c>
      <c r="K141" s="58" t="s">
        <v>106</v>
      </c>
      <c r="L141" s="58" t="s">
        <v>106</v>
      </c>
      <c r="M141" s="58" t="s">
        <v>106</v>
      </c>
      <c r="N141" s="120" t="s">
        <v>576</v>
      </c>
      <c r="O141" s="120" t="s">
        <v>576</v>
      </c>
      <c r="P141" s="58" t="s">
        <v>107</v>
      </c>
      <c r="Q141" s="58" t="s">
        <v>108</v>
      </c>
      <c r="R141" s="58" t="s">
        <v>129</v>
      </c>
      <c r="S141" s="58" t="s">
        <v>106</v>
      </c>
      <c r="T141" s="58" t="s">
        <v>106</v>
      </c>
      <c r="U141" s="58" t="s">
        <v>106</v>
      </c>
      <c r="V141" s="58" t="s">
        <v>106</v>
      </c>
      <c r="W141" s="58" t="s">
        <v>106</v>
      </c>
      <c r="X141" s="58" t="s">
        <v>106</v>
      </c>
      <c r="Y141" s="58" t="s">
        <v>106</v>
      </c>
      <c r="Z141" s="58" t="s">
        <v>106</v>
      </c>
      <c r="AA141" s="58" t="s">
        <v>106</v>
      </c>
      <c r="AB141" s="58" t="s">
        <v>106</v>
      </c>
      <c r="AC141" s="58" t="s">
        <v>106</v>
      </c>
      <c r="AD141" s="58" t="s">
        <v>106</v>
      </c>
      <c r="AE141" s="58" t="s">
        <v>106</v>
      </c>
      <c r="AF141" s="58" t="s">
        <v>106</v>
      </c>
      <c r="AG141" s="58" t="s">
        <v>106</v>
      </c>
      <c r="AH141" s="58" t="s">
        <v>106</v>
      </c>
      <c r="AI141" s="58" t="s">
        <v>106</v>
      </c>
      <c r="AJ141" s="58" t="s">
        <v>106</v>
      </c>
      <c r="AK141" s="58" t="s">
        <v>106</v>
      </c>
      <c r="AL141" s="58" t="s">
        <v>106</v>
      </c>
      <c r="AM141" s="58" t="s">
        <v>106</v>
      </c>
      <c r="AN141" s="58" t="s">
        <v>106</v>
      </c>
      <c r="AO141" s="58" t="s">
        <v>106</v>
      </c>
      <c r="AP141" s="58" t="s">
        <v>106</v>
      </c>
      <c r="AQ141" s="58" t="s">
        <v>106</v>
      </c>
      <c r="AR141" s="58" t="s">
        <v>106</v>
      </c>
      <c r="AS141" s="58" t="s">
        <v>106</v>
      </c>
      <c r="AT141" s="58" t="s">
        <v>106</v>
      </c>
      <c r="AU141" s="58" t="s">
        <v>106</v>
      </c>
      <c r="AV141" s="58" t="s">
        <v>106</v>
      </c>
      <c r="AW141" s="58" t="s">
        <v>106</v>
      </c>
      <c r="AX141" s="58" t="s">
        <v>106</v>
      </c>
      <c r="AY141" s="58" t="s">
        <v>106</v>
      </c>
      <c r="AZ141" s="120" t="s">
        <v>576</v>
      </c>
      <c r="BA141" s="58" t="s">
        <v>106</v>
      </c>
      <c r="BB141" s="58" t="s">
        <v>106</v>
      </c>
    </row>
    <row r="142" spans="1:54" ht="16" x14ac:dyDescent="0.2">
      <c r="A142" s="63">
        <v>44026.544050925928</v>
      </c>
      <c r="B142" s="63">
        <v>44026.54896990741</v>
      </c>
      <c r="C142" s="58" t="s">
        <v>57</v>
      </c>
      <c r="D142" s="120" t="s">
        <v>576</v>
      </c>
      <c r="E142" s="2">
        <v>100</v>
      </c>
      <c r="F142" s="2">
        <v>425</v>
      </c>
      <c r="G142" s="58" t="s">
        <v>130</v>
      </c>
      <c r="H142" s="63">
        <v>44026.548975983795</v>
      </c>
      <c r="I142" s="58" t="s">
        <v>322</v>
      </c>
      <c r="J142" s="58" t="s">
        <v>106</v>
      </c>
      <c r="K142" s="58" t="s">
        <v>106</v>
      </c>
      <c r="L142" s="58" t="s">
        <v>106</v>
      </c>
      <c r="M142" s="58" t="s">
        <v>106</v>
      </c>
      <c r="N142" s="120" t="s">
        <v>576</v>
      </c>
      <c r="O142" s="120" t="s">
        <v>576</v>
      </c>
      <c r="P142" s="58" t="s">
        <v>107</v>
      </c>
      <c r="Q142" s="58" t="s">
        <v>108</v>
      </c>
      <c r="R142" s="58" t="s">
        <v>129</v>
      </c>
      <c r="S142" s="58" t="s">
        <v>134</v>
      </c>
      <c r="T142" s="58" t="s">
        <v>132</v>
      </c>
      <c r="U142" s="58" t="s">
        <v>133</v>
      </c>
      <c r="V142" s="58" t="s">
        <v>133</v>
      </c>
      <c r="W142" s="58" t="s">
        <v>134</v>
      </c>
      <c r="X142" s="58" t="s">
        <v>134</v>
      </c>
      <c r="Y142" s="58" t="s">
        <v>134</v>
      </c>
      <c r="Z142" s="58" t="s">
        <v>134</v>
      </c>
      <c r="AA142" s="58" t="s">
        <v>134</v>
      </c>
      <c r="AB142" s="58" t="s">
        <v>133</v>
      </c>
      <c r="AC142" s="58" t="s">
        <v>133</v>
      </c>
      <c r="AD142" s="58" t="s">
        <v>133</v>
      </c>
      <c r="AE142" s="58" t="s">
        <v>133</v>
      </c>
      <c r="AF142" s="58" t="s">
        <v>134</v>
      </c>
      <c r="AG142" s="58" t="s">
        <v>134</v>
      </c>
      <c r="AH142" s="58" t="s">
        <v>135</v>
      </c>
      <c r="AI142" s="58" t="s">
        <v>151</v>
      </c>
      <c r="AJ142" s="58" t="s">
        <v>136</v>
      </c>
      <c r="AK142" s="58" t="s">
        <v>137</v>
      </c>
      <c r="AL142" s="58" t="s">
        <v>114</v>
      </c>
      <c r="AM142" s="58" t="s">
        <v>115</v>
      </c>
      <c r="AN142" s="58" t="s">
        <v>176</v>
      </c>
      <c r="AO142" s="58" t="s">
        <v>117</v>
      </c>
      <c r="AP142" s="58" t="s">
        <v>118</v>
      </c>
      <c r="AQ142" s="58" t="s">
        <v>141</v>
      </c>
      <c r="AR142" s="58" t="s">
        <v>120</v>
      </c>
      <c r="AS142" s="58" t="s">
        <v>170</v>
      </c>
      <c r="AT142" s="58" t="s">
        <v>122</v>
      </c>
      <c r="AU142" s="58" t="s">
        <v>145</v>
      </c>
      <c r="AV142" s="58" t="s">
        <v>123</v>
      </c>
      <c r="AW142" s="58" t="s">
        <v>125</v>
      </c>
      <c r="AX142" s="58" t="s">
        <v>126</v>
      </c>
      <c r="AY142" s="58" t="s">
        <v>147</v>
      </c>
      <c r="AZ142" s="120" t="s">
        <v>576</v>
      </c>
      <c r="BA142" s="58" t="s">
        <v>220</v>
      </c>
      <c r="BB142" s="58" t="s">
        <v>106</v>
      </c>
    </row>
    <row r="143" spans="1:54" ht="16" x14ac:dyDescent="0.2">
      <c r="A143" s="63">
        <v>44027.887569444443</v>
      </c>
      <c r="B143" s="63">
        <v>44027.894363425927</v>
      </c>
      <c r="C143" s="58" t="s">
        <v>57</v>
      </c>
      <c r="D143" s="120" t="s">
        <v>576</v>
      </c>
      <c r="E143" s="2">
        <v>100</v>
      </c>
      <c r="F143" s="2">
        <v>587</v>
      </c>
      <c r="G143" s="58" t="s">
        <v>130</v>
      </c>
      <c r="H143" s="63">
        <v>44027.894378877318</v>
      </c>
      <c r="I143" s="58" t="s">
        <v>323</v>
      </c>
      <c r="J143" s="58" t="s">
        <v>106</v>
      </c>
      <c r="K143" s="58" t="s">
        <v>106</v>
      </c>
      <c r="L143" s="58" t="s">
        <v>106</v>
      </c>
      <c r="M143" s="58" t="s">
        <v>106</v>
      </c>
      <c r="N143" s="120" t="s">
        <v>576</v>
      </c>
      <c r="O143" s="120" t="s">
        <v>576</v>
      </c>
      <c r="P143" s="58" t="s">
        <v>107</v>
      </c>
      <c r="Q143" s="58" t="s">
        <v>108</v>
      </c>
      <c r="R143" s="58" t="s">
        <v>129</v>
      </c>
      <c r="S143" s="58" t="s">
        <v>134</v>
      </c>
      <c r="T143" s="58" t="s">
        <v>132</v>
      </c>
      <c r="U143" s="58" t="s">
        <v>133</v>
      </c>
      <c r="V143" s="58" t="s">
        <v>109</v>
      </c>
      <c r="W143" s="58" t="s">
        <v>109</v>
      </c>
      <c r="X143" s="58" t="s">
        <v>134</v>
      </c>
      <c r="Y143" s="58" t="s">
        <v>134</v>
      </c>
      <c r="Z143" s="58" t="s">
        <v>109</v>
      </c>
      <c r="AA143" s="58" t="s">
        <v>132</v>
      </c>
      <c r="AB143" s="58" t="s">
        <v>134</v>
      </c>
      <c r="AC143" s="58" t="s">
        <v>134</v>
      </c>
      <c r="AD143" s="58" t="s">
        <v>134</v>
      </c>
      <c r="AE143" s="58" t="s">
        <v>109</v>
      </c>
      <c r="AF143" s="58" t="s">
        <v>134</v>
      </c>
      <c r="AG143" s="58" t="s">
        <v>133</v>
      </c>
      <c r="AH143" s="58" t="s">
        <v>135</v>
      </c>
      <c r="AI143" s="58" t="s">
        <v>111</v>
      </c>
      <c r="AJ143" s="58" t="s">
        <v>136</v>
      </c>
      <c r="AK143" s="58" t="s">
        <v>137</v>
      </c>
      <c r="AL143" s="58" t="s">
        <v>114</v>
      </c>
      <c r="AM143" s="58" t="s">
        <v>138</v>
      </c>
      <c r="AN143" s="58" t="s">
        <v>156</v>
      </c>
      <c r="AO143" s="58" t="s">
        <v>117</v>
      </c>
      <c r="AP143" s="58" t="s">
        <v>140</v>
      </c>
      <c r="AQ143" s="58" t="s">
        <v>119</v>
      </c>
      <c r="AR143" s="58" t="s">
        <v>120</v>
      </c>
      <c r="AS143" s="58" t="s">
        <v>182</v>
      </c>
      <c r="AT143" s="58" t="s">
        <v>144</v>
      </c>
      <c r="AU143" s="58" t="s">
        <v>145</v>
      </c>
      <c r="AV143" s="58" t="s">
        <v>174</v>
      </c>
      <c r="AW143" s="58" t="s">
        <v>125</v>
      </c>
      <c r="AX143" s="58" t="s">
        <v>126</v>
      </c>
      <c r="AY143" s="58" t="s">
        <v>127</v>
      </c>
      <c r="AZ143" s="120" t="s">
        <v>576</v>
      </c>
      <c r="BA143" s="58" t="s">
        <v>148</v>
      </c>
      <c r="BB143" s="58" t="s">
        <v>106</v>
      </c>
    </row>
    <row r="144" spans="1:54" ht="16" x14ac:dyDescent="0.2">
      <c r="A144" s="63">
        <v>44021.238171296296</v>
      </c>
      <c r="B144" s="63">
        <v>44021.239247685182</v>
      </c>
      <c r="C144" s="58" t="s">
        <v>57</v>
      </c>
      <c r="D144" s="120" t="s">
        <v>576</v>
      </c>
      <c r="E144" s="2">
        <v>16</v>
      </c>
      <c r="F144" s="2">
        <v>93</v>
      </c>
      <c r="G144" s="58" t="s">
        <v>104</v>
      </c>
      <c r="H144" s="63">
        <v>44028.239334259262</v>
      </c>
      <c r="I144" s="58" t="s">
        <v>324</v>
      </c>
      <c r="J144" s="58" t="s">
        <v>106</v>
      </c>
      <c r="K144" s="58" t="s">
        <v>106</v>
      </c>
      <c r="L144" s="58" t="s">
        <v>106</v>
      </c>
      <c r="M144" s="58" t="s">
        <v>106</v>
      </c>
      <c r="N144" s="120" t="s">
        <v>576</v>
      </c>
      <c r="O144" s="120" t="s">
        <v>576</v>
      </c>
      <c r="P144" s="58" t="s">
        <v>107</v>
      </c>
      <c r="Q144" s="58" t="s">
        <v>108</v>
      </c>
      <c r="R144" s="58" t="s">
        <v>129</v>
      </c>
      <c r="S144" s="58" t="s">
        <v>133</v>
      </c>
      <c r="T144" s="58" t="s">
        <v>132</v>
      </c>
      <c r="U144" s="58" t="s">
        <v>132</v>
      </c>
      <c r="V144" s="58" t="s">
        <v>133</v>
      </c>
      <c r="W144" s="58" t="s">
        <v>134</v>
      </c>
      <c r="X144" s="58" t="s">
        <v>132</v>
      </c>
      <c r="Y144" s="58" t="s">
        <v>132</v>
      </c>
      <c r="Z144" s="58" t="s">
        <v>134</v>
      </c>
      <c r="AA144" s="58" t="s">
        <v>133</v>
      </c>
      <c r="AB144" s="58" t="s">
        <v>133</v>
      </c>
      <c r="AC144" s="58" t="s">
        <v>133</v>
      </c>
      <c r="AD144" s="58" t="s">
        <v>134</v>
      </c>
      <c r="AE144" s="58" t="s">
        <v>134</v>
      </c>
      <c r="AF144" s="58" t="s">
        <v>134</v>
      </c>
      <c r="AG144" s="58" t="s">
        <v>134</v>
      </c>
      <c r="AH144" s="58" t="s">
        <v>106</v>
      </c>
      <c r="AI144" s="58" t="s">
        <v>106</v>
      </c>
      <c r="AJ144" s="58" t="s">
        <v>106</v>
      </c>
      <c r="AK144" s="58" t="s">
        <v>106</v>
      </c>
      <c r="AL144" s="58" t="s">
        <v>106</v>
      </c>
      <c r="AM144" s="58" t="s">
        <v>106</v>
      </c>
      <c r="AN144" s="58" t="s">
        <v>106</v>
      </c>
      <c r="AO144" s="58" t="s">
        <v>106</v>
      </c>
      <c r="AP144" s="58" t="s">
        <v>106</v>
      </c>
      <c r="AQ144" s="58" t="s">
        <v>106</v>
      </c>
      <c r="AR144" s="58" t="s">
        <v>106</v>
      </c>
      <c r="AS144" s="58" t="s">
        <v>106</v>
      </c>
      <c r="AT144" s="58" t="s">
        <v>106</v>
      </c>
      <c r="AU144" s="58" t="s">
        <v>106</v>
      </c>
      <c r="AV144" s="58" t="s">
        <v>106</v>
      </c>
      <c r="AW144" s="58" t="s">
        <v>106</v>
      </c>
      <c r="AX144" s="58" t="s">
        <v>106</v>
      </c>
      <c r="AY144" s="58" t="s">
        <v>106</v>
      </c>
      <c r="AZ144" s="120" t="s">
        <v>576</v>
      </c>
      <c r="BA144" s="58" t="s">
        <v>106</v>
      </c>
      <c r="BB144" s="58" t="s">
        <v>106</v>
      </c>
    </row>
    <row r="145" spans="1:54" ht="16" x14ac:dyDescent="0.2">
      <c r="A145" s="63">
        <v>44021.536620370367</v>
      </c>
      <c r="B145" s="63">
        <v>44021.539386574077</v>
      </c>
      <c r="C145" s="58" t="s">
        <v>57</v>
      </c>
      <c r="D145" s="120" t="s">
        <v>576</v>
      </c>
      <c r="E145" s="2">
        <v>16</v>
      </c>
      <c r="F145" s="2">
        <v>238</v>
      </c>
      <c r="G145" s="58" t="s">
        <v>104</v>
      </c>
      <c r="H145" s="63">
        <v>44028.539697743057</v>
      </c>
      <c r="I145" s="58" t="s">
        <v>325</v>
      </c>
      <c r="J145" s="58" t="s">
        <v>106</v>
      </c>
      <c r="K145" s="58" t="s">
        <v>106</v>
      </c>
      <c r="L145" s="58" t="s">
        <v>106</v>
      </c>
      <c r="M145" s="58" t="s">
        <v>106</v>
      </c>
      <c r="N145" s="120" t="s">
        <v>576</v>
      </c>
      <c r="O145" s="120" t="s">
        <v>576</v>
      </c>
      <c r="P145" s="58" t="s">
        <v>107</v>
      </c>
      <c r="Q145" s="58" t="s">
        <v>108</v>
      </c>
      <c r="R145" s="58" t="s">
        <v>129</v>
      </c>
      <c r="S145" s="58" t="s">
        <v>134</v>
      </c>
      <c r="T145" s="58" t="s">
        <v>133</v>
      </c>
      <c r="U145" s="58" t="s">
        <v>134</v>
      </c>
      <c r="V145" s="58" t="s">
        <v>134</v>
      </c>
      <c r="W145" s="58" t="s">
        <v>109</v>
      </c>
      <c r="X145" s="58" t="s">
        <v>134</v>
      </c>
      <c r="Y145" s="58" t="s">
        <v>133</v>
      </c>
      <c r="Z145" s="58" t="s">
        <v>133</v>
      </c>
      <c r="AA145" s="58" t="s">
        <v>133</v>
      </c>
      <c r="AB145" s="58" t="s">
        <v>134</v>
      </c>
      <c r="AC145" s="58" t="s">
        <v>109</v>
      </c>
      <c r="AD145" s="58" t="s">
        <v>109</v>
      </c>
      <c r="AE145" s="58" t="s">
        <v>109</v>
      </c>
      <c r="AF145" s="58" t="s">
        <v>134</v>
      </c>
      <c r="AG145" s="58" t="s">
        <v>109</v>
      </c>
      <c r="AH145" s="58" t="s">
        <v>106</v>
      </c>
      <c r="AI145" s="58" t="s">
        <v>106</v>
      </c>
      <c r="AJ145" s="58" t="s">
        <v>106</v>
      </c>
      <c r="AK145" s="58" t="s">
        <v>106</v>
      </c>
      <c r="AL145" s="58" t="s">
        <v>106</v>
      </c>
      <c r="AM145" s="58" t="s">
        <v>106</v>
      </c>
      <c r="AN145" s="58" t="s">
        <v>106</v>
      </c>
      <c r="AO145" s="58" t="s">
        <v>106</v>
      </c>
      <c r="AP145" s="58" t="s">
        <v>106</v>
      </c>
      <c r="AQ145" s="58" t="s">
        <v>106</v>
      </c>
      <c r="AR145" s="58" t="s">
        <v>106</v>
      </c>
      <c r="AS145" s="58" t="s">
        <v>106</v>
      </c>
      <c r="AT145" s="58" t="s">
        <v>106</v>
      </c>
      <c r="AU145" s="58" t="s">
        <v>106</v>
      </c>
      <c r="AV145" s="58" t="s">
        <v>106</v>
      </c>
      <c r="AW145" s="58" t="s">
        <v>106</v>
      </c>
      <c r="AX145" s="58" t="s">
        <v>106</v>
      </c>
      <c r="AY145" s="58" t="s">
        <v>106</v>
      </c>
      <c r="AZ145" s="120" t="s">
        <v>576</v>
      </c>
      <c r="BA145" s="58" t="s">
        <v>106</v>
      </c>
      <c r="BB145" s="58" t="s">
        <v>106</v>
      </c>
    </row>
    <row r="146" spans="1:54" ht="16" x14ac:dyDescent="0.2">
      <c r="A146" s="63">
        <v>44022.444398148145</v>
      </c>
      <c r="B146" s="63">
        <v>44022.446516203701</v>
      </c>
      <c r="C146" s="58" t="s">
        <v>57</v>
      </c>
      <c r="D146" s="120" t="s">
        <v>576</v>
      </c>
      <c r="E146" s="2">
        <v>16</v>
      </c>
      <c r="F146" s="2">
        <v>183</v>
      </c>
      <c r="G146" s="58" t="s">
        <v>104</v>
      </c>
      <c r="H146" s="63">
        <v>44029.446604178243</v>
      </c>
      <c r="I146" s="58" t="s">
        <v>326</v>
      </c>
      <c r="J146" s="58" t="s">
        <v>106</v>
      </c>
      <c r="K146" s="58" t="s">
        <v>106</v>
      </c>
      <c r="L146" s="58" t="s">
        <v>106</v>
      </c>
      <c r="M146" s="58" t="s">
        <v>106</v>
      </c>
      <c r="N146" s="120" t="s">
        <v>576</v>
      </c>
      <c r="O146" s="120" t="s">
        <v>576</v>
      </c>
      <c r="P146" s="58" t="s">
        <v>107</v>
      </c>
      <c r="Q146" s="58" t="s">
        <v>108</v>
      </c>
      <c r="R146" s="58" t="s">
        <v>129</v>
      </c>
      <c r="S146" s="58" t="s">
        <v>132</v>
      </c>
      <c r="T146" s="58" t="s">
        <v>133</v>
      </c>
      <c r="U146" s="58" t="s">
        <v>133</v>
      </c>
      <c r="V146" s="58" t="s">
        <v>134</v>
      </c>
      <c r="W146" s="58" t="s">
        <v>134</v>
      </c>
      <c r="X146" s="58" t="s">
        <v>134</v>
      </c>
      <c r="Y146" s="58" t="s">
        <v>133</v>
      </c>
      <c r="Z146" s="58" t="s">
        <v>109</v>
      </c>
      <c r="AA146" s="58" t="s">
        <v>132</v>
      </c>
      <c r="AB146" s="58" t="s">
        <v>133</v>
      </c>
      <c r="AC146" s="58" t="s">
        <v>133</v>
      </c>
      <c r="AD146" s="58" t="s">
        <v>109</v>
      </c>
      <c r="AE146" s="58" t="s">
        <v>134</v>
      </c>
      <c r="AF146" s="58" t="s">
        <v>134</v>
      </c>
      <c r="AG146" s="58" t="s">
        <v>133</v>
      </c>
      <c r="AH146" s="58" t="s">
        <v>106</v>
      </c>
      <c r="AI146" s="58" t="s">
        <v>106</v>
      </c>
      <c r="AJ146" s="58" t="s">
        <v>106</v>
      </c>
      <c r="AK146" s="58" t="s">
        <v>106</v>
      </c>
      <c r="AL146" s="58" t="s">
        <v>106</v>
      </c>
      <c r="AM146" s="58" t="s">
        <v>106</v>
      </c>
      <c r="AN146" s="58" t="s">
        <v>106</v>
      </c>
      <c r="AO146" s="58" t="s">
        <v>106</v>
      </c>
      <c r="AP146" s="58" t="s">
        <v>106</v>
      </c>
      <c r="AQ146" s="58" t="s">
        <v>106</v>
      </c>
      <c r="AR146" s="58" t="s">
        <v>106</v>
      </c>
      <c r="AS146" s="58" t="s">
        <v>106</v>
      </c>
      <c r="AT146" s="58" t="s">
        <v>106</v>
      </c>
      <c r="AU146" s="58" t="s">
        <v>106</v>
      </c>
      <c r="AV146" s="58" t="s">
        <v>106</v>
      </c>
      <c r="AW146" s="58" t="s">
        <v>106</v>
      </c>
      <c r="AX146" s="58" t="s">
        <v>106</v>
      </c>
      <c r="AY146" s="58" t="s">
        <v>106</v>
      </c>
      <c r="AZ146" s="120" t="s">
        <v>576</v>
      </c>
      <c r="BA146" s="58" t="s">
        <v>106</v>
      </c>
      <c r="BB146" s="58" t="s">
        <v>106</v>
      </c>
    </row>
    <row r="147" spans="1:54" ht="16" x14ac:dyDescent="0.2">
      <c r="A147" s="63">
        <v>44022.404050925928</v>
      </c>
      <c r="B147" s="63">
        <v>44022.573321759257</v>
      </c>
      <c r="C147" s="58" t="s">
        <v>57</v>
      </c>
      <c r="D147" s="120" t="s">
        <v>576</v>
      </c>
      <c r="E147" s="2">
        <v>33</v>
      </c>
      <c r="F147" s="2">
        <v>14624</v>
      </c>
      <c r="G147" s="58" t="s">
        <v>104</v>
      </c>
      <c r="H147" s="63">
        <v>44029.573332650463</v>
      </c>
      <c r="I147" s="58" t="s">
        <v>327</v>
      </c>
      <c r="J147" s="58" t="s">
        <v>106</v>
      </c>
      <c r="K147" s="58" t="s">
        <v>106</v>
      </c>
      <c r="L147" s="58" t="s">
        <v>106</v>
      </c>
      <c r="M147" s="58" t="s">
        <v>106</v>
      </c>
      <c r="N147" s="120" t="s">
        <v>576</v>
      </c>
      <c r="O147" s="120" t="s">
        <v>576</v>
      </c>
      <c r="P147" s="58" t="s">
        <v>107</v>
      </c>
      <c r="Q147" s="58" t="s">
        <v>108</v>
      </c>
      <c r="R147" s="58" t="s">
        <v>129</v>
      </c>
      <c r="S147" s="58" t="s">
        <v>134</v>
      </c>
      <c r="T147" s="58" t="s">
        <v>132</v>
      </c>
      <c r="U147" s="58" t="s">
        <v>133</v>
      </c>
      <c r="V147" s="58" t="s">
        <v>134</v>
      </c>
      <c r="W147" s="58" t="s">
        <v>134</v>
      </c>
      <c r="X147" s="58" t="s">
        <v>133</v>
      </c>
      <c r="Y147" s="58" t="s">
        <v>133</v>
      </c>
      <c r="Z147" s="58" t="s">
        <v>134</v>
      </c>
      <c r="AA147" s="58" t="s">
        <v>133</v>
      </c>
      <c r="AB147" s="58" t="s">
        <v>133</v>
      </c>
      <c r="AC147" s="58" t="s">
        <v>133</v>
      </c>
      <c r="AD147" s="58" t="s">
        <v>109</v>
      </c>
      <c r="AE147" s="58" t="s">
        <v>134</v>
      </c>
      <c r="AF147" s="58" t="s">
        <v>134</v>
      </c>
      <c r="AG147" s="58" t="s">
        <v>134</v>
      </c>
      <c r="AH147" s="58" t="s">
        <v>135</v>
      </c>
      <c r="AI147" s="58" t="s">
        <v>151</v>
      </c>
      <c r="AJ147" s="58" t="s">
        <v>136</v>
      </c>
      <c r="AK147" s="58" t="s">
        <v>201</v>
      </c>
      <c r="AL147" s="58" t="s">
        <v>114</v>
      </c>
      <c r="AM147" s="58" t="s">
        <v>138</v>
      </c>
      <c r="AN147" s="58" t="s">
        <v>116</v>
      </c>
      <c r="AO147" s="58" t="s">
        <v>117</v>
      </c>
      <c r="AP147" s="58" t="s">
        <v>118</v>
      </c>
      <c r="AQ147" s="58" t="s">
        <v>141</v>
      </c>
      <c r="AR147" s="58" t="s">
        <v>120</v>
      </c>
      <c r="AS147" s="58" t="s">
        <v>170</v>
      </c>
      <c r="AT147" s="58" t="s">
        <v>153</v>
      </c>
      <c r="AU147" s="58" t="s">
        <v>145</v>
      </c>
      <c r="AV147" s="58" t="s">
        <v>123</v>
      </c>
      <c r="AW147" s="58" t="s">
        <v>125</v>
      </c>
      <c r="AX147" s="58" t="s">
        <v>146</v>
      </c>
      <c r="AY147" s="58" t="s">
        <v>192</v>
      </c>
      <c r="AZ147" s="120" t="s">
        <v>576</v>
      </c>
      <c r="BA147" s="58" t="s">
        <v>148</v>
      </c>
      <c r="BB147" s="58" t="s">
        <v>106</v>
      </c>
    </row>
    <row r="148" spans="1:54" ht="16" x14ac:dyDescent="0.2">
      <c r="A148" s="63">
        <v>44022.769363425927</v>
      </c>
      <c r="B148" s="63">
        <v>44022.770451388889</v>
      </c>
      <c r="C148" s="58" t="s">
        <v>57</v>
      </c>
      <c r="D148" s="120" t="s">
        <v>576</v>
      </c>
      <c r="E148" s="2">
        <v>16</v>
      </c>
      <c r="F148" s="2">
        <v>93</v>
      </c>
      <c r="G148" s="58" t="s">
        <v>104</v>
      </c>
      <c r="H148" s="63">
        <v>44029.770564027778</v>
      </c>
      <c r="I148" s="58" t="s">
        <v>328</v>
      </c>
      <c r="J148" s="58" t="s">
        <v>106</v>
      </c>
      <c r="K148" s="58" t="s">
        <v>106</v>
      </c>
      <c r="L148" s="58" t="s">
        <v>106</v>
      </c>
      <c r="M148" s="58" t="s">
        <v>106</v>
      </c>
      <c r="N148" s="120" t="s">
        <v>576</v>
      </c>
      <c r="O148" s="120" t="s">
        <v>576</v>
      </c>
      <c r="P148" s="58" t="s">
        <v>107</v>
      </c>
      <c r="Q148" s="58" t="s">
        <v>108</v>
      </c>
      <c r="R148" s="58" t="s">
        <v>129</v>
      </c>
      <c r="S148" s="58" t="s">
        <v>134</v>
      </c>
      <c r="T148" s="58" t="s">
        <v>132</v>
      </c>
      <c r="U148" s="58" t="s">
        <v>133</v>
      </c>
      <c r="V148" s="58" t="s">
        <v>133</v>
      </c>
      <c r="W148" s="58" t="s">
        <v>132</v>
      </c>
      <c r="X148" s="58" t="s">
        <v>132</v>
      </c>
      <c r="Y148" s="58" t="s">
        <v>133</v>
      </c>
      <c r="Z148" s="58" t="s">
        <v>134</v>
      </c>
      <c r="AA148" s="58" t="s">
        <v>132</v>
      </c>
      <c r="AB148" s="58" t="s">
        <v>132</v>
      </c>
      <c r="AC148" s="58" t="s">
        <v>132</v>
      </c>
      <c r="AD148" s="58" t="s">
        <v>132</v>
      </c>
      <c r="AE148" s="58" t="s">
        <v>132</v>
      </c>
      <c r="AF148" s="58" t="s">
        <v>132</v>
      </c>
      <c r="AG148" s="58" t="s">
        <v>132</v>
      </c>
      <c r="AH148" s="58" t="s">
        <v>106</v>
      </c>
      <c r="AI148" s="58" t="s">
        <v>106</v>
      </c>
      <c r="AJ148" s="58" t="s">
        <v>106</v>
      </c>
      <c r="AK148" s="58" t="s">
        <v>106</v>
      </c>
      <c r="AL148" s="58" t="s">
        <v>106</v>
      </c>
      <c r="AM148" s="58" t="s">
        <v>106</v>
      </c>
      <c r="AN148" s="58" t="s">
        <v>106</v>
      </c>
      <c r="AO148" s="58" t="s">
        <v>106</v>
      </c>
      <c r="AP148" s="58" t="s">
        <v>106</v>
      </c>
      <c r="AQ148" s="58" t="s">
        <v>106</v>
      </c>
      <c r="AR148" s="58" t="s">
        <v>106</v>
      </c>
      <c r="AS148" s="58" t="s">
        <v>106</v>
      </c>
      <c r="AT148" s="58" t="s">
        <v>106</v>
      </c>
      <c r="AU148" s="58" t="s">
        <v>106</v>
      </c>
      <c r="AV148" s="58" t="s">
        <v>106</v>
      </c>
      <c r="AW148" s="58" t="s">
        <v>106</v>
      </c>
      <c r="AX148" s="58" t="s">
        <v>106</v>
      </c>
      <c r="AY148" s="58" t="s">
        <v>106</v>
      </c>
      <c r="AZ148" s="120" t="s">
        <v>576</v>
      </c>
      <c r="BA148" s="58" t="s">
        <v>106</v>
      </c>
      <c r="BB148" s="58" t="s">
        <v>106</v>
      </c>
    </row>
    <row r="149" spans="1:54" ht="16" x14ac:dyDescent="0.2">
      <c r="A149" s="63">
        <v>44022.769317129627</v>
      </c>
      <c r="B149" s="63">
        <v>44022.774583333332</v>
      </c>
      <c r="C149" s="58" t="s">
        <v>57</v>
      </c>
      <c r="D149" s="120" t="s">
        <v>576</v>
      </c>
      <c r="E149" s="2">
        <v>33</v>
      </c>
      <c r="F149" s="2">
        <v>454</v>
      </c>
      <c r="G149" s="58" t="s">
        <v>104</v>
      </c>
      <c r="H149" s="63">
        <v>44029.774738703702</v>
      </c>
      <c r="I149" s="58" t="s">
        <v>329</v>
      </c>
      <c r="J149" s="58" t="s">
        <v>106</v>
      </c>
      <c r="K149" s="58" t="s">
        <v>106</v>
      </c>
      <c r="L149" s="58" t="s">
        <v>106</v>
      </c>
      <c r="M149" s="58" t="s">
        <v>106</v>
      </c>
      <c r="N149" s="120" t="s">
        <v>576</v>
      </c>
      <c r="O149" s="120" t="s">
        <v>576</v>
      </c>
      <c r="P149" s="58" t="s">
        <v>107</v>
      </c>
      <c r="Q149" s="58" t="s">
        <v>108</v>
      </c>
      <c r="R149" s="58" t="s">
        <v>129</v>
      </c>
      <c r="S149" s="58" t="s">
        <v>134</v>
      </c>
      <c r="T149" s="58" t="s">
        <v>132</v>
      </c>
      <c r="U149" s="58" t="s">
        <v>133</v>
      </c>
      <c r="V149" s="58" t="s">
        <v>134</v>
      </c>
      <c r="W149" s="58" t="s">
        <v>133</v>
      </c>
      <c r="X149" s="58" t="s">
        <v>133</v>
      </c>
      <c r="Y149" s="58" t="s">
        <v>134</v>
      </c>
      <c r="Z149" s="58" t="s">
        <v>134</v>
      </c>
      <c r="AA149" s="58" t="s">
        <v>133</v>
      </c>
      <c r="AB149" s="58" t="s">
        <v>134</v>
      </c>
      <c r="AC149" s="58" t="s">
        <v>133</v>
      </c>
      <c r="AD149" s="58" t="s">
        <v>134</v>
      </c>
      <c r="AE149" s="58" t="s">
        <v>134</v>
      </c>
      <c r="AF149" s="58" t="s">
        <v>133</v>
      </c>
      <c r="AG149" s="58" t="s">
        <v>132</v>
      </c>
      <c r="AH149" s="58" t="s">
        <v>135</v>
      </c>
      <c r="AI149" s="58" t="s">
        <v>111</v>
      </c>
      <c r="AJ149" s="58" t="s">
        <v>136</v>
      </c>
      <c r="AK149" s="58" t="s">
        <v>137</v>
      </c>
      <c r="AL149" s="58" t="s">
        <v>114</v>
      </c>
      <c r="AM149" s="58" t="s">
        <v>115</v>
      </c>
      <c r="AN149" s="58" t="s">
        <v>116</v>
      </c>
      <c r="AO149" s="58" t="s">
        <v>117</v>
      </c>
      <c r="AP149" s="58" t="s">
        <v>118</v>
      </c>
      <c r="AQ149" s="58" t="s">
        <v>119</v>
      </c>
      <c r="AR149" s="58" t="s">
        <v>120</v>
      </c>
      <c r="AS149" s="58" t="s">
        <v>182</v>
      </c>
      <c r="AT149" s="58" t="s">
        <v>144</v>
      </c>
      <c r="AU149" s="58" t="s">
        <v>145</v>
      </c>
      <c r="AV149" s="58" t="s">
        <v>174</v>
      </c>
      <c r="AW149" s="58" t="s">
        <v>171</v>
      </c>
      <c r="AX149" s="58" t="s">
        <v>157</v>
      </c>
      <c r="AY149" s="58" t="s">
        <v>147</v>
      </c>
      <c r="AZ149" s="120" t="s">
        <v>576</v>
      </c>
      <c r="BA149" s="58" t="s">
        <v>148</v>
      </c>
      <c r="BB149" s="58" t="s">
        <v>106</v>
      </c>
    </row>
    <row r="150" spans="1:54" ht="16" x14ac:dyDescent="0.2">
      <c r="A150" s="63">
        <v>44023.904189814813</v>
      </c>
      <c r="B150" s="63">
        <v>44023.908668981479</v>
      </c>
      <c r="C150" s="58" t="s">
        <v>57</v>
      </c>
      <c r="D150" s="120" t="s">
        <v>576</v>
      </c>
      <c r="E150" s="2">
        <v>33</v>
      </c>
      <c r="F150" s="2">
        <v>386</v>
      </c>
      <c r="G150" s="58" t="s">
        <v>104</v>
      </c>
      <c r="H150" s="63">
        <v>44030.908723599539</v>
      </c>
      <c r="I150" s="58" t="s">
        <v>330</v>
      </c>
      <c r="J150" s="58" t="s">
        <v>106</v>
      </c>
      <c r="K150" s="58" t="s">
        <v>106</v>
      </c>
      <c r="L150" s="58" t="s">
        <v>106</v>
      </c>
      <c r="M150" s="58" t="s">
        <v>106</v>
      </c>
      <c r="N150" s="120" t="s">
        <v>576</v>
      </c>
      <c r="O150" s="120" t="s">
        <v>576</v>
      </c>
      <c r="P150" s="58" t="s">
        <v>107</v>
      </c>
      <c r="Q150" s="58" t="s">
        <v>108</v>
      </c>
      <c r="R150" s="58" t="s">
        <v>129</v>
      </c>
      <c r="S150" s="58" t="s">
        <v>109</v>
      </c>
      <c r="T150" s="58" t="s">
        <v>133</v>
      </c>
      <c r="U150" s="58" t="s">
        <v>134</v>
      </c>
      <c r="V150" s="58" t="s">
        <v>133</v>
      </c>
      <c r="W150" s="58" t="s">
        <v>134</v>
      </c>
      <c r="X150" s="58" t="s">
        <v>134</v>
      </c>
      <c r="Y150" s="58" t="s">
        <v>134</v>
      </c>
      <c r="Z150" s="58" t="s">
        <v>134</v>
      </c>
      <c r="AA150" s="58" t="s">
        <v>133</v>
      </c>
      <c r="AB150" s="58" t="s">
        <v>133</v>
      </c>
      <c r="AC150" s="58" t="s">
        <v>133</v>
      </c>
      <c r="AD150" s="58" t="s">
        <v>134</v>
      </c>
      <c r="AE150" s="58" t="s">
        <v>134</v>
      </c>
      <c r="AF150" s="58" t="s">
        <v>134</v>
      </c>
      <c r="AG150" s="58" t="s">
        <v>133</v>
      </c>
      <c r="AH150" s="58" t="s">
        <v>135</v>
      </c>
      <c r="AI150" s="58" t="s">
        <v>331</v>
      </c>
      <c r="AJ150" s="58" t="s">
        <v>136</v>
      </c>
      <c r="AK150" s="58" t="s">
        <v>113</v>
      </c>
      <c r="AL150" s="58" t="s">
        <v>332</v>
      </c>
      <c r="AM150" s="58" t="s">
        <v>138</v>
      </c>
      <c r="AN150" s="58" t="s">
        <v>116</v>
      </c>
      <c r="AO150" s="58" t="s">
        <v>117</v>
      </c>
      <c r="AP150" s="58" t="s">
        <v>118</v>
      </c>
      <c r="AQ150" s="58" t="s">
        <v>119</v>
      </c>
      <c r="AR150" s="58" t="s">
        <v>120</v>
      </c>
      <c r="AS150" s="58" t="s">
        <v>143</v>
      </c>
      <c r="AT150" s="58" t="s">
        <v>153</v>
      </c>
      <c r="AU150" s="58" t="s">
        <v>145</v>
      </c>
      <c r="AV150" s="58" t="s">
        <v>123</v>
      </c>
      <c r="AW150" s="58" t="s">
        <v>125</v>
      </c>
      <c r="AX150" s="58" t="s">
        <v>126</v>
      </c>
      <c r="AY150" s="58" t="s">
        <v>147</v>
      </c>
      <c r="AZ150" s="120" t="s">
        <v>576</v>
      </c>
      <c r="BA150" s="58" t="s">
        <v>148</v>
      </c>
      <c r="BB150" s="58" t="s">
        <v>106</v>
      </c>
    </row>
    <row r="151" spans="1:54" ht="16" x14ac:dyDescent="0.2">
      <c r="A151" s="63">
        <v>44031.745775462965</v>
      </c>
      <c r="B151" s="63">
        <v>44031.750972222224</v>
      </c>
      <c r="C151" s="58" t="s">
        <v>57</v>
      </c>
      <c r="D151" s="120" t="s">
        <v>576</v>
      </c>
      <c r="E151" s="2">
        <v>100</v>
      </c>
      <c r="F151" s="2">
        <v>448</v>
      </c>
      <c r="G151" s="58" t="s">
        <v>130</v>
      </c>
      <c r="H151" s="63">
        <v>44031.750978124997</v>
      </c>
      <c r="I151" s="58" t="s">
        <v>333</v>
      </c>
      <c r="J151" s="58" t="s">
        <v>106</v>
      </c>
      <c r="K151" s="58" t="s">
        <v>106</v>
      </c>
      <c r="L151" s="58" t="s">
        <v>106</v>
      </c>
      <c r="M151" s="58" t="s">
        <v>106</v>
      </c>
      <c r="N151" s="120" t="s">
        <v>576</v>
      </c>
      <c r="O151" s="120" t="s">
        <v>576</v>
      </c>
      <c r="P151" s="58" t="s">
        <v>107</v>
      </c>
      <c r="Q151" s="58" t="s">
        <v>108</v>
      </c>
      <c r="R151" s="58" t="s">
        <v>129</v>
      </c>
      <c r="S151" s="58" t="s">
        <v>133</v>
      </c>
      <c r="T151" s="58" t="s">
        <v>133</v>
      </c>
      <c r="U151" s="58" t="s">
        <v>133</v>
      </c>
      <c r="V151" s="58" t="s">
        <v>134</v>
      </c>
      <c r="W151" s="58" t="s">
        <v>134</v>
      </c>
      <c r="X151" s="58" t="s">
        <v>134</v>
      </c>
      <c r="Y151" s="58" t="s">
        <v>134</v>
      </c>
      <c r="Z151" s="58" t="s">
        <v>134</v>
      </c>
      <c r="AA151" s="58" t="s">
        <v>133</v>
      </c>
      <c r="AB151" s="58" t="s">
        <v>134</v>
      </c>
      <c r="AC151" s="58" t="s">
        <v>134</v>
      </c>
      <c r="AD151" s="58" t="s">
        <v>109</v>
      </c>
      <c r="AE151" s="58" t="s">
        <v>109</v>
      </c>
      <c r="AF151" s="58" t="s">
        <v>134</v>
      </c>
      <c r="AG151" s="58" t="s">
        <v>109</v>
      </c>
      <c r="AH151" s="58" t="s">
        <v>173</v>
      </c>
      <c r="AI151" s="58" t="s">
        <v>151</v>
      </c>
      <c r="AJ151" s="58" t="s">
        <v>136</v>
      </c>
      <c r="AK151" s="58" t="s">
        <v>137</v>
      </c>
      <c r="AL151" s="58" t="s">
        <v>114</v>
      </c>
      <c r="AM151" s="58" t="s">
        <v>138</v>
      </c>
      <c r="AN151" s="58" t="s">
        <v>156</v>
      </c>
      <c r="AO151" s="58" t="s">
        <v>117</v>
      </c>
      <c r="AP151" s="58" t="s">
        <v>118</v>
      </c>
      <c r="AQ151" s="58" t="s">
        <v>141</v>
      </c>
      <c r="AR151" s="58" t="s">
        <v>142</v>
      </c>
      <c r="AS151" s="58" t="s">
        <v>143</v>
      </c>
      <c r="AT151" s="58" t="s">
        <v>153</v>
      </c>
      <c r="AU151" s="58" t="s">
        <v>145</v>
      </c>
      <c r="AV151" s="58" t="s">
        <v>123</v>
      </c>
      <c r="AW151" s="58" t="s">
        <v>125</v>
      </c>
      <c r="AX151" s="58" t="s">
        <v>126</v>
      </c>
      <c r="AY151" s="58" t="s">
        <v>127</v>
      </c>
      <c r="AZ151" s="120" t="s">
        <v>576</v>
      </c>
      <c r="BA151" s="58" t="s">
        <v>220</v>
      </c>
      <c r="BB151" s="58" t="s">
        <v>106</v>
      </c>
    </row>
    <row r="152" spans="1:54" ht="16" x14ac:dyDescent="0.2">
      <c r="A152" s="63">
        <v>44031.788368055553</v>
      </c>
      <c r="B152" s="63">
        <v>44031.795914351853</v>
      </c>
      <c r="C152" s="58" t="s">
        <v>57</v>
      </c>
      <c r="D152" s="120" t="s">
        <v>576</v>
      </c>
      <c r="E152" s="2">
        <v>100</v>
      </c>
      <c r="F152" s="2">
        <v>652</v>
      </c>
      <c r="G152" s="58" t="s">
        <v>130</v>
      </c>
      <c r="H152" s="63">
        <v>44031.795925763887</v>
      </c>
      <c r="I152" s="58" t="s">
        <v>334</v>
      </c>
      <c r="J152" s="58" t="s">
        <v>106</v>
      </c>
      <c r="K152" s="58" t="s">
        <v>106</v>
      </c>
      <c r="L152" s="58" t="s">
        <v>106</v>
      </c>
      <c r="M152" s="58" t="s">
        <v>106</v>
      </c>
      <c r="N152" s="120" t="s">
        <v>576</v>
      </c>
      <c r="O152" s="120" t="s">
        <v>576</v>
      </c>
      <c r="P152" s="58" t="s">
        <v>107</v>
      </c>
      <c r="Q152" s="58" t="s">
        <v>108</v>
      </c>
      <c r="R152" s="58" t="s">
        <v>129</v>
      </c>
      <c r="S152" s="58" t="s">
        <v>109</v>
      </c>
      <c r="T152" s="58" t="s">
        <v>133</v>
      </c>
      <c r="U152" s="58" t="s">
        <v>134</v>
      </c>
      <c r="V152" s="58" t="s">
        <v>134</v>
      </c>
      <c r="W152" s="58" t="s">
        <v>109</v>
      </c>
      <c r="X152" s="58" t="s">
        <v>134</v>
      </c>
      <c r="Y152" s="58" t="s">
        <v>134</v>
      </c>
      <c r="Z152" s="58" t="s">
        <v>134</v>
      </c>
      <c r="AA152" s="58" t="s">
        <v>134</v>
      </c>
      <c r="AB152" s="58" t="s">
        <v>109</v>
      </c>
      <c r="AC152" s="58" t="s">
        <v>109</v>
      </c>
      <c r="AD152" s="58" t="s">
        <v>109</v>
      </c>
      <c r="AE152" s="58" t="s">
        <v>134</v>
      </c>
      <c r="AF152" s="58" t="s">
        <v>109</v>
      </c>
      <c r="AG152" s="58" t="s">
        <v>109</v>
      </c>
      <c r="AH152" s="58" t="s">
        <v>110</v>
      </c>
      <c r="AI152" s="58" t="s">
        <v>151</v>
      </c>
      <c r="AJ152" s="58" t="s">
        <v>136</v>
      </c>
      <c r="AK152" s="58" t="s">
        <v>137</v>
      </c>
      <c r="AL152" s="58" t="s">
        <v>114</v>
      </c>
      <c r="AM152" s="58" t="s">
        <v>138</v>
      </c>
      <c r="AN152" s="58" t="s">
        <v>176</v>
      </c>
      <c r="AO152" s="58" t="s">
        <v>117</v>
      </c>
      <c r="AP152" s="58" t="s">
        <v>118</v>
      </c>
      <c r="AQ152" s="58" t="s">
        <v>141</v>
      </c>
      <c r="AR152" s="58" t="s">
        <v>142</v>
      </c>
      <c r="AS152" s="58" t="s">
        <v>143</v>
      </c>
      <c r="AT152" s="58" t="s">
        <v>153</v>
      </c>
      <c r="AU152" s="58" t="s">
        <v>145</v>
      </c>
      <c r="AV152" s="58" t="s">
        <v>174</v>
      </c>
      <c r="AW152" s="58" t="s">
        <v>171</v>
      </c>
      <c r="AX152" s="58" t="s">
        <v>157</v>
      </c>
      <c r="AY152" s="58" t="s">
        <v>192</v>
      </c>
      <c r="AZ152" s="120" t="s">
        <v>576</v>
      </c>
      <c r="BA152" s="58" t="s">
        <v>148</v>
      </c>
      <c r="BB152" s="58" t="s">
        <v>106</v>
      </c>
    </row>
    <row r="153" spans="1:54" ht="16" x14ac:dyDescent="0.2">
      <c r="A153" s="63">
        <v>44032.872199074074</v>
      </c>
      <c r="B153" s="63">
        <v>44032.878379629627</v>
      </c>
      <c r="C153" s="58" t="s">
        <v>57</v>
      </c>
      <c r="D153" s="120" t="s">
        <v>576</v>
      </c>
      <c r="E153" s="2">
        <v>100</v>
      </c>
      <c r="F153" s="2">
        <v>533</v>
      </c>
      <c r="G153" s="58" t="s">
        <v>130</v>
      </c>
      <c r="H153" s="63">
        <v>44032.878392210645</v>
      </c>
      <c r="I153" s="58" t="s">
        <v>335</v>
      </c>
      <c r="J153" s="58" t="s">
        <v>106</v>
      </c>
      <c r="K153" s="58" t="s">
        <v>106</v>
      </c>
      <c r="L153" s="58" t="s">
        <v>106</v>
      </c>
      <c r="M153" s="58" t="s">
        <v>106</v>
      </c>
      <c r="N153" s="120" t="s">
        <v>576</v>
      </c>
      <c r="O153" s="120" t="s">
        <v>576</v>
      </c>
      <c r="P153" s="58" t="s">
        <v>107</v>
      </c>
      <c r="Q153" s="58" t="s">
        <v>108</v>
      </c>
      <c r="R153" s="58" t="s">
        <v>129</v>
      </c>
      <c r="S153" s="58" t="s">
        <v>109</v>
      </c>
      <c r="T153" s="58" t="s">
        <v>133</v>
      </c>
      <c r="U153" s="58" t="s">
        <v>134</v>
      </c>
      <c r="V153" s="58" t="s">
        <v>109</v>
      </c>
      <c r="W153" s="58" t="s">
        <v>109</v>
      </c>
      <c r="X153" s="58" t="s">
        <v>134</v>
      </c>
      <c r="Y153" s="58" t="s">
        <v>109</v>
      </c>
      <c r="Z153" s="58" t="s">
        <v>109</v>
      </c>
      <c r="AA153" s="58" t="s">
        <v>109</v>
      </c>
      <c r="AB153" s="58" t="s">
        <v>109</v>
      </c>
      <c r="AC153" s="58" t="s">
        <v>109</v>
      </c>
      <c r="AD153" s="58" t="s">
        <v>134</v>
      </c>
      <c r="AE153" s="58" t="s">
        <v>109</v>
      </c>
      <c r="AF153" s="58" t="s">
        <v>109</v>
      </c>
      <c r="AG153" s="58" t="s">
        <v>134</v>
      </c>
      <c r="AH153" s="58" t="s">
        <v>110</v>
      </c>
      <c r="AI153" s="58" t="s">
        <v>111</v>
      </c>
      <c r="AJ153" s="58" t="s">
        <v>136</v>
      </c>
      <c r="AK153" s="58" t="s">
        <v>137</v>
      </c>
      <c r="AL153" s="58" t="s">
        <v>114</v>
      </c>
      <c r="AM153" s="58" t="s">
        <v>138</v>
      </c>
      <c r="AN153" s="58" t="s">
        <v>156</v>
      </c>
      <c r="AO153" s="58" t="s">
        <v>117</v>
      </c>
      <c r="AP153" s="58" t="s">
        <v>118</v>
      </c>
      <c r="AQ153" s="58" t="s">
        <v>141</v>
      </c>
      <c r="AR153" s="58" t="s">
        <v>142</v>
      </c>
      <c r="AS153" s="58" t="s">
        <v>143</v>
      </c>
      <c r="AT153" s="58" t="s">
        <v>144</v>
      </c>
      <c r="AU153" s="58" t="s">
        <v>145</v>
      </c>
      <c r="AV153" s="58" t="s">
        <v>174</v>
      </c>
      <c r="AW153" s="58" t="s">
        <v>125</v>
      </c>
      <c r="AX153" s="58" t="s">
        <v>126</v>
      </c>
      <c r="AY153" s="58" t="s">
        <v>147</v>
      </c>
      <c r="AZ153" s="120" t="s">
        <v>576</v>
      </c>
      <c r="BA153" s="58" t="s">
        <v>220</v>
      </c>
      <c r="BB153" s="58" t="s">
        <v>106</v>
      </c>
    </row>
    <row r="154" spans="1:54" ht="16" x14ac:dyDescent="0.2">
      <c r="A154" s="63">
        <v>44032.919618055559</v>
      </c>
      <c r="B154" s="63">
        <v>44032.922708333332</v>
      </c>
      <c r="C154" s="58" t="s">
        <v>57</v>
      </c>
      <c r="D154" s="120" t="s">
        <v>576</v>
      </c>
      <c r="E154" s="2">
        <v>100</v>
      </c>
      <c r="F154" s="2">
        <v>267</v>
      </c>
      <c r="G154" s="58" t="s">
        <v>130</v>
      </c>
      <c r="H154" s="63">
        <v>44032.922723993055</v>
      </c>
      <c r="I154" s="58" t="s">
        <v>336</v>
      </c>
      <c r="J154" s="58" t="s">
        <v>106</v>
      </c>
      <c r="K154" s="58" t="s">
        <v>106</v>
      </c>
      <c r="L154" s="58" t="s">
        <v>106</v>
      </c>
      <c r="M154" s="58" t="s">
        <v>106</v>
      </c>
      <c r="N154" s="120" t="s">
        <v>576</v>
      </c>
      <c r="O154" s="120" t="s">
        <v>576</v>
      </c>
      <c r="P154" s="58" t="s">
        <v>107</v>
      </c>
      <c r="Q154" s="58" t="s">
        <v>108</v>
      </c>
      <c r="R154" s="58" t="s">
        <v>129</v>
      </c>
      <c r="S154" s="58" t="s">
        <v>134</v>
      </c>
      <c r="T154" s="58" t="s">
        <v>132</v>
      </c>
      <c r="U154" s="58" t="s">
        <v>132</v>
      </c>
      <c r="V154" s="58" t="s">
        <v>134</v>
      </c>
      <c r="W154" s="58" t="s">
        <v>134</v>
      </c>
      <c r="X154" s="58" t="s">
        <v>134</v>
      </c>
      <c r="Y154" s="58" t="s">
        <v>133</v>
      </c>
      <c r="Z154" s="58" t="s">
        <v>133</v>
      </c>
      <c r="AA154" s="58" t="s">
        <v>133</v>
      </c>
      <c r="AB154" s="58" t="s">
        <v>133</v>
      </c>
      <c r="AC154" s="58" t="s">
        <v>133</v>
      </c>
      <c r="AD154" s="58" t="s">
        <v>134</v>
      </c>
      <c r="AE154" s="58" t="s">
        <v>133</v>
      </c>
      <c r="AF154" s="58" t="s">
        <v>134</v>
      </c>
      <c r="AG154" s="58" t="s">
        <v>134</v>
      </c>
      <c r="AH154" s="58" t="s">
        <v>110</v>
      </c>
      <c r="AI154" s="58" t="s">
        <v>331</v>
      </c>
      <c r="AJ154" s="58" t="s">
        <v>136</v>
      </c>
      <c r="AK154" s="58" t="s">
        <v>137</v>
      </c>
      <c r="AL154" s="58" t="s">
        <v>114</v>
      </c>
      <c r="AM154" s="58" t="s">
        <v>138</v>
      </c>
      <c r="AN154" s="58" t="s">
        <v>116</v>
      </c>
      <c r="AO154" s="58" t="s">
        <v>117</v>
      </c>
      <c r="AP154" s="58" t="s">
        <v>118</v>
      </c>
      <c r="AQ154" s="58" t="s">
        <v>119</v>
      </c>
      <c r="AR154" s="58" t="s">
        <v>120</v>
      </c>
      <c r="AS154" s="58" t="s">
        <v>143</v>
      </c>
      <c r="AT154" s="58" t="s">
        <v>144</v>
      </c>
      <c r="AU154" s="58" t="s">
        <v>145</v>
      </c>
      <c r="AV154" s="58" t="s">
        <v>123</v>
      </c>
      <c r="AW154" s="58" t="s">
        <v>125</v>
      </c>
      <c r="AX154" s="58" t="s">
        <v>157</v>
      </c>
      <c r="AY154" s="58" t="s">
        <v>127</v>
      </c>
      <c r="AZ154" s="120" t="s">
        <v>576</v>
      </c>
      <c r="BA154" s="58" t="s">
        <v>148</v>
      </c>
      <c r="BB154" s="58" t="s">
        <v>106</v>
      </c>
    </row>
    <row r="155" spans="1:54" ht="16" x14ac:dyDescent="0.2">
      <c r="A155" s="63">
        <v>44026.376944444448</v>
      </c>
      <c r="B155" s="63">
        <v>44026.380729166667</v>
      </c>
      <c r="C155" s="58" t="s">
        <v>57</v>
      </c>
      <c r="D155" s="120" t="s">
        <v>576</v>
      </c>
      <c r="E155" s="2">
        <v>33</v>
      </c>
      <c r="F155" s="2">
        <v>327</v>
      </c>
      <c r="G155" s="58" t="s">
        <v>104</v>
      </c>
      <c r="H155" s="63">
        <v>44033.380816087963</v>
      </c>
      <c r="I155" s="58" t="s">
        <v>337</v>
      </c>
      <c r="J155" s="58" t="s">
        <v>106</v>
      </c>
      <c r="K155" s="58" t="s">
        <v>106</v>
      </c>
      <c r="L155" s="58" t="s">
        <v>106</v>
      </c>
      <c r="M155" s="58" t="s">
        <v>106</v>
      </c>
      <c r="N155" s="120" t="s">
        <v>576</v>
      </c>
      <c r="O155" s="120" t="s">
        <v>576</v>
      </c>
      <c r="P155" s="58" t="s">
        <v>107</v>
      </c>
      <c r="Q155" s="58" t="s">
        <v>108</v>
      </c>
      <c r="R155" s="58" t="s">
        <v>129</v>
      </c>
      <c r="S155" s="58" t="s">
        <v>134</v>
      </c>
      <c r="T155" s="58" t="s">
        <v>132</v>
      </c>
      <c r="U155" s="58" t="s">
        <v>133</v>
      </c>
      <c r="V155" s="58" t="s">
        <v>134</v>
      </c>
      <c r="W155" s="58" t="s">
        <v>134</v>
      </c>
      <c r="X155" s="58" t="s">
        <v>134</v>
      </c>
      <c r="Y155" s="58" t="s">
        <v>134</v>
      </c>
      <c r="Z155" s="58" t="s">
        <v>134</v>
      </c>
      <c r="AA155" s="58" t="s">
        <v>133</v>
      </c>
      <c r="AB155" s="58" t="s">
        <v>134</v>
      </c>
      <c r="AC155" s="58" t="s">
        <v>134</v>
      </c>
      <c r="AD155" s="58" t="s">
        <v>134</v>
      </c>
      <c r="AE155" s="58" t="s">
        <v>109</v>
      </c>
      <c r="AF155" s="58" t="s">
        <v>109</v>
      </c>
      <c r="AG155" s="58" t="s">
        <v>109</v>
      </c>
      <c r="AH155" s="58" t="s">
        <v>135</v>
      </c>
      <c r="AI155" s="58" t="s">
        <v>151</v>
      </c>
      <c r="AJ155" s="58" t="s">
        <v>136</v>
      </c>
      <c r="AK155" s="58" t="s">
        <v>152</v>
      </c>
      <c r="AL155" s="58" t="s">
        <v>195</v>
      </c>
      <c r="AM155" s="58" t="s">
        <v>138</v>
      </c>
      <c r="AN155" s="58" t="s">
        <v>156</v>
      </c>
      <c r="AO155" s="58" t="s">
        <v>117</v>
      </c>
      <c r="AP155" s="58" t="s">
        <v>118</v>
      </c>
      <c r="AQ155" s="58" t="s">
        <v>119</v>
      </c>
      <c r="AR155" s="58" t="s">
        <v>142</v>
      </c>
      <c r="AS155" s="58" t="s">
        <v>143</v>
      </c>
      <c r="AT155" s="58" t="s">
        <v>122</v>
      </c>
      <c r="AU155" s="58" t="s">
        <v>145</v>
      </c>
      <c r="AV155" s="58" t="s">
        <v>123</v>
      </c>
      <c r="AW155" s="58" t="s">
        <v>125</v>
      </c>
      <c r="AX155" s="58" t="s">
        <v>227</v>
      </c>
      <c r="AY155" s="58" t="s">
        <v>127</v>
      </c>
      <c r="AZ155" s="120" t="s">
        <v>576</v>
      </c>
      <c r="BA155" s="58" t="s">
        <v>148</v>
      </c>
      <c r="BB155" s="58" t="s">
        <v>106</v>
      </c>
    </row>
    <row r="156" spans="1:54" ht="16" x14ac:dyDescent="0.2">
      <c r="A156" s="63">
        <v>44028.428530092591</v>
      </c>
      <c r="B156" s="63">
        <v>44028.442523148151</v>
      </c>
      <c r="C156" s="58" t="s">
        <v>57</v>
      </c>
      <c r="D156" s="120" t="s">
        <v>576</v>
      </c>
      <c r="E156" s="2">
        <v>33</v>
      </c>
      <c r="F156" s="2">
        <v>1209</v>
      </c>
      <c r="G156" s="58" t="s">
        <v>104</v>
      </c>
      <c r="H156" s="63">
        <v>44035.44254167824</v>
      </c>
      <c r="I156" s="58" t="s">
        <v>338</v>
      </c>
      <c r="J156" s="58" t="s">
        <v>106</v>
      </c>
      <c r="K156" s="58" t="s">
        <v>106</v>
      </c>
      <c r="L156" s="58" t="s">
        <v>106</v>
      </c>
      <c r="M156" s="58" t="s">
        <v>106</v>
      </c>
      <c r="N156" s="120" t="s">
        <v>576</v>
      </c>
      <c r="O156" s="120" t="s">
        <v>576</v>
      </c>
      <c r="P156" s="58" t="s">
        <v>107</v>
      </c>
      <c r="Q156" s="58" t="s">
        <v>108</v>
      </c>
      <c r="R156" s="58" t="s">
        <v>129</v>
      </c>
      <c r="S156" s="58" t="s">
        <v>133</v>
      </c>
      <c r="T156" s="58" t="s">
        <v>132</v>
      </c>
      <c r="U156" s="58" t="s">
        <v>132</v>
      </c>
      <c r="V156" s="58" t="s">
        <v>134</v>
      </c>
      <c r="W156" s="58" t="s">
        <v>109</v>
      </c>
      <c r="X156" s="58" t="s">
        <v>109</v>
      </c>
      <c r="Y156" s="58" t="s">
        <v>133</v>
      </c>
      <c r="Z156" s="58" t="s">
        <v>134</v>
      </c>
      <c r="AA156" s="58" t="s">
        <v>132</v>
      </c>
      <c r="AB156" s="58" t="s">
        <v>134</v>
      </c>
      <c r="AC156" s="58" t="s">
        <v>132</v>
      </c>
      <c r="AD156" s="58" t="s">
        <v>109</v>
      </c>
      <c r="AE156" s="58" t="s">
        <v>133</v>
      </c>
      <c r="AF156" s="58" t="s">
        <v>134</v>
      </c>
      <c r="AG156" s="58" t="s">
        <v>132</v>
      </c>
      <c r="AH156" s="58" t="s">
        <v>110</v>
      </c>
      <c r="AI156" s="58" t="s">
        <v>111</v>
      </c>
      <c r="AJ156" s="58" t="s">
        <v>136</v>
      </c>
      <c r="AK156" s="58" t="s">
        <v>137</v>
      </c>
      <c r="AL156" s="58" t="s">
        <v>114</v>
      </c>
      <c r="AM156" s="58" t="s">
        <v>138</v>
      </c>
      <c r="AN156" s="58" t="s">
        <v>116</v>
      </c>
      <c r="AO156" s="58" t="s">
        <v>117</v>
      </c>
      <c r="AP156" s="58" t="s">
        <v>118</v>
      </c>
      <c r="AQ156" s="58" t="s">
        <v>141</v>
      </c>
      <c r="AR156" s="58" t="s">
        <v>142</v>
      </c>
      <c r="AS156" s="58" t="s">
        <v>143</v>
      </c>
      <c r="AT156" s="58" t="s">
        <v>153</v>
      </c>
      <c r="AU156" s="58" t="s">
        <v>145</v>
      </c>
      <c r="AV156" s="58" t="s">
        <v>174</v>
      </c>
      <c r="AW156" s="58" t="s">
        <v>171</v>
      </c>
      <c r="AX156" s="58" t="s">
        <v>146</v>
      </c>
      <c r="AY156" s="58" t="s">
        <v>147</v>
      </c>
      <c r="AZ156" s="120" t="s">
        <v>576</v>
      </c>
      <c r="BA156" s="58" t="s">
        <v>148</v>
      </c>
      <c r="BB156" s="58" t="s">
        <v>106</v>
      </c>
    </row>
    <row r="157" spans="1:54" ht="16" x14ac:dyDescent="0.2">
      <c r="A157" s="63">
        <v>44031.736863425926</v>
      </c>
      <c r="B157" s="63">
        <v>44031.746516203704</v>
      </c>
      <c r="C157" s="58" t="s">
        <v>57</v>
      </c>
      <c r="D157" s="120" t="s">
        <v>576</v>
      </c>
      <c r="E157" s="2">
        <v>16</v>
      </c>
      <c r="F157" s="2">
        <v>833</v>
      </c>
      <c r="G157" s="58" t="s">
        <v>104</v>
      </c>
      <c r="H157" s="63">
        <v>44038.746846527778</v>
      </c>
      <c r="I157" s="58" t="s">
        <v>339</v>
      </c>
      <c r="J157" s="58" t="s">
        <v>106</v>
      </c>
      <c r="K157" s="58" t="s">
        <v>106</v>
      </c>
      <c r="L157" s="58" t="s">
        <v>106</v>
      </c>
      <c r="M157" s="58" t="s">
        <v>106</v>
      </c>
      <c r="N157" s="120" t="s">
        <v>576</v>
      </c>
      <c r="O157" s="120" t="s">
        <v>576</v>
      </c>
      <c r="P157" s="58" t="s">
        <v>107</v>
      </c>
      <c r="Q157" s="58" t="s">
        <v>108</v>
      </c>
      <c r="R157" s="58" t="s">
        <v>129</v>
      </c>
      <c r="S157" s="58" t="s">
        <v>133</v>
      </c>
      <c r="T157" s="58" t="s">
        <v>132</v>
      </c>
      <c r="U157" s="58" t="s">
        <v>132</v>
      </c>
      <c r="V157" s="58" t="s">
        <v>133</v>
      </c>
      <c r="W157" s="58" t="s">
        <v>134</v>
      </c>
      <c r="X157" s="58" t="s">
        <v>133</v>
      </c>
      <c r="Y157" s="58" t="s">
        <v>132</v>
      </c>
      <c r="Z157" s="58" t="s">
        <v>133</v>
      </c>
      <c r="AA157" s="58" t="s">
        <v>134</v>
      </c>
      <c r="AB157" s="58" t="s">
        <v>134</v>
      </c>
      <c r="AC157" s="58" t="s">
        <v>134</v>
      </c>
      <c r="AD157" s="58" t="s">
        <v>109</v>
      </c>
      <c r="AE157" s="58" t="s">
        <v>134</v>
      </c>
      <c r="AF157" s="58" t="s">
        <v>134</v>
      </c>
      <c r="AG157" s="58" t="s">
        <v>134</v>
      </c>
      <c r="AH157" s="58" t="s">
        <v>106</v>
      </c>
      <c r="AI157" s="58" t="s">
        <v>106</v>
      </c>
      <c r="AJ157" s="58" t="s">
        <v>106</v>
      </c>
      <c r="AK157" s="58" t="s">
        <v>106</v>
      </c>
      <c r="AL157" s="58" t="s">
        <v>106</v>
      </c>
      <c r="AM157" s="58" t="s">
        <v>106</v>
      </c>
      <c r="AN157" s="58" t="s">
        <v>106</v>
      </c>
      <c r="AO157" s="58" t="s">
        <v>106</v>
      </c>
      <c r="AP157" s="58" t="s">
        <v>106</v>
      </c>
      <c r="AQ157" s="58" t="s">
        <v>106</v>
      </c>
      <c r="AR157" s="58" t="s">
        <v>106</v>
      </c>
      <c r="AS157" s="58" t="s">
        <v>106</v>
      </c>
      <c r="AT157" s="58" t="s">
        <v>106</v>
      </c>
      <c r="AU157" s="58" t="s">
        <v>106</v>
      </c>
      <c r="AV157" s="58" t="s">
        <v>106</v>
      </c>
      <c r="AW157" s="58" t="s">
        <v>106</v>
      </c>
      <c r="AX157" s="58" t="s">
        <v>106</v>
      </c>
      <c r="AY157" s="58" t="s">
        <v>106</v>
      </c>
      <c r="AZ157" s="120" t="s">
        <v>576</v>
      </c>
      <c r="BA157" s="58" t="s">
        <v>106</v>
      </c>
      <c r="BB157" s="58" t="s">
        <v>106</v>
      </c>
    </row>
    <row r="158" spans="1:54" ht="16" x14ac:dyDescent="0.2">
      <c r="A158" s="63">
        <v>44031.749340277776</v>
      </c>
      <c r="B158" s="63">
        <v>44031.758206018516</v>
      </c>
      <c r="C158" s="58" t="s">
        <v>57</v>
      </c>
      <c r="D158" s="120" t="s">
        <v>576</v>
      </c>
      <c r="E158" s="2">
        <v>33</v>
      </c>
      <c r="F158" s="2">
        <v>766</v>
      </c>
      <c r="G158" s="58" t="s">
        <v>104</v>
      </c>
      <c r="H158" s="63">
        <v>44038.758461296296</v>
      </c>
      <c r="I158" s="58" t="s">
        <v>340</v>
      </c>
      <c r="J158" s="58" t="s">
        <v>106</v>
      </c>
      <c r="K158" s="58" t="s">
        <v>106</v>
      </c>
      <c r="L158" s="58" t="s">
        <v>106</v>
      </c>
      <c r="M158" s="58" t="s">
        <v>106</v>
      </c>
      <c r="N158" s="120" t="s">
        <v>576</v>
      </c>
      <c r="O158" s="120" t="s">
        <v>576</v>
      </c>
      <c r="P158" s="58" t="s">
        <v>107</v>
      </c>
      <c r="Q158" s="58" t="s">
        <v>108</v>
      </c>
      <c r="R158" s="58" t="s">
        <v>129</v>
      </c>
      <c r="S158" s="58" t="s">
        <v>134</v>
      </c>
      <c r="T158" s="58" t="s">
        <v>132</v>
      </c>
      <c r="U158" s="58" t="s">
        <v>134</v>
      </c>
      <c r="V158" s="58" t="s">
        <v>109</v>
      </c>
      <c r="W158" s="58" t="s">
        <v>133</v>
      </c>
      <c r="X158" s="58" t="s">
        <v>134</v>
      </c>
      <c r="Y158" s="58" t="s">
        <v>134</v>
      </c>
      <c r="Z158" s="58" t="s">
        <v>134</v>
      </c>
      <c r="AA158" s="58" t="s">
        <v>134</v>
      </c>
      <c r="AB158" s="58" t="s">
        <v>109</v>
      </c>
      <c r="AC158" s="58" t="s">
        <v>109</v>
      </c>
      <c r="AD158" s="58" t="s">
        <v>109</v>
      </c>
      <c r="AE158" s="58" t="s">
        <v>109</v>
      </c>
      <c r="AF158" s="58" t="s">
        <v>133</v>
      </c>
      <c r="AG158" s="58" t="s">
        <v>133</v>
      </c>
      <c r="AH158" s="58" t="s">
        <v>135</v>
      </c>
      <c r="AI158" s="58" t="s">
        <v>151</v>
      </c>
      <c r="AJ158" s="58" t="s">
        <v>136</v>
      </c>
      <c r="AK158" s="58" t="s">
        <v>137</v>
      </c>
      <c r="AL158" s="58" t="s">
        <v>114</v>
      </c>
      <c r="AM158" s="58" t="s">
        <v>138</v>
      </c>
      <c r="AN158" s="58" t="s">
        <v>116</v>
      </c>
      <c r="AO158" s="58" t="s">
        <v>139</v>
      </c>
      <c r="AP158" s="58" t="s">
        <v>140</v>
      </c>
      <c r="AQ158" s="58" t="s">
        <v>141</v>
      </c>
      <c r="AR158" s="58" t="s">
        <v>142</v>
      </c>
      <c r="AS158" s="58" t="s">
        <v>143</v>
      </c>
      <c r="AT158" s="58" t="s">
        <v>161</v>
      </c>
      <c r="AU158" s="58" t="s">
        <v>145</v>
      </c>
      <c r="AV158" s="58" t="s">
        <v>123</v>
      </c>
      <c r="AW158" s="58" t="s">
        <v>171</v>
      </c>
      <c r="AX158" s="58" t="s">
        <v>157</v>
      </c>
      <c r="AY158" s="58" t="s">
        <v>147</v>
      </c>
      <c r="AZ158" s="120" t="s">
        <v>576</v>
      </c>
      <c r="BA158" s="58" t="s">
        <v>148</v>
      </c>
      <c r="BB158" s="58" t="s">
        <v>106</v>
      </c>
    </row>
    <row r="159" spans="1:54" ht="16" x14ac:dyDescent="0.2">
      <c r="A159" s="63">
        <v>44031.762453703705</v>
      </c>
      <c r="B159" s="63">
        <v>44031.827199074076</v>
      </c>
      <c r="C159" s="58" t="s">
        <v>57</v>
      </c>
      <c r="D159" s="120" t="s">
        <v>576</v>
      </c>
      <c r="E159" s="2">
        <v>2</v>
      </c>
      <c r="F159" s="2">
        <v>5594</v>
      </c>
      <c r="G159" s="58" t="s">
        <v>104</v>
      </c>
      <c r="H159" s="63">
        <v>44038.84065755787</v>
      </c>
      <c r="I159" s="58" t="s">
        <v>341</v>
      </c>
      <c r="J159" s="58" t="s">
        <v>106</v>
      </c>
      <c r="K159" s="58" t="s">
        <v>106</v>
      </c>
      <c r="L159" s="58" t="s">
        <v>106</v>
      </c>
      <c r="M159" s="58" t="s">
        <v>106</v>
      </c>
      <c r="N159" s="120" t="s">
        <v>576</v>
      </c>
      <c r="O159" s="120" t="s">
        <v>576</v>
      </c>
      <c r="P159" s="58" t="s">
        <v>107</v>
      </c>
      <c r="Q159" s="58" t="s">
        <v>108</v>
      </c>
      <c r="R159" s="58" t="s">
        <v>129</v>
      </c>
      <c r="S159" s="58" t="s">
        <v>106</v>
      </c>
      <c r="T159" s="58" t="s">
        <v>106</v>
      </c>
      <c r="U159" s="58" t="s">
        <v>106</v>
      </c>
      <c r="V159" s="58" t="s">
        <v>106</v>
      </c>
      <c r="W159" s="58" t="s">
        <v>106</v>
      </c>
      <c r="X159" s="58" t="s">
        <v>106</v>
      </c>
      <c r="Y159" s="58" t="s">
        <v>106</v>
      </c>
      <c r="Z159" s="58" t="s">
        <v>106</v>
      </c>
      <c r="AA159" s="58" t="s">
        <v>106</v>
      </c>
      <c r="AB159" s="58" t="s">
        <v>106</v>
      </c>
      <c r="AC159" s="58" t="s">
        <v>106</v>
      </c>
      <c r="AD159" s="58" t="s">
        <v>106</v>
      </c>
      <c r="AE159" s="58" t="s">
        <v>106</v>
      </c>
      <c r="AF159" s="58" t="s">
        <v>106</v>
      </c>
      <c r="AG159" s="58" t="s">
        <v>106</v>
      </c>
      <c r="AH159" s="58" t="s">
        <v>106</v>
      </c>
      <c r="AI159" s="58" t="s">
        <v>106</v>
      </c>
      <c r="AJ159" s="58" t="s">
        <v>106</v>
      </c>
      <c r="AK159" s="58" t="s">
        <v>106</v>
      </c>
      <c r="AL159" s="58" t="s">
        <v>106</v>
      </c>
      <c r="AM159" s="58" t="s">
        <v>106</v>
      </c>
      <c r="AN159" s="58" t="s">
        <v>106</v>
      </c>
      <c r="AO159" s="58" t="s">
        <v>106</v>
      </c>
      <c r="AP159" s="58" t="s">
        <v>106</v>
      </c>
      <c r="AQ159" s="58" t="s">
        <v>106</v>
      </c>
      <c r="AR159" s="58" t="s">
        <v>106</v>
      </c>
      <c r="AS159" s="58" t="s">
        <v>106</v>
      </c>
      <c r="AT159" s="58" t="s">
        <v>106</v>
      </c>
      <c r="AU159" s="58" t="s">
        <v>106</v>
      </c>
      <c r="AV159" s="58" t="s">
        <v>106</v>
      </c>
      <c r="AW159" s="58" t="s">
        <v>106</v>
      </c>
      <c r="AX159" s="58" t="s">
        <v>106</v>
      </c>
      <c r="AY159" s="58" t="s">
        <v>106</v>
      </c>
      <c r="AZ159" s="120" t="s">
        <v>576</v>
      </c>
      <c r="BA159" s="58" t="s">
        <v>106</v>
      </c>
      <c r="BB159" s="58" t="s">
        <v>106</v>
      </c>
    </row>
    <row r="160" spans="1:54" ht="16" x14ac:dyDescent="0.2">
      <c r="A160" s="63">
        <v>44031.8671412037</v>
      </c>
      <c r="B160" s="63">
        <v>44031.878391203703</v>
      </c>
      <c r="C160" s="58" t="s">
        <v>57</v>
      </c>
      <c r="D160" s="120" t="s">
        <v>576</v>
      </c>
      <c r="E160" s="2">
        <v>33</v>
      </c>
      <c r="F160" s="2">
        <v>971</v>
      </c>
      <c r="G160" s="58" t="s">
        <v>104</v>
      </c>
      <c r="H160" s="63">
        <v>44038.87841759259</v>
      </c>
      <c r="I160" s="58" t="s">
        <v>342</v>
      </c>
      <c r="J160" s="58" t="s">
        <v>106</v>
      </c>
      <c r="K160" s="58" t="s">
        <v>106</v>
      </c>
      <c r="L160" s="58" t="s">
        <v>106</v>
      </c>
      <c r="M160" s="58" t="s">
        <v>106</v>
      </c>
      <c r="N160" s="120" t="s">
        <v>576</v>
      </c>
      <c r="O160" s="120" t="s">
        <v>576</v>
      </c>
      <c r="P160" s="58" t="s">
        <v>107</v>
      </c>
      <c r="Q160" s="58" t="s">
        <v>108</v>
      </c>
      <c r="R160" s="58" t="s">
        <v>129</v>
      </c>
      <c r="S160" s="58" t="s">
        <v>109</v>
      </c>
      <c r="T160" s="58" t="s">
        <v>134</v>
      </c>
      <c r="U160" s="58" t="s">
        <v>133</v>
      </c>
      <c r="V160" s="58" t="s">
        <v>134</v>
      </c>
      <c r="W160" s="58" t="s">
        <v>134</v>
      </c>
      <c r="X160" s="58" t="s">
        <v>133</v>
      </c>
      <c r="Y160" s="58" t="s">
        <v>133</v>
      </c>
      <c r="Z160" s="58" t="s">
        <v>134</v>
      </c>
      <c r="AA160" s="58" t="s">
        <v>133</v>
      </c>
      <c r="AB160" s="58" t="s">
        <v>133</v>
      </c>
      <c r="AC160" s="58" t="s">
        <v>133</v>
      </c>
      <c r="AD160" s="58" t="s">
        <v>109</v>
      </c>
      <c r="AE160" s="58" t="s">
        <v>109</v>
      </c>
      <c r="AF160" s="58" t="s">
        <v>133</v>
      </c>
      <c r="AG160" s="58" t="s">
        <v>134</v>
      </c>
      <c r="AH160" s="58" t="s">
        <v>110</v>
      </c>
      <c r="AI160" s="58" t="s">
        <v>151</v>
      </c>
      <c r="AJ160" s="58" t="s">
        <v>136</v>
      </c>
      <c r="AK160" s="58" t="s">
        <v>137</v>
      </c>
      <c r="AL160" s="58" t="s">
        <v>114</v>
      </c>
      <c r="AM160" s="58" t="s">
        <v>138</v>
      </c>
      <c r="AN160" s="58" t="s">
        <v>176</v>
      </c>
      <c r="AO160" s="58" t="s">
        <v>117</v>
      </c>
      <c r="AP160" s="58" t="s">
        <v>140</v>
      </c>
      <c r="AQ160" s="58" t="s">
        <v>141</v>
      </c>
      <c r="AR160" s="58" t="s">
        <v>120</v>
      </c>
      <c r="AS160" s="58" t="s">
        <v>170</v>
      </c>
      <c r="AT160" s="58" t="s">
        <v>153</v>
      </c>
      <c r="AU160" s="58" t="s">
        <v>145</v>
      </c>
      <c r="AV160" s="58" t="s">
        <v>174</v>
      </c>
      <c r="AW160" s="58" t="s">
        <v>125</v>
      </c>
      <c r="AX160" s="58" t="s">
        <v>146</v>
      </c>
      <c r="AY160" s="58" t="s">
        <v>127</v>
      </c>
      <c r="AZ160" s="120" t="s">
        <v>576</v>
      </c>
      <c r="BA160" s="58" t="s">
        <v>148</v>
      </c>
      <c r="BB160" s="58" t="s">
        <v>106</v>
      </c>
    </row>
    <row r="161" spans="1:54" ht="16" x14ac:dyDescent="0.2">
      <c r="A161" s="63">
        <v>44031.74324074074</v>
      </c>
      <c r="B161" s="63">
        <v>44032.28396990741</v>
      </c>
      <c r="C161" s="58" t="s">
        <v>57</v>
      </c>
      <c r="D161" s="120" t="s">
        <v>576</v>
      </c>
      <c r="E161" s="2">
        <v>33</v>
      </c>
      <c r="F161" s="2">
        <v>46719</v>
      </c>
      <c r="G161" s="58" t="s">
        <v>104</v>
      </c>
      <c r="H161" s="63">
        <v>44039.284052847222</v>
      </c>
      <c r="I161" s="58" t="s">
        <v>343</v>
      </c>
      <c r="J161" s="58" t="s">
        <v>106</v>
      </c>
      <c r="K161" s="58" t="s">
        <v>106</v>
      </c>
      <c r="L161" s="58" t="s">
        <v>106</v>
      </c>
      <c r="M161" s="58" t="s">
        <v>106</v>
      </c>
      <c r="N161" s="120" t="s">
        <v>576</v>
      </c>
      <c r="O161" s="120" t="s">
        <v>576</v>
      </c>
      <c r="P161" s="58" t="s">
        <v>107</v>
      </c>
      <c r="Q161" s="58" t="s">
        <v>108</v>
      </c>
      <c r="R161" s="58" t="s">
        <v>129</v>
      </c>
      <c r="S161" s="58" t="s">
        <v>109</v>
      </c>
      <c r="T161" s="58" t="s">
        <v>133</v>
      </c>
      <c r="U161" s="58" t="s">
        <v>133</v>
      </c>
      <c r="V161" s="58" t="s">
        <v>134</v>
      </c>
      <c r="W161" s="58" t="s">
        <v>133</v>
      </c>
      <c r="X161" s="58" t="s">
        <v>133</v>
      </c>
      <c r="Y161" s="58" t="s">
        <v>134</v>
      </c>
      <c r="Z161" s="58" t="s">
        <v>134</v>
      </c>
      <c r="AA161" s="58" t="s">
        <v>133</v>
      </c>
      <c r="AB161" s="58" t="s">
        <v>134</v>
      </c>
      <c r="AC161" s="58" t="s">
        <v>134</v>
      </c>
      <c r="AD161" s="58" t="s">
        <v>134</v>
      </c>
      <c r="AE161" s="58" t="s">
        <v>134</v>
      </c>
      <c r="AF161" s="58" t="s">
        <v>132</v>
      </c>
      <c r="AG161" s="58" t="s">
        <v>133</v>
      </c>
      <c r="AH161" s="58" t="s">
        <v>110</v>
      </c>
      <c r="AI161" s="58" t="s">
        <v>151</v>
      </c>
      <c r="AJ161" s="58" t="s">
        <v>136</v>
      </c>
      <c r="AK161" s="58" t="s">
        <v>137</v>
      </c>
      <c r="AL161" s="58" t="s">
        <v>114</v>
      </c>
      <c r="AM161" s="58" t="s">
        <v>138</v>
      </c>
      <c r="AN161" s="58" t="s">
        <v>116</v>
      </c>
      <c r="AO161" s="58" t="s">
        <v>139</v>
      </c>
      <c r="AP161" s="58" t="s">
        <v>118</v>
      </c>
      <c r="AQ161" s="58" t="s">
        <v>141</v>
      </c>
      <c r="AR161" s="58" t="s">
        <v>142</v>
      </c>
      <c r="AS161" s="58" t="s">
        <v>143</v>
      </c>
      <c r="AT161" s="58" t="s">
        <v>122</v>
      </c>
      <c r="AU161" s="58" t="s">
        <v>145</v>
      </c>
      <c r="AV161" s="58" t="s">
        <v>174</v>
      </c>
      <c r="AW161" s="58" t="s">
        <v>125</v>
      </c>
      <c r="AX161" s="58" t="s">
        <v>146</v>
      </c>
      <c r="AY161" s="58" t="s">
        <v>162</v>
      </c>
      <c r="AZ161" s="120" t="s">
        <v>576</v>
      </c>
      <c r="BA161" s="58" t="s">
        <v>148</v>
      </c>
      <c r="BB161" s="58" t="s">
        <v>106</v>
      </c>
    </row>
    <row r="162" spans="1:54" ht="16" x14ac:dyDescent="0.2">
      <c r="A162" s="63">
        <v>44048.47724537037</v>
      </c>
      <c r="B162" s="63">
        <v>44048.47996527778</v>
      </c>
      <c r="C162" s="58" t="s">
        <v>57</v>
      </c>
      <c r="D162" s="120" t="s">
        <v>576</v>
      </c>
      <c r="E162" s="2">
        <v>100</v>
      </c>
      <c r="F162" s="2">
        <v>235</v>
      </c>
      <c r="G162" s="58" t="s">
        <v>130</v>
      </c>
      <c r="H162" s="63">
        <v>44048.479974386573</v>
      </c>
      <c r="I162" s="58" t="s">
        <v>344</v>
      </c>
      <c r="J162" s="58" t="s">
        <v>106</v>
      </c>
      <c r="K162" s="58" t="s">
        <v>106</v>
      </c>
      <c r="L162" s="58" t="s">
        <v>106</v>
      </c>
      <c r="M162" s="58" t="s">
        <v>106</v>
      </c>
      <c r="N162" s="120" t="s">
        <v>576</v>
      </c>
      <c r="O162" s="120" t="s">
        <v>576</v>
      </c>
      <c r="P162" s="58" t="s">
        <v>107</v>
      </c>
      <c r="Q162" s="58" t="s">
        <v>108</v>
      </c>
      <c r="R162" s="58" t="s">
        <v>129</v>
      </c>
      <c r="S162" s="58" t="s">
        <v>134</v>
      </c>
      <c r="T162" s="58" t="s">
        <v>132</v>
      </c>
      <c r="U162" s="58" t="s">
        <v>132</v>
      </c>
      <c r="V162" s="58" t="s">
        <v>132</v>
      </c>
      <c r="W162" s="58" t="s">
        <v>132</v>
      </c>
      <c r="X162" s="58" t="s">
        <v>132</v>
      </c>
      <c r="Y162" s="58" t="s">
        <v>132</v>
      </c>
      <c r="Z162" s="58" t="s">
        <v>132</v>
      </c>
      <c r="AA162" s="58" t="s">
        <v>132</v>
      </c>
      <c r="AB162" s="58" t="s">
        <v>132</v>
      </c>
      <c r="AC162" s="58" t="s">
        <v>132</v>
      </c>
      <c r="AD162" s="58" t="s">
        <v>132</v>
      </c>
      <c r="AE162" s="58" t="s">
        <v>132</v>
      </c>
      <c r="AF162" s="58" t="s">
        <v>133</v>
      </c>
      <c r="AG162" s="58" t="s">
        <v>133</v>
      </c>
      <c r="AH162" s="58" t="s">
        <v>135</v>
      </c>
      <c r="AI162" s="58" t="s">
        <v>111</v>
      </c>
      <c r="AJ162" s="58" t="s">
        <v>136</v>
      </c>
      <c r="AK162" s="58" t="s">
        <v>137</v>
      </c>
      <c r="AL162" s="58" t="s">
        <v>114</v>
      </c>
      <c r="AM162" s="58" t="s">
        <v>138</v>
      </c>
      <c r="AN162" s="58" t="s">
        <v>176</v>
      </c>
      <c r="AO162" s="58" t="s">
        <v>117</v>
      </c>
      <c r="AP162" s="58" t="s">
        <v>118</v>
      </c>
      <c r="AQ162" s="58" t="s">
        <v>119</v>
      </c>
      <c r="AR162" s="58" t="s">
        <v>142</v>
      </c>
      <c r="AS162" s="58" t="s">
        <v>143</v>
      </c>
      <c r="AT162" s="58" t="s">
        <v>122</v>
      </c>
      <c r="AU162" s="58" t="s">
        <v>145</v>
      </c>
      <c r="AV162" s="58" t="s">
        <v>179</v>
      </c>
      <c r="AW162" s="58" t="s">
        <v>125</v>
      </c>
      <c r="AX162" s="58" t="s">
        <v>157</v>
      </c>
      <c r="AY162" s="58" t="s">
        <v>192</v>
      </c>
      <c r="AZ162" s="120" t="s">
        <v>576</v>
      </c>
      <c r="BA162" s="58" t="s">
        <v>220</v>
      </c>
      <c r="BB162" s="58" t="s">
        <v>106</v>
      </c>
    </row>
    <row r="163" spans="1:54" ht="16" x14ac:dyDescent="0.2">
      <c r="A163" s="63">
        <v>44048.483483796299</v>
      </c>
      <c r="B163" s="63">
        <v>44048.487708333334</v>
      </c>
      <c r="C163" s="58" t="s">
        <v>57</v>
      </c>
      <c r="D163" s="120" t="s">
        <v>576</v>
      </c>
      <c r="E163" s="2">
        <v>100</v>
      </c>
      <c r="F163" s="2">
        <v>364</v>
      </c>
      <c r="G163" s="58" t="s">
        <v>130</v>
      </c>
      <c r="H163" s="63">
        <v>44048.487718078701</v>
      </c>
      <c r="I163" s="58" t="s">
        <v>345</v>
      </c>
      <c r="J163" s="58" t="s">
        <v>106</v>
      </c>
      <c r="K163" s="58" t="s">
        <v>106</v>
      </c>
      <c r="L163" s="58" t="s">
        <v>106</v>
      </c>
      <c r="M163" s="58" t="s">
        <v>106</v>
      </c>
      <c r="N163" s="120" t="s">
        <v>576</v>
      </c>
      <c r="O163" s="120" t="s">
        <v>576</v>
      </c>
      <c r="P163" s="58" t="s">
        <v>107</v>
      </c>
      <c r="Q163" s="58" t="s">
        <v>108</v>
      </c>
      <c r="R163" s="58" t="s">
        <v>129</v>
      </c>
      <c r="S163" s="58" t="s">
        <v>133</v>
      </c>
      <c r="T163" s="58" t="s">
        <v>133</v>
      </c>
      <c r="U163" s="58" t="s">
        <v>133</v>
      </c>
      <c r="V163" s="58" t="s">
        <v>133</v>
      </c>
      <c r="W163" s="58" t="s">
        <v>134</v>
      </c>
      <c r="X163" s="58" t="s">
        <v>134</v>
      </c>
      <c r="Y163" s="58" t="s">
        <v>134</v>
      </c>
      <c r="Z163" s="58" t="s">
        <v>134</v>
      </c>
      <c r="AA163" s="58" t="s">
        <v>132</v>
      </c>
      <c r="AB163" s="58" t="s">
        <v>133</v>
      </c>
      <c r="AC163" s="58" t="s">
        <v>133</v>
      </c>
      <c r="AD163" s="58" t="s">
        <v>133</v>
      </c>
      <c r="AE163" s="58" t="s">
        <v>133</v>
      </c>
      <c r="AF163" s="58" t="s">
        <v>109</v>
      </c>
      <c r="AG163" s="58" t="s">
        <v>134</v>
      </c>
      <c r="AH163" s="58" t="s">
        <v>135</v>
      </c>
      <c r="AI163" s="58" t="s">
        <v>111</v>
      </c>
      <c r="AJ163" s="58" t="s">
        <v>136</v>
      </c>
      <c r="AK163" s="58" t="s">
        <v>137</v>
      </c>
      <c r="AL163" s="58" t="s">
        <v>114</v>
      </c>
      <c r="AM163" s="58" t="s">
        <v>138</v>
      </c>
      <c r="AN163" s="58" t="s">
        <v>176</v>
      </c>
      <c r="AO163" s="58" t="s">
        <v>117</v>
      </c>
      <c r="AP163" s="58" t="s">
        <v>118</v>
      </c>
      <c r="AQ163" s="58" t="s">
        <v>141</v>
      </c>
      <c r="AR163" s="58" t="s">
        <v>120</v>
      </c>
      <c r="AS163" s="58" t="s">
        <v>143</v>
      </c>
      <c r="AT163" s="58" t="s">
        <v>153</v>
      </c>
      <c r="AU163" s="58" t="s">
        <v>145</v>
      </c>
      <c r="AV163" s="58" t="s">
        <v>123</v>
      </c>
      <c r="AW163" s="58" t="s">
        <v>125</v>
      </c>
      <c r="AX163" s="58" t="s">
        <v>146</v>
      </c>
      <c r="AY163" s="58" t="s">
        <v>147</v>
      </c>
      <c r="AZ163" s="120" t="s">
        <v>576</v>
      </c>
      <c r="BA163" s="58" t="s">
        <v>148</v>
      </c>
      <c r="BB163" s="58" t="s">
        <v>106</v>
      </c>
    </row>
    <row r="164" spans="1:54" ht="16" x14ac:dyDescent="0.2">
      <c r="A164" s="63">
        <v>44048.489548611113</v>
      </c>
      <c r="B164" s="63">
        <v>44048.491597222222</v>
      </c>
      <c r="C164" s="58" t="s">
        <v>57</v>
      </c>
      <c r="D164" s="120" t="s">
        <v>576</v>
      </c>
      <c r="E164" s="2">
        <v>100</v>
      </c>
      <c r="F164" s="2">
        <v>176</v>
      </c>
      <c r="G164" s="58" t="s">
        <v>130</v>
      </c>
      <c r="H164" s="63">
        <v>44048.491603576389</v>
      </c>
      <c r="I164" s="58" t="s">
        <v>346</v>
      </c>
      <c r="J164" s="58" t="s">
        <v>106</v>
      </c>
      <c r="K164" s="58" t="s">
        <v>106</v>
      </c>
      <c r="L164" s="58" t="s">
        <v>106</v>
      </c>
      <c r="M164" s="58" t="s">
        <v>106</v>
      </c>
      <c r="N164" s="120" t="s">
        <v>576</v>
      </c>
      <c r="O164" s="120" t="s">
        <v>576</v>
      </c>
      <c r="P164" s="58" t="s">
        <v>107</v>
      </c>
      <c r="Q164" s="58" t="s">
        <v>108</v>
      </c>
      <c r="R164" s="58" t="s">
        <v>129</v>
      </c>
      <c r="S164" s="58" t="s">
        <v>134</v>
      </c>
      <c r="T164" s="58" t="s">
        <v>133</v>
      </c>
      <c r="U164" s="58" t="s">
        <v>134</v>
      </c>
      <c r="V164" s="58" t="s">
        <v>134</v>
      </c>
      <c r="W164" s="58" t="s">
        <v>134</v>
      </c>
      <c r="X164" s="58" t="s">
        <v>133</v>
      </c>
      <c r="Y164" s="58" t="s">
        <v>133</v>
      </c>
      <c r="Z164" s="58" t="s">
        <v>134</v>
      </c>
      <c r="AA164" s="58" t="s">
        <v>134</v>
      </c>
      <c r="AB164" s="58" t="s">
        <v>134</v>
      </c>
      <c r="AC164" s="58" t="s">
        <v>134</v>
      </c>
      <c r="AD164" s="58" t="s">
        <v>133</v>
      </c>
      <c r="AE164" s="58" t="s">
        <v>134</v>
      </c>
      <c r="AF164" s="58" t="s">
        <v>134</v>
      </c>
      <c r="AG164" s="58" t="s">
        <v>134</v>
      </c>
      <c r="AH164" s="58" t="s">
        <v>135</v>
      </c>
      <c r="AI164" s="58" t="s">
        <v>331</v>
      </c>
      <c r="AJ164" s="58" t="s">
        <v>234</v>
      </c>
      <c r="AK164" s="58" t="s">
        <v>152</v>
      </c>
      <c r="AL164" s="58" t="s">
        <v>332</v>
      </c>
      <c r="AM164" s="58" t="s">
        <v>138</v>
      </c>
      <c r="AN164" s="58" t="s">
        <v>116</v>
      </c>
      <c r="AO164" s="58" t="s">
        <v>117</v>
      </c>
      <c r="AP164" s="58" t="s">
        <v>216</v>
      </c>
      <c r="AQ164" s="58" t="s">
        <v>119</v>
      </c>
      <c r="AR164" s="58" t="s">
        <v>120</v>
      </c>
      <c r="AS164" s="58" t="s">
        <v>182</v>
      </c>
      <c r="AT164" s="58" t="s">
        <v>161</v>
      </c>
      <c r="AU164" s="58" t="s">
        <v>347</v>
      </c>
      <c r="AV164" s="58" t="s">
        <v>174</v>
      </c>
      <c r="AW164" s="58" t="s">
        <v>348</v>
      </c>
      <c r="AX164" s="58" t="s">
        <v>126</v>
      </c>
      <c r="AY164" s="58" t="s">
        <v>127</v>
      </c>
      <c r="AZ164" s="120" t="s">
        <v>576</v>
      </c>
      <c r="BA164" s="58" t="s">
        <v>148</v>
      </c>
      <c r="BB164" s="58" t="s">
        <v>106</v>
      </c>
    </row>
    <row r="165" spans="1:54" ht="16" x14ac:dyDescent="0.2">
      <c r="A165" s="63">
        <v>44048.491319444445</v>
      </c>
      <c r="B165" s="63">
        <v>44048.501747685186</v>
      </c>
      <c r="C165" s="58" t="s">
        <v>57</v>
      </c>
      <c r="D165" s="120" t="s">
        <v>576</v>
      </c>
      <c r="E165" s="2">
        <v>100</v>
      </c>
      <c r="F165" s="2">
        <v>900</v>
      </c>
      <c r="G165" s="58" t="s">
        <v>130</v>
      </c>
      <c r="H165" s="63">
        <v>44048.501754675926</v>
      </c>
      <c r="I165" s="58" t="s">
        <v>349</v>
      </c>
      <c r="J165" s="58" t="s">
        <v>106</v>
      </c>
      <c r="K165" s="58" t="s">
        <v>106</v>
      </c>
      <c r="L165" s="58" t="s">
        <v>106</v>
      </c>
      <c r="M165" s="58" t="s">
        <v>106</v>
      </c>
      <c r="N165" s="120" t="s">
        <v>576</v>
      </c>
      <c r="O165" s="120" t="s">
        <v>576</v>
      </c>
      <c r="P165" s="58" t="s">
        <v>107</v>
      </c>
      <c r="Q165" s="58" t="s">
        <v>108</v>
      </c>
      <c r="R165" s="58" t="s">
        <v>129</v>
      </c>
      <c r="S165" s="58" t="s">
        <v>134</v>
      </c>
      <c r="T165" s="58" t="s">
        <v>133</v>
      </c>
      <c r="U165" s="58" t="s">
        <v>133</v>
      </c>
      <c r="V165" s="58" t="s">
        <v>133</v>
      </c>
      <c r="W165" s="58" t="s">
        <v>134</v>
      </c>
      <c r="X165" s="58" t="s">
        <v>134</v>
      </c>
      <c r="Y165" s="58" t="s">
        <v>134</v>
      </c>
      <c r="Z165" s="58" t="s">
        <v>134</v>
      </c>
      <c r="AA165" s="58" t="s">
        <v>133</v>
      </c>
      <c r="AB165" s="58" t="s">
        <v>133</v>
      </c>
      <c r="AC165" s="58" t="s">
        <v>134</v>
      </c>
      <c r="AD165" s="58" t="s">
        <v>133</v>
      </c>
      <c r="AE165" s="58" t="s">
        <v>134</v>
      </c>
      <c r="AF165" s="58" t="s">
        <v>134</v>
      </c>
      <c r="AG165" s="58" t="s">
        <v>134</v>
      </c>
      <c r="AH165" s="58" t="s">
        <v>110</v>
      </c>
      <c r="AI165" s="58" t="s">
        <v>111</v>
      </c>
      <c r="AJ165" s="58" t="s">
        <v>136</v>
      </c>
      <c r="AK165" s="58" t="s">
        <v>137</v>
      </c>
      <c r="AL165" s="58" t="s">
        <v>114</v>
      </c>
      <c r="AM165" s="58" t="s">
        <v>138</v>
      </c>
      <c r="AN165" s="58" t="s">
        <v>156</v>
      </c>
      <c r="AO165" s="58" t="s">
        <v>159</v>
      </c>
      <c r="AP165" s="58" t="s">
        <v>118</v>
      </c>
      <c r="AQ165" s="58" t="s">
        <v>141</v>
      </c>
      <c r="AR165" s="58" t="s">
        <v>350</v>
      </c>
      <c r="AS165" s="58" t="s">
        <v>182</v>
      </c>
      <c r="AT165" s="58" t="s">
        <v>161</v>
      </c>
      <c r="AU165" s="58" t="s">
        <v>145</v>
      </c>
      <c r="AV165" s="58" t="s">
        <v>123</v>
      </c>
      <c r="AW165" s="58" t="s">
        <v>171</v>
      </c>
      <c r="AX165" s="58" t="s">
        <v>126</v>
      </c>
      <c r="AY165" s="58" t="s">
        <v>147</v>
      </c>
      <c r="AZ165" s="120" t="s">
        <v>576</v>
      </c>
      <c r="BA165" s="58" t="s">
        <v>220</v>
      </c>
      <c r="BB165" s="58" t="s">
        <v>106</v>
      </c>
    </row>
    <row r="166" spans="1:54" ht="16" x14ac:dyDescent="0.2">
      <c r="A166" s="63">
        <v>44048.509108796294</v>
      </c>
      <c r="B166" s="63">
        <v>44048.51253472222</v>
      </c>
      <c r="C166" s="58" t="s">
        <v>57</v>
      </c>
      <c r="D166" s="120" t="s">
        <v>576</v>
      </c>
      <c r="E166" s="2">
        <v>100</v>
      </c>
      <c r="F166" s="2">
        <v>296</v>
      </c>
      <c r="G166" s="58" t="s">
        <v>130</v>
      </c>
      <c r="H166" s="63">
        <v>44048.512553680557</v>
      </c>
      <c r="I166" s="58" t="s">
        <v>351</v>
      </c>
      <c r="J166" s="58" t="s">
        <v>106</v>
      </c>
      <c r="K166" s="58" t="s">
        <v>106</v>
      </c>
      <c r="L166" s="58" t="s">
        <v>106</v>
      </c>
      <c r="M166" s="58" t="s">
        <v>106</v>
      </c>
      <c r="N166" s="120" t="s">
        <v>576</v>
      </c>
      <c r="O166" s="120" t="s">
        <v>576</v>
      </c>
      <c r="P166" s="58" t="s">
        <v>107</v>
      </c>
      <c r="Q166" s="58" t="s">
        <v>108</v>
      </c>
      <c r="R166" s="58" t="s">
        <v>129</v>
      </c>
      <c r="S166" s="58" t="s">
        <v>134</v>
      </c>
      <c r="T166" s="58" t="s">
        <v>134</v>
      </c>
      <c r="U166" s="58" t="s">
        <v>134</v>
      </c>
      <c r="V166" s="58" t="s">
        <v>134</v>
      </c>
      <c r="W166" s="58" t="s">
        <v>134</v>
      </c>
      <c r="X166" s="58" t="s">
        <v>134</v>
      </c>
      <c r="Y166" s="58" t="s">
        <v>134</v>
      </c>
      <c r="Z166" s="58" t="s">
        <v>134</v>
      </c>
      <c r="AA166" s="58" t="s">
        <v>134</v>
      </c>
      <c r="AB166" s="58" t="s">
        <v>134</v>
      </c>
      <c r="AC166" s="58" t="s">
        <v>134</v>
      </c>
      <c r="AD166" s="58" t="s">
        <v>134</v>
      </c>
      <c r="AE166" s="58" t="s">
        <v>134</v>
      </c>
      <c r="AF166" s="58" t="s">
        <v>134</v>
      </c>
      <c r="AG166" s="58" t="s">
        <v>134</v>
      </c>
      <c r="AH166" s="58" t="s">
        <v>173</v>
      </c>
      <c r="AI166" s="58" t="s">
        <v>331</v>
      </c>
      <c r="AJ166" s="58" t="s">
        <v>136</v>
      </c>
      <c r="AK166" s="58" t="s">
        <v>137</v>
      </c>
      <c r="AL166" s="58" t="s">
        <v>114</v>
      </c>
      <c r="AM166" s="58" t="s">
        <v>138</v>
      </c>
      <c r="AN166" s="58" t="s">
        <v>116</v>
      </c>
      <c r="AO166" s="58" t="s">
        <v>117</v>
      </c>
      <c r="AP166" s="58" t="s">
        <v>118</v>
      </c>
      <c r="AQ166" s="58" t="s">
        <v>141</v>
      </c>
      <c r="AR166" s="58" t="s">
        <v>142</v>
      </c>
      <c r="AS166" s="58" t="s">
        <v>143</v>
      </c>
      <c r="AT166" s="58" t="s">
        <v>144</v>
      </c>
      <c r="AU166" s="58" t="s">
        <v>347</v>
      </c>
      <c r="AV166" s="58" t="s">
        <v>124</v>
      </c>
      <c r="AW166" s="58" t="s">
        <v>125</v>
      </c>
      <c r="AX166" s="58" t="s">
        <v>157</v>
      </c>
      <c r="AY166" s="58" t="s">
        <v>162</v>
      </c>
      <c r="AZ166" s="120" t="s">
        <v>576</v>
      </c>
      <c r="BA166" s="58" t="s">
        <v>148</v>
      </c>
      <c r="BB166" s="58" t="s">
        <v>106</v>
      </c>
    </row>
    <row r="167" spans="1:54" ht="16" x14ac:dyDescent="0.2">
      <c r="A167" s="63">
        <v>44048.537511574075</v>
      </c>
      <c r="B167" s="63">
        <v>44048.544050925928</v>
      </c>
      <c r="C167" s="58" t="s">
        <v>57</v>
      </c>
      <c r="D167" s="120" t="s">
        <v>576</v>
      </c>
      <c r="E167" s="2">
        <v>100</v>
      </c>
      <c r="F167" s="2">
        <v>565</v>
      </c>
      <c r="G167" s="58" t="s">
        <v>130</v>
      </c>
      <c r="H167" s="63">
        <v>44048.544061354165</v>
      </c>
      <c r="I167" s="58" t="s">
        <v>352</v>
      </c>
      <c r="J167" s="58" t="s">
        <v>106</v>
      </c>
      <c r="K167" s="58" t="s">
        <v>106</v>
      </c>
      <c r="L167" s="58" t="s">
        <v>106</v>
      </c>
      <c r="M167" s="58" t="s">
        <v>106</v>
      </c>
      <c r="N167" s="120" t="s">
        <v>576</v>
      </c>
      <c r="O167" s="120" t="s">
        <v>576</v>
      </c>
      <c r="P167" s="58" t="s">
        <v>107</v>
      </c>
      <c r="Q167" s="58" t="s">
        <v>108</v>
      </c>
      <c r="R167" s="58" t="s">
        <v>129</v>
      </c>
      <c r="S167" s="58" t="s">
        <v>133</v>
      </c>
      <c r="T167" s="58" t="s">
        <v>133</v>
      </c>
      <c r="U167" s="58" t="s">
        <v>133</v>
      </c>
      <c r="V167" s="58" t="s">
        <v>133</v>
      </c>
      <c r="W167" s="58" t="s">
        <v>133</v>
      </c>
      <c r="X167" s="58" t="s">
        <v>133</v>
      </c>
      <c r="Y167" s="58" t="s">
        <v>134</v>
      </c>
      <c r="Z167" s="58" t="s">
        <v>133</v>
      </c>
      <c r="AA167" s="58" t="s">
        <v>133</v>
      </c>
      <c r="AB167" s="58" t="s">
        <v>134</v>
      </c>
      <c r="AC167" s="58" t="s">
        <v>133</v>
      </c>
      <c r="AD167" s="58" t="s">
        <v>134</v>
      </c>
      <c r="AE167" s="58" t="s">
        <v>134</v>
      </c>
      <c r="AF167" s="58" t="s">
        <v>134</v>
      </c>
      <c r="AG167" s="58" t="s">
        <v>133</v>
      </c>
      <c r="AH167" s="58" t="s">
        <v>173</v>
      </c>
      <c r="AI167" s="58" t="s">
        <v>151</v>
      </c>
      <c r="AJ167" s="58" t="s">
        <v>136</v>
      </c>
      <c r="AK167" s="58" t="s">
        <v>137</v>
      </c>
      <c r="AL167" s="58" t="s">
        <v>114</v>
      </c>
      <c r="AM167" s="58" t="s">
        <v>138</v>
      </c>
      <c r="AN167" s="58" t="s">
        <v>116</v>
      </c>
      <c r="AO167" s="58" t="s">
        <v>117</v>
      </c>
      <c r="AP167" s="58" t="s">
        <v>186</v>
      </c>
      <c r="AQ167" s="58" t="s">
        <v>119</v>
      </c>
      <c r="AR167" s="58" t="s">
        <v>142</v>
      </c>
      <c r="AS167" s="58" t="s">
        <v>143</v>
      </c>
      <c r="AT167" s="58" t="s">
        <v>153</v>
      </c>
      <c r="AU167" s="58" t="s">
        <v>145</v>
      </c>
      <c r="AV167" s="58" t="s">
        <v>174</v>
      </c>
      <c r="AW167" s="58" t="s">
        <v>171</v>
      </c>
      <c r="AX167" s="58" t="s">
        <v>157</v>
      </c>
      <c r="AY167" s="58" t="s">
        <v>147</v>
      </c>
      <c r="AZ167" s="120" t="s">
        <v>576</v>
      </c>
      <c r="BA167" s="58" t="s">
        <v>148</v>
      </c>
      <c r="BB167" s="58" t="s">
        <v>106</v>
      </c>
    </row>
    <row r="168" spans="1:54" ht="16" x14ac:dyDescent="0.2">
      <c r="A168" s="63">
        <v>44048.541076388887</v>
      </c>
      <c r="B168" s="63">
        <v>44048.547708333332</v>
      </c>
      <c r="C168" s="58" t="s">
        <v>57</v>
      </c>
      <c r="D168" s="120" t="s">
        <v>576</v>
      </c>
      <c r="E168" s="2">
        <v>100</v>
      </c>
      <c r="F168" s="2">
        <v>573</v>
      </c>
      <c r="G168" s="58" t="s">
        <v>130</v>
      </c>
      <c r="H168" s="63">
        <v>44048.547714444445</v>
      </c>
      <c r="I168" s="58" t="s">
        <v>353</v>
      </c>
      <c r="J168" s="58" t="s">
        <v>106</v>
      </c>
      <c r="K168" s="58" t="s">
        <v>106</v>
      </c>
      <c r="L168" s="58" t="s">
        <v>106</v>
      </c>
      <c r="M168" s="58" t="s">
        <v>106</v>
      </c>
      <c r="N168" s="120" t="s">
        <v>576</v>
      </c>
      <c r="O168" s="120" t="s">
        <v>576</v>
      </c>
      <c r="P168" s="58" t="s">
        <v>107</v>
      </c>
      <c r="Q168" s="58" t="s">
        <v>108</v>
      </c>
      <c r="R168" s="58" t="s">
        <v>129</v>
      </c>
      <c r="S168" s="58" t="s">
        <v>132</v>
      </c>
      <c r="T168" s="58" t="s">
        <v>132</v>
      </c>
      <c r="U168" s="58" t="s">
        <v>134</v>
      </c>
      <c r="V168" s="58" t="s">
        <v>134</v>
      </c>
      <c r="W168" s="58" t="s">
        <v>134</v>
      </c>
      <c r="X168" s="58" t="s">
        <v>134</v>
      </c>
      <c r="Y168" s="58" t="s">
        <v>109</v>
      </c>
      <c r="Z168" s="58" t="s">
        <v>134</v>
      </c>
      <c r="AA168" s="58" t="s">
        <v>132</v>
      </c>
      <c r="AB168" s="58" t="s">
        <v>132</v>
      </c>
      <c r="AC168" s="58" t="s">
        <v>132</v>
      </c>
      <c r="AD168" s="58" t="s">
        <v>132</v>
      </c>
      <c r="AE168" s="58" t="s">
        <v>134</v>
      </c>
      <c r="AF168" s="58" t="s">
        <v>134</v>
      </c>
      <c r="AG168" s="58" t="s">
        <v>134</v>
      </c>
      <c r="AH168" s="58" t="s">
        <v>135</v>
      </c>
      <c r="AI168" s="58" t="s">
        <v>111</v>
      </c>
      <c r="AJ168" s="58" t="s">
        <v>136</v>
      </c>
      <c r="AK168" s="58" t="s">
        <v>137</v>
      </c>
      <c r="AL168" s="58" t="s">
        <v>114</v>
      </c>
      <c r="AM168" s="58" t="s">
        <v>138</v>
      </c>
      <c r="AN168" s="58" t="s">
        <v>156</v>
      </c>
      <c r="AO168" s="58" t="s">
        <v>117</v>
      </c>
      <c r="AP168" s="58" t="s">
        <v>118</v>
      </c>
      <c r="AQ168" s="58" t="s">
        <v>141</v>
      </c>
      <c r="AR168" s="58" t="s">
        <v>142</v>
      </c>
      <c r="AS168" s="58" t="s">
        <v>143</v>
      </c>
      <c r="AT168" s="58" t="s">
        <v>122</v>
      </c>
      <c r="AU168" s="58" t="s">
        <v>145</v>
      </c>
      <c r="AV168" s="58" t="s">
        <v>179</v>
      </c>
      <c r="AW168" s="58" t="s">
        <v>125</v>
      </c>
      <c r="AX168" s="58" t="s">
        <v>146</v>
      </c>
      <c r="AY168" s="58" t="s">
        <v>127</v>
      </c>
      <c r="AZ168" s="120" t="s">
        <v>576</v>
      </c>
      <c r="BA168" s="58" t="s">
        <v>148</v>
      </c>
      <c r="BB168" s="58" t="s">
        <v>106</v>
      </c>
    </row>
    <row r="169" spans="1:54" ht="16" x14ac:dyDescent="0.2">
      <c r="A169" s="63">
        <v>44048.624074074076</v>
      </c>
      <c r="B169" s="63">
        <v>44048.628530092596</v>
      </c>
      <c r="C169" s="58" t="s">
        <v>57</v>
      </c>
      <c r="D169" s="120" t="s">
        <v>576</v>
      </c>
      <c r="E169" s="2">
        <v>100</v>
      </c>
      <c r="F169" s="2">
        <v>385</v>
      </c>
      <c r="G169" s="58" t="s">
        <v>130</v>
      </c>
      <c r="H169" s="63">
        <v>44048.628547523149</v>
      </c>
      <c r="I169" s="58" t="s">
        <v>354</v>
      </c>
      <c r="J169" s="58" t="s">
        <v>106</v>
      </c>
      <c r="K169" s="58" t="s">
        <v>106</v>
      </c>
      <c r="L169" s="58" t="s">
        <v>106</v>
      </c>
      <c r="M169" s="58" t="s">
        <v>106</v>
      </c>
      <c r="N169" s="120" t="s">
        <v>576</v>
      </c>
      <c r="O169" s="120" t="s">
        <v>576</v>
      </c>
      <c r="P169" s="58" t="s">
        <v>107</v>
      </c>
      <c r="Q169" s="58" t="s">
        <v>108</v>
      </c>
      <c r="R169" s="58" t="s">
        <v>129</v>
      </c>
      <c r="S169" s="58" t="s">
        <v>133</v>
      </c>
      <c r="T169" s="58" t="s">
        <v>133</v>
      </c>
      <c r="U169" s="58" t="s">
        <v>133</v>
      </c>
      <c r="V169" s="58" t="s">
        <v>133</v>
      </c>
      <c r="W169" s="58" t="s">
        <v>134</v>
      </c>
      <c r="X169" s="58" t="s">
        <v>133</v>
      </c>
      <c r="Y169" s="58" t="s">
        <v>134</v>
      </c>
      <c r="Z169" s="58" t="s">
        <v>109</v>
      </c>
      <c r="AA169" s="58" t="s">
        <v>133</v>
      </c>
      <c r="AB169" s="58" t="s">
        <v>134</v>
      </c>
      <c r="AC169" s="58" t="s">
        <v>133</v>
      </c>
      <c r="AD169" s="58" t="s">
        <v>133</v>
      </c>
      <c r="AE169" s="58" t="s">
        <v>134</v>
      </c>
      <c r="AF169" s="58" t="s">
        <v>133</v>
      </c>
      <c r="AG169" s="58" t="s">
        <v>133</v>
      </c>
      <c r="AH169" s="58" t="s">
        <v>110</v>
      </c>
      <c r="AI169" s="58" t="s">
        <v>111</v>
      </c>
      <c r="AJ169" s="58" t="s">
        <v>136</v>
      </c>
      <c r="AK169" s="58" t="s">
        <v>201</v>
      </c>
      <c r="AL169" s="58" t="s">
        <v>114</v>
      </c>
      <c r="AM169" s="58" t="s">
        <v>138</v>
      </c>
      <c r="AN169" s="58" t="s">
        <v>116</v>
      </c>
      <c r="AO169" s="58" t="s">
        <v>117</v>
      </c>
      <c r="AP169" s="58" t="s">
        <v>118</v>
      </c>
      <c r="AQ169" s="58" t="s">
        <v>119</v>
      </c>
      <c r="AR169" s="58" t="s">
        <v>142</v>
      </c>
      <c r="AS169" s="58" t="s">
        <v>143</v>
      </c>
      <c r="AT169" s="58" t="s">
        <v>153</v>
      </c>
      <c r="AU169" s="58" t="s">
        <v>145</v>
      </c>
      <c r="AV169" s="58" t="s">
        <v>123</v>
      </c>
      <c r="AW169" s="58" t="s">
        <v>171</v>
      </c>
      <c r="AX169" s="58" t="s">
        <v>126</v>
      </c>
      <c r="AY169" s="58" t="s">
        <v>147</v>
      </c>
      <c r="AZ169" s="120" t="s">
        <v>576</v>
      </c>
      <c r="BA169" s="58" t="s">
        <v>220</v>
      </c>
      <c r="BB169" s="58" t="s">
        <v>106</v>
      </c>
    </row>
    <row r="170" spans="1:54" ht="16" x14ac:dyDescent="0.2">
      <c r="A170" s="63">
        <v>44048.634965277779</v>
      </c>
      <c r="B170" s="63">
        <v>44048.648773148147</v>
      </c>
      <c r="C170" s="58" t="s">
        <v>57</v>
      </c>
      <c r="D170" s="120" t="s">
        <v>576</v>
      </c>
      <c r="E170" s="2">
        <v>100</v>
      </c>
      <c r="F170" s="2">
        <v>1193</v>
      </c>
      <c r="G170" s="58" t="s">
        <v>130</v>
      </c>
      <c r="H170" s="63">
        <v>44048.648786851852</v>
      </c>
      <c r="I170" s="58" t="s">
        <v>355</v>
      </c>
      <c r="J170" s="58" t="s">
        <v>106</v>
      </c>
      <c r="K170" s="58" t="s">
        <v>106</v>
      </c>
      <c r="L170" s="58" t="s">
        <v>106</v>
      </c>
      <c r="M170" s="58" t="s">
        <v>106</v>
      </c>
      <c r="N170" s="120" t="s">
        <v>576</v>
      </c>
      <c r="O170" s="120" t="s">
        <v>576</v>
      </c>
      <c r="P170" s="58" t="s">
        <v>107</v>
      </c>
      <c r="Q170" s="58" t="s">
        <v>108</v>
      </c>
      <c r="R170" s="58" t="s">
        <v>129</v>
      </c>
      <c r="S170" s="58" t="s">
        <v>134</v>
      </c>
      <c r="T170" s="58" t="s">
        <v>133</v>
      </c>
      <c r="U170" s="58" t="s">
        <v>133</v>
      </c>
      <c r="V170" s="58" t="s">
        <v>134</v>
      </c>
      <c r="W170" s="58" t="s">
        <v>109</v>
      </c>
      <c r="X170" s="58" t="s">
        <v>133</v>
      </c>
      <c r="Y170" s="58" t="s">
        <v>134</v>
      </c>
      <c r="Z170" s="58" t="s">
        <v>134</v>
      </c>
      <c r="AA170" s="58" t="s">
        <v>133</v>
      </c>
      <c r="AB170" s="58" t="s">
        <v>134</v>
      </c>
      <c r="AC170" s="58" t="s">
        <v>134</v>
      </c>
      <c r="AD170" s="58" t="s">
        <v>134</v>
      </c>
      <c r="AE170" s="58" t="s">
        <v>134</v>
      </c>
      <c r="AF170" s="58" t="s">
        <v>134</v>
      </c>
      <c r="AG170" s="58" t="s">
        <v>134</v>
      </c>
      <c r="AH170" s="58" t="s">
        <v>173</v>
      </c>
      <c r="AI170" s="58" t="s">
        <v>166</v>
      </c>
      <c r="AJ170" s="58" t="s">
        <v>136</v>
      </c>
      <c r="AK170" s="58" t="s">
        <v>137</v>
      </c>
      <c r="AL170" s="58" t="s">
        <v>114</v>
      </c>
      <c r="AM170" s="58" t="s">
        <v>138</v>
      </c>
      <c r="AN170" s="58" t="s">
        <v>116</v>
      </c>
      <c r="AO170" s="58" t="s">
        <v>159</v>
      </c>
      <c r="AP170" s="58" t="s">
        <v>140</v>
      </c>
      <c r="AQ170" s="58" t="s">
        <v>141</v>
      </c>
      <c r="AR170" s="58" t="s">
        <v>142</v>
      </c>
      <c r="AS170" s="58" t="s">
        <v>143</v>
      </c>
      <c r="AT170" s="58" t="s">
        <v>153</v>
      </c>
      <c r="AU170" s="58" t="s">
        <v>145</v>
      </c>
      <c r="AV170" s="58" t="s">
        <v>174</v>
      </c>
      <c r="AW170" s="58" t="s">
        <v>187</v>
      </c>
      <c r="AX170" s="58" t="s">
        <v>157</v>
      </c>
      <c r="AY170" s="58" t="s">
        <v>147</v>
      </c>
      <c r="AZ170" s="120" t="s">
        <v>576</v>
      </c>
      <c r="BA170" s="58" t="s">
        <v>148</v>
      </c>
      <c r="BB170" s="58" t="s">
        <v>106</v>
      </c>
    </row>
    <row r="171" spans="1:54" ht="16" x14ac:dyDescent="0.2">
      <c r="A171" s="63">
        <v>44048.687777777777</v>
      </c>
      <c r="B171" s="63">
        <v>44048.694120370368</v>
      </c>
      <c r="C171" s="58" t="s">
        <v>57</v>
      </c>
      <c r="D171" s="120" t="s">
        <v>576</v>
      </c>
      <c r="E171" s="2">
        <v>100</v>
      </c>
      <c r="F171" s="2">
        <v>548</v>
      </c>
      <c r="G171" s="58" t="s">
        <v>130</v>
      </c>
      <c r="H171" s="63">
        <v>44048.694132615739</v>
      </c>
      <c r="I171" s="58" t="s">
        <v>356</v>
      </c>
      <c r="J171" s="58" t="s">
        <v>106</v>
      </c>
      <c r="K171" s="58" t="s">
        <v>106</v>
      </c>
      <c r="L171" s="58" t="s">
        <v>106</v>
      </c>
      <c r="M171" s="58" t="s">
        <v>106</v>
      </c>
      <c r="N171" s="120" t="s">
        <v>576</v>
      </c>
      <c r="O171" s="120" t="s">
        <v>576</v>
      </c>
      <c r="P171" s="58" t="s">
        <v>107</v>
      </c>
      <c r="Q171" s="58" t="s">
        <v>108</v>
      </c>
      <c r="R171" s="58" t="s">
        <v>129</v>
      </c>
      <c r="S171" s="58" t="s">
        <v>134</v>
      </c>
      <c r="T171" s="58" t="s">
        <v>132</v>
      </c>
      <c r="U171" s="58" t="s">
        <v>133</v>
      </c>
      <c r="V171" s="58" t="s">
        <v>133</v>
      </c>
      <c r="W171" s="58" t="s">
        <v>134</v>
      </c>
      <c r="X171" s="58" t="s">
        <v>134</v>
      </c>
      <c r="Y171" s="58" t="s">
        <v>134</v>
      </c>
      <c r="Z171" s="58" t="s">
        <v>134</v>
      </c>
      <c r="AA171" s="58" t="s">
        <v>132</v>
      </c>
      <c r="AB171" s="58" t="s">
        <v>132</v>
      </c>
      <c r="AC171" s="58" t="s">
        <v>132</v>
      </c>
      <c r="AD171" s="58" t="s">
        <v>133</v>
      </c>
      <c r="AE171" s="58" t="s">
        <v>133</v>
      </c>
      <c r="AF171" s="58" t="s">
        <v>134</v>
      </c>
      <c r="AG171" s="58" t="s">
        <v>133</v>
      </c>
      <c r="AH171" s="58" t="s">
        <v>110</v>
      </c>
      <c r="AI171" s="58" t="s">
        <v>111</v>
      </c>
      <c r="AJ171" s="58" t="s">
        <v>136</v>
      </c>
      <c r="AK171" s="58" t="s">
        <v>137</v>
      </c>
      <c r="AL171" s="58" t="s">
        <v>168</v>
      </c>
      <c r="AM171" s="58" t="s">
        <v>138</v>
      </c>
      <c r="AN171" s="58" t="s">
        <v>176</v>
      </c>
      <c r="AO171" s="58" t="s">
        <v>117</v>
      </c>
      <c r="AP171" s="58" t="s">
        <v>140</v>
      </c>
      <c r="AQ171" s="58" t="s">
        <v>141</v>
      </c>
      <c r="AR171" s="58" t="s">
        <v>142</v>
      </c>
      <c r="AS171" s="58" t="s">
        <v>143</v>
      </c>
      <c r="AT171" s="58" t="s">
        <v>153</v>
      </c>
      <c r="AU171" s="58" t="s">
        <v>145</v>
      </c>
      <c r="AV171" s="58" t="s">
        <v>124</v>
      </c>
      <c r="AW171" s="58" t="s">
        <v>125</v>
      </c>
      <c r="AX171" s="58" t="s">
        <v>157</v>
      </c>
      <c r="AY171" s="58" t="s">
        <v>147</v>
      </c>
      <c r="AZ171" s="120" t="s">
        <v>576</v>
      </c>
      <c r="BA171" s="58" t="s">
        <v>148</v>
      </c>
      <c r="BB171" s="58" t="s">
        <v>106</v>
      </c>
    </row>
    <row r="172" spans="1:54" ht="16" x14ac:dyDescent="0.2">
      <c r="A172" s="63">
        <v>44048.75371527778</v>
      </c>
      <c r="B172" s="63">
        <v>44048.760671296295</v>
      </c>
      <c r="C172" s="58" t="s">
        <v>57</v>
      </c>
      <c r="D172" s="120" t="s">
        <v>576</v>
      </c>
      <c r="E172" s="2">
        <v>100</v>
      </c>
      <c r="F172" s="2">
        <v>600</v>
      </c>
      <c r="G172" s="58" t="s">
        <v>130</v>
      </c>
      <c r="H172" s="63">
        <v>44048.760681168984</v>
      </c>
      <c r="I172" s="58" t="s">
        <v>357</v>
      </c>
      <c r="J172" s="58" t="s">
        <v>106</v>
      </c>
      <c r="K172" s="58" t="s">
        <v>106</v>
      </c>
      <c r="L172" s="58" t="s">
        <v>106</v>
      </c>
      <c r="M172" s="58" t="s">
        <v>106</v>
      </c>
      <c r="N172" s="120" t="s">
        <v>576</v>
      </c>
      <c r="O172" s="120" t="s">
        <v>576</v>
      </c>
      <c r="P172" s="58" t="s">
        <v>107</v>
      </c>
      <c r="Q172" s="58" t="s">
        <v>108</v>
      </c>
      <c r="R172" s="58" t="s">
        <v>129</v>
      </c>
      <c r="S172" s="58" t="s">
        <v>133</v>
      </c>
      <c r="T172" s="58" t="s">
        <v>132</v>
      </c>
      <c r="U172" s="58" t="s">
        <v>132</v>
      </c>
      <c r="V172" s="58" t="s">
        <v>133</v>
      </c>
      <c r="W172" s="58" t="s">
        <v>134</v>
      </c>
      <c r="X172" s="58" t="s">
        <v>134</v>
      </c>
      <c r="Y172" s="58" t="s">
        <v>134</v>
      </c>
      <c r="Z172" s="58" t="s">
        <v>134</v>
      </c>
      <c r="AA172" s="58" t="s">
        <v>133</v>
      </c>
      <c r="AB172" s="58" t="s">
        <v>134</v>
      </c>
      <c r="AC172" s="58" t="s">
        <v>133</v>
      </c>
      <c r="AD172" s="58" t="s">
        <v>133</v>
      </c>
      <c r="AE172" s="58" t="s">
        <v>134</v>
      </c>
      <c r="AF172" s="58" t="s">
        <v>134</v>
      </c>
      <c r="AG172" s="58" t="s">
        <v>133</v>
      </c>
      <c r="AH172" s="58" t="s">
        <v>135</v>
      </c>
      <c r="AI172" s="58" t="s">
        <v>151</v>
      </c>
      <c r="AJ172" s="58" t="s">
        <v>136</v>
      </c>
      <c r="AK172" s="58" t="s">
        <v>137</v>
      </c>
      <c r="AL172" s="58" t="s">
        <v>114</v>
      </c>
      <c r="AM172" s="58" t="s">
        <v>138</v>
      </c>
      <c r="AN172" s="58" t="s">
        <v>116</v>
      </c>
      <c r="AO172" s="58" t="s">
        <v>117</v>
      </c>
      <c r="AP172" s="58" t="s">
        <v>140</v>
      </c>
      <c r="AQ172" s="58" t="s">
        <v>141</v>
      </c>
      <c r="AR172" s="58" t="s">
        <v>120</v>
      </c>
      <c r="AS172" s="58" t="s">
        <v>143</v>
      </c>
      <c r="AT172" s="58" t="s">
        <v>153</v>
      </c>
      <c r="AU172" s="58" t="s">
        <v>145</v>
      </c>
      <c r="AV172" s="58" t="s">
        <v>123</v>
      </c>
      <c r="AW172" s="58" t="s">
        <v>125</v>
      </c>
      <c r="AX172" s="58" t="s">
        <v>126</v>
      </c>
      <c r="AY172" s="58" t="s">
        <v>147</v>
      </c>
      <c r="AZ172" s="120" t="s">
        <v>576</v>
      </c>
      <c r="BA172" s="58" t="s">
        <v>148</v>
      </c>
      <c r="BB172" s="58" t="s">
        <v>106</v>
      </c>
    </row>
    <row r="173" spans="1:54" ht="16" x14ac:dyDescent="0.2">
      <c r="A173" s="63">
        <v>44048.765474537038</v>
      </c>
      <c r="B173" s="63">
        <v>44048.779305555552</v>
      </c>
      <c r="C173" s="58" t="s">
        <v>57</v>
      </c>
      <c r="D173" s="120" t="s">
        <v>576</v>
      </c>
      <c r="E173" s="2">
        <v>100</v>
      </c>
      <c r="F173" s="2">
        <v>1194</v>
      </c>
      <c r="G173" s="58" t="s">
        <v>130</v>
      </c>
      <c r="H173" s="63">
        <v>44048.779309432874</v>
      </c>
      <c r="I173" s="58" t="s">
        <v>358</v>
      </c>
      <c r="J173" s="58" t="s">
        <v>106</v>
      </c>
      <c r="K173" s="58" t="s">
        <v>106</v>
      </c>
      <c r="L173" s="58" t="s">
        <v>106</v>
      </c>
      <c r="M173" s="58" t="s">
        <v>106</v>
      </c>
      <c r="N173" s="120" t="s">
        <v>576</v>
      </c>
      <c r="O173" s="120" t="s">
        <v>576</v>
      </c>
      <c r="P173" s="58" t="s">
        <v>107</v>
      </c>
      <c r="Q173" s="58" t="s">
        <v>108</v>
      </c>
      <c r="R173" s="58" t="s">
        <v>129</v>
      </c>
      <c r="S173" s="58" t="s">
        <v>134</v>
      </c>
      <c r="T173" s="58" t="s">
        <v>132</v>
      </c>
      <c r="U173" s="58" t="s">
        <v>133</v>
      </c>
      <c r="V173" s="58" t="s">
        <v>133</v>
      </c>
      <c r="W173" s="58" t="s">
        <v>134</v>
      </c>
      <c r="X173" s="58" t="s">
        <v>134</v>
      </c>
      <c r="Y173" s="58" t="s">
        <v>133</v>
      </c>
      <c r="Z173" s="58" t="s">
        <v>133</v>
      </c>
      <c r="AA173" s="58" t="s">
        <v>133</v>
      </c>
      <c r="AB173" s="58" t="s">
        <v>134</v>
      </c>
      <c r="AC173" s="58" t="s">
        <v>134</v>
      </c>
      <c r="AD173" s="58" t="s">
        <v>133</v>
      </c>
      <c r="AE173" s="58" t="s">
        <v>133</v>
      </c>
      <c r="AF173" s="58" t="s">
        <v>134</v>
      </c>
      <c r="AG173" s="58" t="s">
        <v>134</v>
      </c>
      <c r="AH173" s="58" t="s">
        <v>110</v>
      </c>
      <c r="AI173" s="58" t="s">
        <v>111</v>
      </c>
      <c r="AJ173" s="58" t="s">
        <v>136</v>
      </c>
      <c r="AK173" s="58" t="s">
        <v>137</v>
      </c>
      <c r="AL173" s="58" t="s">
        <v>114</v>
      </c>
      <c r="AM173" s="58" t="s">
        <v>138</v>
      </c>
      <c r="AN173" s="58" t="s">
        <v>156</v>
      </c>
      <c r="AO173" s="58" t="s">
        <v>117</v>
      </c>
      <c r="AP173" s="58" t="s">
        <v>140</v>
      </c>
      <c r="AQ173" s="58" t="s">
        <v>141</v>
      </c>
      <c r="AR173" s="58" t="s">
        <v>142</v>
      </c>
      <c r="AS173" s="58" t="s">
        <v>143</v>
      </c>
      <c r="AT173" s="58" t="s">
        <v>161</v>
      </c>
      <c r="AU173" s="58" t="s">
        <v>145</v>
      </c>
      <c r="AV173" s="58" t="s">
        <v>174</v>
      </c>
      <c r="AW173" s="58" t="s">
        <v>125</v>
      </c>
      <c r="AX173" s="58" t="s">
        <v>126</v>
      </c>
      <c r="AY173" s="58" t="s">
        <v>147</v>
      </c>
      <c r="AZ173" s="120" t="s">
        <v>576</v>
      </c>
      <c r="BA173" s="58" t="s">
        <v>148</v>
      </c>
      <c r="BB173" s="58" t="s">
        <v>106</v>
      </c>
    </row>
    <row r="174" spans="1:54" ht="16" x14ac:dyDescent="0.2">
      <c r="A174" s="63">
        <v>44048.787870370368</v>
      </c>
      <c r="B174" s="63">
        <v>44048.79960648148</v>
      </c>
      <c r="C174" s="58" t="s">
        <v>57</v>
      </c>
      <c r="D174" s="120" t="s">
        <v>576</v>
      </c>
      <c r="E174" s="2">
        <v>100</v>
      </c>
      <c r="F174" s="2">
        <v>1013</v>
      </c>
      <c r="G174" s="58" t="s">
        <v>130</v>
      </c>
      <c r="H174" s="63">
        <v>44048.799614687501</v>
      </c>
      <c r="I174" s="58" t="s">
        <v>359</v>
      </c>
      <c r="J174" s="58" t="s">
        <v>106</v>
      </c>
      <c r="K174" s="58" t="s">
        <v>106</v>
      </c>
      <c r="L174" s="58" t="s">
        <v>106</v>
      </c>
      <c r="M174" s="58" t="s">
        <v>106</v>
      </c>
      <c r="N174" s="120" t="s">
        <v>576</v>
      </c>
      <c r="O174" s="120" t="s">
        <v>576</v>
      </c>
      <c r="P174" s="58" t="s">
        <v>107</v>
      </c>
      <c r="Q174" s="58" t="s">
        <v>108</v>
      </c>
      <c r="R174" s="58" t="s">
        <v>129</v>
      </c>
      <c r="S174" s="58" t="s">
        <v>134</v>
      </c>
      <c r="T174" s="58" t="s">
        <v>133</v>
      </c>
      <c r="U174" s="58" t="s">
        <v>133</v>
      </c>
      <c r="V174" s="58" t="s">
        <v>132</v>
      </c>
      <c r="W174" s="58" t="s">
        <v>133</v>
      </c>
      <c r="X174" s="58" t="s">
        <v>134</v>
      </c>
      <c r="Y174" s="58" t="s">
        <v>133</v>
      </c>
      <c r="Z174" s="58" t="s">
        <v>134</v>
      </c>
      <c r="AA174" s="58" t="s">
        <v>133</v>
      </c>
      <c r="AB174" s="58" t="s">
        <v>133</v>
      </c>
      <c r="AC174" s="58" t="s">
        <v>133</v>
      </c>
      <c r="AD174" s="58" t="s">
        <v>132</v>
      </c>
      <c r="AE174" s="58" t="s">
        <v>133</v>
      </c>
      <c r="AF174" s="58" t="s">
        <v>133</v>
      </c>
      <c r="AG174" s="58" t="s">
        <v>133</v>
      </c>
      <c r="AH174" s="58" t="s">
        <v>110</v>
      </c>
      <c r="AI174" s="58" t="s">
        <v>111</v>
      </c>
      <c r="AJ174" s="58" t="s">
        <v>136</v>
      </c>
      <c r="AK174" s="58" t="s">
        <v>137</v>
      </c>
      <c r="AL174" s="58" t="s">
        <v>114</v>
      </c>
      <c r="AM174" s="58" t="s">
        <v>115</v>
      </c>
      <c r="AN174" s="58" t="s">
        <v>156</v>
      </c>
      <c r="AO174" s="58" t="s">
        <v>117</v>
      </c>
      <c r="AP174" s="58" t="s">
        <v>118</v>
      </c>
      <c r="AQ174" s="58" t="s">
        <v>141</v>
      </c>
      <c r="AR174" s="58" t="s">
        <v>120</v>
      </c>
      <c r="AS174" s="58" t="s">
        <v>182</v>
      </c>
      <c r="AT174" s="58" t="s">
        <v>153</v>
      </c>
      <c r="AU174" s="58" t="s">
        <v>145</v>
      </c>
      <c r="AV174" s="58" t="s">
        <v>174</v>
      </c>
      <c r="AW174" s="58" t="s">
        <v>125</v>
      </c>
      <c r="AX174" s="58" t="s">
        <v>146</v>
      </c>
      <c r="AY174" s="58" t="s">
        <v>192</v>
      </c>
      <c r="AZ174" s="120" t="s">
        <v>576</v>
      </c>
      <c r="BA174" s="58" t="s">
        <v>148</v>
      </c>
      <c r="BB174" s="58" t="s">
        <v>106</v>
      </c>
    </row>
    <row r="175" spans="1:54" ht="16" x14ac:dyDescent="0.2">
      <c r="A175" s="63">
        <v>44048.873738425929</v>
      </c>
      <c r="B175" s="63">
        <v>44048.882395833331</v>
      </c>
      <c r="C175" s="58" t="s">
        <v>57</v>
      </c>
      <c r="D175" s="120" t="s">
        <v>576</v>
      </c>
      <c r="E175" s="2">
        <v>100</v>
      </c>
      <c r="F175" s="2">
        <v>748</v>
      </c>
      <c r="G175" s="58" t="s">
        <v>130</v>
      </c>
      <c r="H175" s="63">
        <v>44048.882409502316</v>
      </c>
      <c r="I175" s="58" t="s">
        <v>360</v>
      </c>
      <c r="J175" s="58" t="s">
        <v>106</v>
      </c>
      <c r="K175" s="58" t="s">
        <v>106</v>
      </c>
      <c r="L175" s="58" t="s">
        <v>106</v>
      </c>
      <c r="M175" s="58" t="s">
        <v>106</v>
      </c>
      <c r="N175" s="120" t="s">
        <v>576</v>
      </c>
      <c r="O175" s="120" t="s">
        <v>576</v>
      </c>
      <c r="P175" s="58" t="s">
        <v>107</v>
      </c>
      <c r="Q175" s="58" t="s">
        <v>108</v>
      </c>
      <c r="R175" s="58" t="s">
        <v>129</v>
      </c>
      <c r="S175" s="58" t="s">
        <v>134</v>
      </c>
      <c r="T175" s="58" t="s">
        <v>133</v>
      </c>
      <c r="U175" s="58" t="s">
        <v>109</v>
      </c>
      <c r="V175" s="58" t="s">
        <v>133</v>
      </c>
      <c r="W175" s="58" t="s">
        <v>109</v>
      </c>
      <c r="X175" s="58" t="s">
        <v>133</v>
      </c>
      <c r="Y175" s="58" t="s">
        <v>134</v>
      </c>
      <c r="Z175" s="58" t="s">
        <v>134</v>
      </c>
      <c r="AA175" s="58" t="s">
        <v>132</v>
      </c>
      <c r="AB175" s="58" t="s">
        <v>133</v>
      </c>
      <c r="AC175" s="58" t="s">
        <v>132</v>
      </c>
      <c r="AD175" s="58" t="s">
        <v>133</v>
      </c>
      <c r="AE175" s="58" t="s">
        <v>134</v>
      </c>
      <c r="AF175" s="58" t="s">
        <v>109</v>
      </c>
      <c r="AG175" s="58" t="s">
        <v>109</v>
      </c>
      <c r="AH175" s="58" t="s">
        <v>135</v>
      </c>
      <c r="AI175" s="58" t="s">
        <v>111</v>
      </c>
      <c r="AJ175" s="58" t="s">
        <v>136</v>
      </c>
      <c r="AK175" s="58" t="s">
        <v>137</v>
      </c>
      <c r="AL175" s="58" t="s">
        <v>114</v>
      </c>
      <c r="AM175" s="58" t="s">
        <v>115</v>
      </c>
      <c r="AN175" s="58" t="s">
        <v>116</v>
      </c>
      <c r="AO175" s="58" t="s">
        <v>117</v>
      </c>
      <c r="AP175" s="58" t="s">
        <v>118</v>
      </c>
      <c r="AQ175" s="58" t="s">
        <v>141</v>
      </c>
      <c r="AR175" s="58" t="s">
        <v>142</v>
      </c>
      <c r="AS175" s="58" t="s">
        <v>182</v>
      </c>
      <c r="AT175" s="58" t="s">
        <v>144</v>
      </c>
      <c r="AU175" s="58" t="s">
        <v>145</v>
      </c>
      <c r="AV175" s="58" t="s">
        <v>174</v>
      </c>
      <c r="AW175" s="58" t="s">
        <v>125</v>
      </c>
      <c r="AX175" s="58" t="s">
        <v>157</v>
      </c>
      <c r="AY175" s="58" t="s">
        <v>147</v>
      </c>
      <c r="AZ175" s="120" t="s">
        <v>576</v>
      </c>
      <c r="BA175" s="58" t="s">
        <v>148</v>
      </c>
      <c r="BB175" s="58" t="s">
        <v>106</v>
      </c>
    </row>
    <row r="176" spans="1:54" ht="16" x14ac:dyDescent="0.2">
      <c r="A176" s="63">
        <v>44051.710138888891</v>
      </c>
      <c r="B176" s="63">
        <v>44051.717118055552</v>
      </c>
      <c r="C176" s="58" t="s">
        <v>57</v>
      </c>
      <c r="D176" s="120" t="s">
        <v>576</v>
      </c>
      <c r="E176" s="2">
        <v>100</v>
      </c>
      <c r="F176" s="2">
        <v>602</v>
      </c>
      <c r="G176" s="58" t="s">
        <v>130</v>
      </c>
      <c r="H176" s="63">
        <v>44051.717123865739</v>
      </c>
      <c r="I176" s="58" t="s">
        <v>361</v>
      </c>
      <c r="J176" s="58" t="s">
        <v>106</v>
      </c>
      <c r="K176" s="58" t="s">
        <v>106</v>
      </c>
      <c r="L176" s="58" t="s">
        <v>106</v>
      </c>
      <c r="M176" s="58" t="s">
        <v>106</v>
      </c>
      <c r="N176" s="120" t="s">
        <v>576</v>
      </c>
      <c r="O176" s="120" t="s">
        <v>576</v>
      </c>
      <c r="P176" s="58" t="s">
        <v>107</v>
      </c>
      <c r="Q176" s="58" t="s">
        <v>108</v>
      </c>
      <c r="R176" s="58" t="s">
        <v>129</v>
      </c>
      <c r="S176" s="58" t="s">
        <v>134</v>
      </c>
      <c r="T176" s="58" t="s">
        <v>132</v>
      </c>
      <c r="U176" s="58" t="s">
        <v>134</v>
      </c>
      <c r="V176" s="58" t="s">
        <v>134</v>
      </c>
      <c r="W176" s="58" t="s">
        <v>109</v>
      </c>
      <c r="X176" s="58" t="s">
        <v>134</v>
      </c>
      <c r="Y176" s="58" t="s">
        <v>134</v>
      </c>
      <c r="Z176" s="58" t="s">
        <v>109</v>
      </c>
      <c r="AA176" s="58" t="s">
        <v>132</v>
      </c>
      <c r="AB176" s="58" t="s">
        <v>134</v>
      </c>
      <c r="AC176" s="58" t="s">
        <v>134</v>
      </c>
      <c r="AD176" s="58" t="s">
        <v>134</v>
      </c>
      <c r="AE176" s="58" t="s">
        <v>134</v>
      </c>
      <c r="AF176" s="58" t="s">
        <v>109</v>
      </c>
      <c r="AG176" s="58" t="s">
        <v>134</v>
      </c>
      <c r="AH176" s="58" t="s">
        <v>110</v>
      </c>
      <c r="AI176" s="58" t="s">
        <v>331</v>
      </c>
      <c r="AJ176" s="58" t="s">
        <v>136</v>
      </c>
      <c r="AK176" s="58" t="s">
        <v>137</v>
      </c>
      <c r="AL176" s="58" t="s">
        <v>114</v>
      </c>
      <c r="AM176" s="58" t="s">
        <v>138</v>
      </c>
      <c r="AN176" s="58" t="s">
        <v>116</v>
      </c>
      <c r="AO176" s="58" t="s">
        <v>117</v>
      </c>
      <c r="AP176" s="58" t="s">
        <v>140</v>
      </c>
      <c r="AQ176" s="58" t="s">
        <v>119</v>
      </c>
      <c r="AR176" s="58" t="s">
        <v>142</v>
      </c>
      <c r="AS176" s="58" t="s">
        <v>143</v>
      </c>
      <c r="AT176" s="58" t="s">
        <v>122</v>
      </c>
      <c r="AU176" s="58" t="s">
        <v>145</v>
      </c>
      <c r="AV176" s="58" t="s">
        <v>123</v>
      </c>
      <c r="AW176" s="58" t="s">
        <v>125</v>
      </c>
      <c r="AX176" s="58" t="s">
        <v>157</v>
      </c>
      <c r="AY176" s="58" t="s">
        <v>192</v>
      </c>
      <c r="AZ176" s="120" t="s">
        <v>576</v>
      </c>
      <c r="BA176" s="58" t="s">
        <v>220</v>
      </c>
      <c r="BB176" s="58" t="s">
        <v>106</v>
      </c>
    </row>
    <row r="177" spans="1:54" ht="16" x14ac:dyDescent="0.2">
      <c r="A177" s="63">
        <v>44048.475590277776</v>
      </c>
      <c r="B177" s="63">
        <v>44048.476354166669</v>
      </c>
      <c r="C177" s="58" t="s">
        <v>57</v>
      </c>
      <c r="D177" s="120" t="s">
        <v>576</v>
      </c>
      <c r="E177" s="2">
        <v>16</v>
      </c>
      <c r="F177" s="2">
        <v>65</v>
      </c>
      <c r="G177" s="58" t="s">
        <v>104</v>
      </c>
      <c r="H177" s="63">
        <v>44055.476511608795</v>
      </c>
      <c r="I177" s="58" t="s">
        <v>362</v>
      </c>
      <c r="J177" s="58" t="s">
        <v>106</v>
      </c>
      <c r="K177" s="58" t="s">
        <v>106</v>
      </c>
      <c r="L177" s="58" t="s">
        <v>106</v>
      </c>
      <c r="M177" s="58" t="s">
        <v>106</v>
      </c>
      <c r="N177" s="120" t="s">
        <v>576</v>
      </c>
      <c r="O177" s="120" t="s">
        <v>576</v>
      </c>
      <c r="P177" s="58" t="s">
        <v>107</v>
      </c>
      <c r="Q177" s="58" t="s">
        <v>108</v>
      </c>
      <c r="R177" s="58" t="s">
        <v>129</v>
      </c>
      <c r="S177" s="58" t="s">
        <v>134</v>
      </c>
      <c r="T177" s="58" t="s">
        <v>133</v>
      </c>
      <c r="U177" s="58" t="s">
        <v>134</v>
      </c>
      <c r="V177" s="58" t="s">
        <v>134</v>
      </c>
      <c r="W177" s="58" t="s">
        <v>134</v>
      </c>
      <c r="X177" s="58" t="s">
        <v>133</v>
      </c>
      <c r="Y177" s="58" t="s">
        <v>134</v>
      </c>
      <c r="Z177" s="58" t="s">
        <v>134</v>
      </c>
      <c r="AA177" s="58" t="s">
        <v>133</v>
      </c>
      <c r="AB177" s="58" t="s">
        <v>134</v>
      </c>
      <c r="AC177" s="58" t="s">
        <v>134</v>
      </c>
      <c r="AD177" s="58" t="s">
        <v>134</v>
      </c>
      <c r="AE177" s="58" t="s">
        <v>134</v>
      </c>
      <c r="AF177" s="58" t="s">
        <v>134</v>
      </c>
      <c r="AG177" s="58" t="s">
        <v>134</v>
      </c>
      <c r="AH177" s="58" t="s">
        <v>106</v>
      </c>
      <c r="AI177" s="58" t="s">
        <v>106</v>
      </c>
      <c r="AJ177" s="58" t="s">
        <v>106</v>
      </c>
      <c r="AK177" s="58" t="s">
        <v>106</v>
      </c>
      <c r="AL177" s="58" t="s">
        <v>106</v>
      </c>
      <c r="AM177" s="58" t="s">
        <v>106</v>
      </c>
      <c r="AN177" s="58" t="s">
        <v>106</v>
      </c>
      <c r="AO177" s="58" t="s">
        <v>106</v>
      </c>
      <c r="AP177" s="58" t="s">
        <v>106</v>
      </c>
      <c r="AQ177" s="58" t="s">
        <v>106</v>
      </c>
      <c r="AR177" s="58" t="s">
        <v>106</v>
      </c>
      <c r="AS177" s="58" t="s">
        <v>106</v>
      </c>
      <c r="AT177" s="58" t="s">
        <v>106</v>
      </c>
      <c r="AU177" s="58" t="s">
        <v>106</v>
      </c>
      <c r="AV177" s="58" t="s">
        <v>106</v>
      </c>
      <c r="AW177" s="58" t="s">
        <v>106</v>
      </c>
      <c r="AX177" s="58" t="s">
        <v>106</v>
      </c>
      <c r="AY177" s="58" t="s">
        <v>106</v>
      </c>
      <c r="AZ177" s="120" t="s">
        <v>576</v>
      </c>
      <c r="BA177" s="58" t="s">
        <v>106</v>
      </c>
      <c r="BB177" s="58" t="s">
        <v>106</v>
      </c>
    </row>
    <row r="178" spans="1:54" ht="16" x14ac:dyDescent="0.2">
      <c r="A178" s="63">
        <v>44048.476064814815</v>
      </c>
      <c r="B178" s="63">
        <v>44048.477476851855</v>
      </c>
      <c r="C178" s="58" t="s">
        <v>57</v>
      </c>
      <c r="D178" s="120" t="s">
        <v>576</v>
      </c>
      <c r="E178" s="2">
        <v>16</v>
      </c>
      <c r="F178" s="2">
        <v>121</v>
      </c>
      <c r="G178" s="58" t="s">
        <v>104</v>
      </c>
      <c r="H178" s="63">
        <v>44055.477516678242</v>
      </c>
      <c r="I178" s="58" t="s">
        <v>363</v>
      </c>
      <c r="J178" s="58" t="s">
        <v>106</v>
      </c>
      <c r="K178" s="58" t="s">
        <v>106</v>
      </c>
      <c r="L178" s="58" t="s">
        <v>106</v>
      </c>
      <c r="M178" s="58" t="s">
        <v>106</v>
      </c>
      <c r="N178" s="120" t="s">
        <v>576</v>
      </c>
      <c r="O178" s="120" t="s">
        <v>576</v>
      </c>
      <c r="P178" s="58" t="s">
        <v>107</v>
      </c>
      <c r="Q178" s="58" t="s">
        <v>108</v>
      </c>
      <c r="R178" s="58" t="s">
        <v>129</v>
      </c>
      <c r="S178" s="58" t="s">
        <v>134</v>
      </c>
      <c r="T178" s="58" t="s">
        <v>132</v>
      </c>
      <c r="U178" s="58" t="s">
        <v>133</v>
      </c>
      <c r="V178" s="58" t="s">
        <v>134</v>
      </c>
      <c r="W178" s="58" t="s">
        <v>134</v>
      </c>
      <c r="X178" s="58" t="s">
        <v>134</v>
      </c>
      <c r="Y178" s="58" t="s">
        <v>134</v>
      </c>
      <c r="Z178" s="58" t="s">
        <v>134</v>
      </c>
      <c r="AA178" s="58" t="s">
        <v>134</v>
      </c>
      <c r="AB178" s="58" t="s">
        <v>134</v>
      </c>
      <c r="AC178" s="58" t="s">
        <v>134</v>
      </c>
      <c r="AD178" s="58" t="s">
        <v>134</v>
      </c>
      <c r="AE178" s="58" t="s">
        <v>134</v>
      </c>
      <c r="AF178" s="58" t="s">
        <v>133</v>
      </c>
      <c r="AG178" s="58" t="s">
        <v>133</v>
      </c>
      <c r="AH178" s="58" t="s">
        <v>106</v>
      </c>
      <c r="AI178" s="58" t="s">
        <v>106</v>
      </c>
      <c r="AJ178" s="58" t="s">
        <v>106</v>
      </c>
      <c r="AK178" s="58" t="s">
        <v>106</v>
      </c>
      <c r="AL178" s="58" t="s">
        <v>106</v>
      </c>
      <c r="AM178" s="58" t="s">
        <v>106</v>
      </c>
      <c r="AN178" s="58" t="s">
        <v>106</v>
      </c>
      <c r="AO178" s="58" t="s">
        <v>106</v>
      </c>
      <c r="AP178" s="58" t="s">
        <v>106</v>
      </c>
      <c r="AQ178" s="58" t="s">
        <v>106</v>
      </c>
      <c r="AR178" s="58" t="s">
        <v>106</v>
      </c>
      <c r="AS178" s="58" t="s">
        <v>106</v>
      </c>
      <c r="AT178" s="58" t="s">
        <v>106</v>
      </c>
      <c r="AU178" s="58" t="s">
        <v>106</v>
      </c>
      <c r="AV178" s="58" t="s">
        <v>106</v>
      </c>
      <c r="AW178" s="58" t="s">
        <v>106</v>
      </c>
      <c r="AX178" s="58" t="s">
        <v>106</v>
      </c>
      <c r="AY178" s="58" t="s">
        <v>106</v>
      </c>
      <c r="AZ178" s="120" t="s">
        <v>576</v>
      </c>
      <c r="BA178" s="58" t="s">
        <v>106</v>
      </c>
      <c r="BB178" s="58" t="s">
        <v>106</v>
      </c>
    </row>
    <row r="179" spans="1:54" ht="16" x14ac:dyDescent="0.2">
      <c r="A179" s="63">
        <v>44048.482233796298</v>
      </c>
      <c r="B179" s="63">
        <v>44048.486666666664</v>
      </c>
      <c r="C179" s="58" t="s">
        <v>57</v>
      </c>
      <c r="D179" s="120" t="s">
        <v>576</v>
      </c>
      <c r="E179" s="2">
        <v>33</v>
      </c>
      <c r="F179" s="2">
        <v>382</v>
      </c>
      <c r="G179" s="58" t="s">
        <v>104</v>
      </c>
      <c r="H179" s="63">
        <v>44055.486799351849</v>
      </c>
      <c r="I179" s="58" t="s">
        <v>364</v>
      </c>
      <c r="J179" s="58" t="s">
        <v>106</v>
      </c>
      <c r="K179" s="58" t="s">
        <v>106</v>
      </c>
      <c r="L179" s="58" t="s">
        <v>106</v>
      </c>
      <c r="M179" s="58" t="s">
        <v>106</v>
      </c>
      <c r="N179" s="120" t="s">
        <v>576</v>
      </c>
      <c r="O179" s="120" t="s">
        <v>576</v>
      </c>
      <c r="P179" s="58" t="s">
        <v>107</v>
      </c>
      <c r="Q179" s="58" t="s">
        <v>108</v>
      </c>
      <c r="R179" s="58" t="s">
        <v>129</v>
      </c>
      <c r="S179" s="58" t="s">
        <v>133</v>
      </c>
      <c r="T179" s="58" t="s">
        <v>132</v>
      </c>
      <c r="U179" s="58" t="s">
        <v>132</v>
      </c>
      <c r="V179" s="58" t="s">
        <v>133</v>
      </c>
      <c r="W179" s="58" t="s">
        <v>133</v>
      </c>
      <c r="X179" s="58" t="s">
        <v>133</v>
      </c>
      <c r="Y179" s="58" t="s">
        <v>134</v>
      </c>
      <c r="Z179" s="58" t="s">
        <v>133</v>
      </c>
      <c r="AA179" s="58" t="s">
        <v>133</v>
      </c>
      <c r="AB179" s="58" t="s">
        <v>133</v>
      </c>
      <c r="AC179" s="58" t="s">
        <v>134</v>
      </c>
      <c r="AD179" s="58" t="s">
        <v>134</v>
      </c>
      <c r="AE179" s="58" t="s">
        <v>134</v>
      </c>
      <c r="AF179" s="58" t="s">
        <v>134</v>
      </c>
      <c r="AG179" s="58" t="s">
        <v>134</v>
      </c>
      <c r="AH179" s="58" t="s">
        <v>110</v>
      </c>
      <c r="AI179" s="58" t="s">
        <v>111</v>
      </c>
      <c r="AJ179" s="58" t="s">
        <v>136</v>
      </c>
      <c r="AK179" s="58" t="s">
        <v>137</v>
      </c>
      <c r="AL179" s="58" t="s">
        <v>114</v>
      </c>
      <c r="AM179" s="58" t="s">
        <v>138</v>
      </c>
      <c r="AN179" s="58" t="s">
        <v>156</v>
      </c>
      <c r="AO179" s="58" t="s">
        <v>139</v>
      </c>
      <c r="AP179" s="58" t="s">
        <v>118</v>
      </c>
      <c r="AQ179" s="58" t="s">
        <v>119</v>
      </c>
      <c r="AR179" s="58" t="s">
        <v>142</v>
      </c>
      <c r="AS179" s="58" t="s">
        <v>143</v>
      </c>
      <c r="AT179" s="58" t="s">
        <v>122</v>
      </c>
      <c r="AU179" s="58" t="s">
        <v>145</v>
      </c>
      <c r="AV179" s="58" t="s">
        <v>123</v>
      </c>
      <c r="AW179" s="58" t="s">
        <v>125</v>
      </c>
      <c r="AX179" s="58" t="s">
        <v>126</v>
      </c>
      <c r="AY179" s="58" t="s">
        <v>147</v>
      </c>
      <c r="AZ179" s="120" t="s">
        <v>576</v>
      </c>
      <c r="BA179" s="58" t="s">
        <v>148</v>
      </c>
      <c r="BB179" s="58" t="s">
        <v>106</v>
      </c>
    </row>
    <row r="180" spans="1:54" ht="16" x14ac:dyDescent="0.2">
      <c r="A180" s="63">
        <v>44048.520486111112</v>
      </c>
      <c r="B180" s="63">
        <v>44048.523541666669</v>
      </c>
      <c r="C180" s="58" t="s">
        <v>57</v>
      </c>
      <c r="D180" s="120" t="s">
        <v>576</v>
      </c>
      <c r="E180" s="2">
        <v>16</v>
      </c>
      <c r="F180" s="2">
        <v>263</v>
      </c>
      <c r="G180" s="58" t="s">
        <v>104</v>
      </c>
      <c r="H180" s="63">
        <v>44055.523586111114</v>
      </c>
      <c r="I180" s="58" t="s">
        <v>365</v>
      </c>
      <c r="J180" s="58" t="s">
        <v>106</v>
      </c>
      <c r="K180" s="58" t="s">
        <v>106</v>
      </c>
      <c r="L180" s="58" t="s">
        <v>106</v>
      </c>
      <c r="M180" s="58" t="s">
        <v>106</v>
      </c>
      <c r="N180" s="120" t="s">
        <v>576</v>
      </c>
      <c r="O180" s="120" t="s">
        <v>576</v>
      </c>
      <c r="P180" s="58" t="s">
        <v>107</v>
      </c>
      <c r="Q180" s="58" t="s">
        <v>108</v>
      </c>
      <c r="R180" s="58" t="s">
        <v>129</v>
      </c>
      <c r="S180" s="58" t="s">
        <v>134</v>
      </c>
      <c r="T180" s="58" t="s">
        <v>133</v>
      </c>
      <c r="U180" s="58" t="s">
        <v>134</v>
      </c>
      <c r="V180" s="58" t="s">
        <v>134</v>
      </c>
      <c r="W180" s="58" t="s">
        <v>134</v>
      </c>
      <c r="X180" s="58" t="s">
        <v>109</v>
      </c>
      <c r="Y180" s="58" t="s">
        <v>134</v>
      </c>
      <c r="Z180" s="58" t="s">
        <v>134</v>
      </c>
      <c r="AA180" s="58" t="s">
        <v>134</v>
      </c>
      <c r="AB180" s="58" t="s">
        <v>134</v>
      </c>
      <c r="AC180" s="58" t="s">
        <v>134</v>
      </c>
      <c r="AD180" s="58" t="s">
        <v>134</v>
      </c>
      <c r="AE180" s="58" t="s">
        <v>134</v>
      </c>
      <c r="AF180" s="58" t="s">
        <v>134</v>
      </c>
      <c r="AG180" s="58" t="s">
        <v>134</v>
      </c>
      <c r="AH180" s="58" t="s">
        <v>106</v>
      </c>
      <c r="AI180" s="58" t="s">
        <v>106</v>
      </c>
      <c r="AJ180" s="58" t="s">
        <v>106</v>
      </c>
      <c r="AK180" s="58" t="s">
        <v>106</v>
      </c>
      <c r="AL180" s="58" t="s">
        <v>106</v>
      </c>
      <c r="AM180" s="58" t="s">
        <v>106</v>
      </c>
      <c r="AN180" s="58" t="s">
        <v>106</v>
      </c>
      <c r="AO180" s="58" t="s">
        <v>106</v>
      </c>
      <c r="AP180" s="58" t="s">
        <v>106</v>
      </c>
      <c r="AQ180" s="58" t="s">
        <v>106</v>
      </c>
      <c r="AR180" s="58" t="s">
        <v>106</v>
      </c>
      <c r="AS180" s="58" t="s">
        <v>106</v>
      </c>
      <c r="AT180" s="58" t="s">
        <v>106</v>
      </c>
      <c r="AU180" s="58" t="s">
        <v>106</v>
      </c>
      <c r="AV180" s="58" t="s">
        <v>106</v>
      </c>
      <c r="AW180" s="58" t="s">
        <v>106</v>
      </c>
      <c r="AX180" s="58" t="s">
        <v>106</v>
      </c>
      <c r="AY180" s="58" t="s">
        <v>106</v>
      </c>
      <c r="AZ180" s="120" t="s">
        <v>576</v>
      </c>
      <c r="BA180" s="58" t="s">
        <v>106</v>
      </c>
      <c r="BB180" s="58" t="s">
        <v>106</v>
      </c>
    </row>
    <row r="181" spans="1:54" ht="16" x14ac:dyDescent="0.2">
      <c r="A181" s="63">
        <v>44048.53665509259</v>
      </c>
      <c r="B181" s="63">
        <v>44048.537407407406</v>
      </c>
      <c r="C181" s="58" t="s">
        <v>57</v>
      </c>
      <c r="D181" s="120" t="s">
        <v>576</v>
      </c>
      <c r="E181" s="2">
        <v>16</v>
      </c>
      <c r="F181" s="2">
        <v>65</v>
      </c>
      <c r="G181" s="58" t="s">
        <v>104</v>
      </c>
      <c r="H181" s="63">
        <v>44055.537650543978</v>
      </c>
      <c r="I181" s="58" t="s">
        <v>366</v>
      </c>
      <c r="J181" s="58" t="s">
        <v>106</v>
      </c>
      <c r="K181" s="58" t="s">
        <v>106</v>
      </c>
      <c r="L181" s="58" t="s">
        <v>106</v>
      </c>
      <c r="M181" s="58" t="s">
        <v>106</v>
      </c>
      <c r="N181" s="120" t="s">
        <v>576</v>
      </c>
      <c r="O181" s="120" t="s">
        <v>576</v>
      </c>
      <c r="P181" s="58" t="s">
        <v>107</v>
      </c>
      <c r="Q181" s="58" t="s">
        <v>108</v>
      </c>
      <c r="R181" s="58" t="s">
        <v>129</v>
      </c>
      <c r="S181" s="58" t="s">
        <v>134</v>
      </c>
      <c r="T181" s="58" t="s">
        <v>132</v>
      </c>
      <c r="U181" s="58" t="s">
        <v>133</v>
      </c>
      <c r="V181" s="58" t="s">
        <v>133</v>
      </c>
      <c r="W181" s="58" t="s">
        <v>134</v>
      </c>
      <c r="X181" s="58" t="s">
        <v>132</v>
      </c>
      <c r="Y181" s="58" t="s">
        <v>133</v>
      </c>
      <c r="Z181" s="58" t="s">
        <v>133</v>
      </c>
      <c r="AA181" s="58" t="s">
        <v>133</v>
      </c>
      <c r="AB181" s="58" t="s">
        <v>134</v>
      </c>
      <c r="AC181" s="58" t="s">
        <v>134</v>
      </c>
      <c r="AD181" s="58" t="s">
        <v>133</v>
      </c>
      <c r="AE181" s="58" t="s">
        <v>134</v>
      </c>
      <c r="AF181" s="58" t="s">
        <v>134</v>
      </c>
      <c r="AG181" s="58" t="s">
        <v>133</v>
      </c>
      <c r="AH181" s="58" t="s">
        <v>106</v>
      </c>
      <c r="AI181" s="58" t="s">
        <v>106</v>
      </c>
      <c r="AJ181" s="58" t="s">
        <v>106</v>
      </c>
      <c r="AK181" s="58" t="s">
        <v>106</v>
      </c>
      <c r="AL181" s="58" t="s">
        <v>106</v>
      </c>
      <c r="AM181" s="58" t="s">
        <v>106</v>
      </c>
      <c r="AN181" s="58" t="s">
        <v>106</v>
      </c>
      <c r="AO181" s="58" t="s">
        <v>106</v>
      </c>
      <c r="AP181" s="58" t="s">
        <v>106</v>
      </c>
      <c r="AQ181" s="58" t="s">
        <v>106</v>
      </c>
      <c r="AR181" s="58" t="s">
        <v>106</v>
      </c>
      <c r="AS181" s="58" t="s">
        <v>106</v>
      </c>
      <c r="AT181" s="58" t="s">
        <v>106</v>
      </c>
      <c r="AU181" s="58" t="s">
        <v>106</v>
      </c>
      <c r="AV181" s="58" t="s">
        <v>106</v>
      </c>
      <c r="AW181" s="58" t="s">
        <v>106</v>
      </c>
      <c r="AX181" s="58" t="s">
        <v>106</v>
      </c>
      <c r="AY181" s="58" t="s">
        <v>106</v>
      </c>
      <c r="AZ181" s="120" t="s">
        <v>576</v>
      </c>
      <c r="BA181" s="58" t="s">
        <v>106</v>
      </c>
      <c r="BB181" s="58" t="s">
        <v>106</v>
      </c>
    </row>
    <row r="182" spans="1:54" ht="16" x14ac:dyDescent="0.2">
      <c r="A182" s="63">
        <v>44048.820335648146</v>
      </c>
      <c r="B182" s="63">
        <v>44048.822465277779</v>
      </c>
      <c r="C182" s="58" t="s">
        <v>57</v>
      </c>
      <c r="D182" s="120" t="s">
        <v>576</v>
      </c>
      <c r="E182" s="2">
        <v>16</v>
      </c>
      <c r="F182" s="2">
        <v>183</v>
      </c>
      <c r="G182" s="58" t="s">
        <v>104</v>
      </c>
      <c r="H182" s="63">
        <v>44055.822590914351</v>
      </c>
      <c r="I182" s="58" t="s">
        <v>367</v>
      </c>
      <c r="J182" s="58" t="s">
        <v>106</v>
      </c>
      <c r="K182" s="58" t="s">
        <v>106</v>
      </c>
      <c r="L182" s="58" t="s">
        <v>106</v>
      </c>
      <c r="M182" s="58" t="s">
        <v>106</v>
      </c>
      <c r="N182" s="120" t="s">
        <v>576</v>
      </c>
      <c r="O182" s="120" t="s">
        <v>576</v>
      </c>
      <c r="P182" s="58" t="s">
        <v>107</v>
      </c>
      <c r="Q182" s="58" t="s">
        <v>108</v>
      </c>
      <c r="R182" s="58" t="s">
        <v>129</v>
      </c>
      <c r="S182" s="58" t="s">
        <v>109</v>
      </c>
      <c r="T182" s="58" t="s">
        <v>133</v>
      </c>
      <c r="U182" s="58" t="s">
        <v>134</v>
      </c>
      <c r="V182" s="58" t="s">
        <v>134</v>
      </c>
      <c r="W182" s="58" t="s">
        <v>109</v>
      </c>
      <c r="X182" s="58" t="s">
        <v>134</v>
      </c>
      <c r="Y182" s="58" t="s">
        <v>109</v>
      </c>
      <c r="Z182" s="58" t="s">
        <v>134</v>
      </c>
      <c r="AA182" s="58" t="s">
        <v>134</v>
      </c>
      <c r="AB182" s="58" t="s">
        <v>109</v>
      </c>
      <c r="AC182" s="58" t="s">
        <v>134</v>
      </c>
      <c r="AD182" s="58" t="s">
        <v>134</v>
      </c>
      <c r="AE182" s="58" t="s">
        <v>109</v>
      </c>
      <c r="AF182" s="58" t="s">
        <v>134</v>
      </c>
      <c r="AG182" s="58" t="s">
        <v>134</v>
      </c>
      <c r="AH182" s="58" t="s">
        <v>106</v>
      </c>
      <c r="AI182" s="58" t="s">
        <v>106</v>
      </c>
      <c r="AJ182" s="58" t="s">
        <v>106</v>
      </c>
      <c r="AK182" s="58" t="s">
        <v>106</v>
      </c>
      <c r="AL182" s="58" t="s">
        <v>106</v>
      </c>
      <c r="AM182" s="58" t="s">
        <v>106</v>
      </c>
      <c r="AN182" s="58" t="s">
        <v>106</v>
      </c>
      <c r="AO182" s="58" t="s">
        <v>106</v>
      </c>
      <c r="AP182" s="58" t="s">
        <v>106</v>
      </c>
      <c r="AQ182" s="58" t="s">
        <v>106</v>
      </c>
      <c r="AR182" s="58" t="s">
        <v>106</v>
      </c>
      <c r="AS182" s="58" t="s">
        <v>106</v>
      </c>
      <c r="AT182" s="58" t="s">
        <v>106</v>
      </c>
      <c r="AU182" s="58" t="s">
        <v>106</v>
      </c>
      <c r="AV182" s="58" t="s">
        <v>106</v>
      </c>
      <c r="AW182" s="58" t="s">
        <v>106</v>
      </c>
      <c r="AX182" s="58" t="s">
        <v>106</v>
      </c>
      <c r="AY182" s="58" t="s">
        <v>106</v>
      </c>
      <c r="AZ182" s="120" t="s">
        <v>576</v>
      </c>
      <c r="BA182" s="58" t="s">
        <v>106</v>
      </c>
      <c r="BB182" s="58" t="s">
        <v>106</v>
      </c>
    </row>
    <row r="183" spans="1:54" ht="16" x14ac:dyDescent="0.2">
      <c r="A183" s="63">
        <v>44048.903599537036</v>
      </c>
      <c r="B183" s="63">
        <v>44048.907233796293</v>
      </c>
      <c r="C183" s="58" t="s">
        <v>57</v>
      </c>
      <c r="D183" s="120" t="s">
        <v>576</v>
      </c>
      <c r="E183" s="2">
        <v>33</v>
      </c>
      <c r="F183" s="2">
        <v>313</v>
      </c>
      <c r="G183" s="58" t="s">
        <v>104</v>
      </c>
      <c r="H183" s="63">
        <v>44055.907263564812</v>
      </c>
      <c r="I183" s="58" t="s">
        <v>368</v>
      </c>
      <c r="J183" s="58" t="s">
        <v>106</v>
      </c>
      <c r="K183" s="58" t="s">
        <v>106</v>
      </c>
      <c r="L183" s="58" t="s">
        <v>106</v>
      </c>
      <c r="M183" s="58" t="s">
        <v>106</v>
      </c>
      <c r="N183" s="120" t="s">
        <v>576</v>
      </c>
      <c r="O183" s="120" t="s">
        <v>576</v>
      </c>
      <c r="P183" s="58" t="s">
        <v>107</v>
      </c>
      <c r="Q183" s="58" t="s">
        <v>108</v>
      </c>
      <c r="R183" s="58" t="s">
        <v>129</v>
      </c>
      <c r="S183" s="58" t="s">
        <v>109</v>
      </c>
      <c r="T183" s="58" t="s">
        <v>133</v>
      </c>
      <c r="U183" s="58" t="s">
        <v>134</v>
      </c>
      <c r="V183" s="58" t="s">
        <v>134</v>
      </c>
      <c r="W183" s="58" t="s">
        <v>134</v>
      </c>
      <c r="X183" s="58" t="s">
        <v>134</v>
      </c>
      <c r="Y183" s="58" t="s">
        <v>134</v>
      </c>
      <c r="Z183" s="58" t="s">
        <v>134</v>
      </c>
      <c r="AA183" s="58" t="s">
        <v>134</v>
      </c>
      <c r="AB183" s="58" t="s">
        <v>134</v>
      </c>
      <c r="AC183" s="58" t="s">
        <v>134</v>
      </c>
      <c r="AD183" s="58" t="s">
        <v>134</v>
      </c>
      <c r="AE183" s="58" t="s">
        <v>134</v>
      </c>
      <c r="AF183" s="58" t="s">
        <v>134</v>
      </c>
      <c r="AG183" s="58" t="s">
        <v>134</v>
      </c>
      <c r="AH183" s="58" t="s">
        <v>110</v>
      </c>
      <c r="AI183" s="58" t="s">
        <v>166</v>
      </c>
      <c r="AJ183" s="58" t="s">
        <v>136</v>
      </c>
      <c r="AK183" s="58" t="s">
        <v>137</v>
      </c>
      <c r="AL183" s="58" t="s">
        <v>114</v>
      </c>
      <c r="AM183" s="58" t="s">
        <v>138</v>
      </c>
      <c r="AN183" s="58" t="s">
        <v>116</v>
      </c>
      <c r="AO183" s="58" t="s">
        <v>159</v>
      </c>
      <c r="AP183" s="58" t="s">
        <v>140</v>
      </c>
      <c r="AQ183" s="58" t="s">
        <v>141</v>
      </c>
      <c r="AR183" s="58" t="s">
        <v>142</v>
      </c>
      <c r="AS183" s="58" t="s">
        <v>182</v>
      </c>
      <c r="AT183" s="58" t="s">
        <v>122</v>
      </c>
      <c r="AU183" s="58" t="s">
        <v>145</v>
      </c>
      <c r="AV183" s="58" t="s">
        <v>174</v>
      </c>
      <c r="AW183" s="58" t="s">
        <v>125</v>
      </c>
      <c r="AX183" s="58" t="s">
        <v>126</v>
      </c>
      <c r="AY183" s="58" t="s">
        <v>147</v>
      </c>
      <c r="AZ183" s="120" t="s">
        <v>576</v>
      </c>
      <c r="BA183" s="58" t="s">
        <v>148</v>
      </c>
      <c r="BB183" s="58" t="s">
        <v>106</v>
      </c>
    </row>
    <row r="184" spans="1:54" ht="16" x14ac:dyDescent="0.2">
      <c r="A184" s="63">
        <v>44049.537349537037</v>
      </c>
      <c r="B184" s="63">
        <v>44049.540555555555</v>
      </c>
      <c r="C184" s="58" t="s">
        <v>57</v>
      </c>
      <c r="D184" s="120" t="s">
        <v>576</v>
      </c>
      <c r="E184" s="2">
        <v>33</v>
      </c>
      <c r="F184" s="2">
        <v>276</v>
      </c>
      <c r="G184" s="58" t="s">
        <v>104</v>
      </c>
      <c r="H184" s="63">
        <v>44056.540576168984</v>
      </c>
      <c r="I184" s="58" t="s">
        <v>369</v>
      </c>
      <c r="J184" s="58" t="s">
        <v>106</v>
      </c>
      <c r="K184" s="58" t="s">
        <v>106</v>
      </c>
      <c r="L184" s="58" t="s">
        <v>106</v>
      </c>
      <c r="M184" s="58" t="s">
        <v>106</v>
      </c>
      <c r="N184" s="120" t="s">
        <v>576</v>
      </c>
      <c r="O184" s="120" t="s">
        <v>576</v>
      </c>
      <c r="P184" s="58" t="s">
        <v>107</v>
      </c>
      <c r="Q184" s="58" t="s">
        <v>108</v>
      </c>
      <c r="R184" s="58" t="s">
        <v>129</v>
      </c>
      <c r="S184" s="58" t="s">
        <v>134</v>
      </c>
      <c r="T184" s="58" t="s">
        <v>134</v>
      </c>
      <c r="U184" s="58" t="s">
        <v>133</v>
      </c>
      <c r="V184" s="58" t="s">
        <v>133</v>
      </c>
      <c r="W184" s="58" t="s">
        <v>133</v>
      </c>
      <c r="X184" s="58" t="s">
        <v>133</v>
      </c>
      <c r="Y184" s="58" t="s">
        <v>132</v>
      </c>
      <c r="Z184" s="58" t="s">
        <v>133</v>
      </c>
      <c r="AA184" s="58" t="s">
        <v>133</v>
      </c>
      <c r="AB184" s="58" t="s">
        <v>133</v>
      </c>
      <c r="AC184" s="58" t="s">
        <v>132</v>
      </c>
      <c r="AD184" s="58" t="s">
        <v>132</v>
      </c>
      <c r="AE184" s="58" t="s">
        <v>133</v>
      </c>
      <c r="AF184" s="58" t="s">
        <v>133</v>
      </c>
      <c r="AG184" s="58" t="s">
        <v>133</v>
      </c>
      <c r="AH184" s="58" t="s">
        <v>110</v>
      </c>
      <c r="AI184" s="58" t="s">
        <v>111</v>
      </c>
      <c r="AJ184" s="58" t="s">
        <v>136</v>
      </c>
      <c r="AK184" s="58" t="s">
        <v>137</v>
      </c>
      <c r="AL184" s="58" t="s">
        <v>114</v>
      </c>
      <c r="AM184" s="58" t="s">
        <v>138</v>
      </c>
      <c r="AN184" s="58" t="s">
        <v>176</v>
      </c>
      <c r="AO184" s="58" t="s">
        <v>139</v>
      </c>
      <c r="AP184" s="58" t="s">
        <v>118</v>
      </c>
      <c r="AQ184" s="58" t="s">
        <v>119</v>
      </c>
      <c r="AR184" s="58" t="s">
        <v>350</v>
      </c>
      <c r="AS184" s="58" t="s">
        <v>143</v>
      </c>
      <c r="AT184" s="58" t="s">
        <v>153</v>
      </c>
      <c r="AU184" s="58" t="s">
        <v>145</v>
      </c>
      <c r="AV184" s="58" t="s">
        <v>174</v>
      </c>
      <c r="AW184" s="58" t="s">
        <v>125</v>
      </c>
      <c r="AX184" s="58" t="s">
        <v>146</v>
      </c>
      <c r="AY184" s="58" t="s">
        <v>147</v>
      </c>
      <c r="AZ184" s="120" t="s">
        <v>576</v>
      </c>
      <c r="BA184" s="58" t="s">
        <v>148</v>
      </c>
      <c r="BB184" s="58" t="s">
        <v>106</v>
      </c>
    </row>
    <row r="185" spans="1:54" ht="16" x14ac:dyDescent="0.2">
      <c r="A185" s="63">
        <v>44049.743842592594</v>
      </c>
      <c r="B185" s="63">
        <v>44049.784768518519</v>
      </c>
      <c r="C185" s="58" t="s">
        <v>57</v>
      </c>
      <c r="D185" s="120" t="s">
        <v>576</v>
      </c>
      <c r="E185" s="2">
        <v>2</v>
      </c>
      <c r="F185" s="2">
        <v>3535</v>
      </c>
      <c r="G185" s="58" t="s">
        <v>104</v>
      </c>
      <c r="H185" s="63">
        <v>44056.785003067132</v>
      </c>
      <c r="I185" s="58" t="s">
        <v>370</v>
      </c>
      <c r="J185" s="58" t="s">
        <v>106</v>
      </c>
      <c r="K185" s="58" t="s">
        <v>106</v>
      </c>
      <c r="L185" s="58" t="s">
        <v>106</v>
      </c>
      <c r="M185" s="58" t="s">
        <v>106</v>
      </c>
      <c r="N185" s="120" t="s">
        <v>576</v>
      </c>
      <c r="O185" s="120" t="s">
        <v>576</v>
      </c>
      <c r="P185" s="58" t="s">
        <v>107</v>
      </c>
      <c r="Q185" s="58" t="s">
        <v>108</v>
      </c>
      <c r="R185" s="58" t="s">
        <v>129</v>
      </c>
      <c r="S185" s="58" t="s">
        <v>106</v>
      </c>
      <c r="T185" s="58" t="s">
        <v>106</v>
      </c>
      <c r="U185" s="58" t="s">
        <v>106</v>
      </c>
      <c r="V185" s="58" t="s">
        <v>106</v>
      </c>
      <c r="W185" s="58" t="s">
        <v>106</v>
      </c>
      <c r="X185" s="58" t="s">
        <v>106</v>
      </c>
      <c r="Y185" s="58" t="s">
        <v>106</v>
      </c>
      <c r="Z185" s="58" t="s">
        <v>106</v>
      </c>
      <c r="AA185" s="58" t="s">
        <v>106</v>
      </c>
      <c r="AB185" s="58" t="s">
        <v>106</v>
      </c>
      <c r="AC185" s="58" t="s">
        <v>106</v>
      </c>
      <c r="AD185" s="58" t="s">
        <v>106</v>
      </c>
      <c r="AE185" s="58" t="s">
        <v>106</v>
      </c>
      <c r="AF185" s="58" t="s">
        <v>106</v>
      </c>
      <c r="AG185" s="58" t="s">
        <v>106</v>
      </c>
      <c r="AH185" s="58" t="s">
        <v>106</v>
      </c>
      <c r="AI185" s="58" t="s">
        <v>106</v>
      </c>
      <c r="AJ185" s="58" t="s">
        <v>106</v>
      </c>
      <c r="AK185" s="58" t="s">
        <v>106</v>
      </c>
      <c r="AL185" s="58" t="s">
        <v>106</v>
      </c>
      <c r="AM185" s="58" t="s">
        <v>106</v>
      </c>
      <c r="AN185" s="58" t="s">
        <v>106</v>
      </c>
      <c r="AO185" s="58" t="s">
        <v>106</v>
      </c>
      <c r="AP185" s="58" t="s">
        <v>106</v>
      </c>
      <c r="AQ185" s="58" t="s">
        <v>106</v>
      </c>
      <c r="AR185" s="58" t="s">
        <v>106</v>
      </c>
      <c r="AS185" s="58" t="s">
        <v>106</v>
      </c>
      <c r="AT185" s="58" t="s">
        <v>106</v>
      </c>
      <c r="AU185" s="58" t="s">
        <v>106</v>
      </c>
      <c r="AV185" s="58" t="s">
        <v>106</v>
      </c>
      <c r="AW185" s="58" t="s">
        <v>106</v>
      </c>
      <c r="AX185" s="58" t="s">
        <v>106</v>
      </c>
      <c r="AY185" s="58" t="s">
        <v>106</v>
      </c>
      <c r="AZ185" s="120" t="s">
        <v>576</v>
      </c>
      <c r="BA185" s="58" t="s">
        <v>106</v>
      </c>
      <c r="BB185" s="58" t="s">
        <v>106</v>
      </c>
    </row>
    <row r="186" spans="1:54" ht="16" x14ac:dyDescent="0.2">
      <c r="A186" s="63">
        <v>44050.820138888892</v>
      </c>
      <c r="B186" s="63">
        <v>44050.854212962964</v>
      </c>
      <c r="C186" s="58" t="s">
        <v>57</v>
      </c>
      <c r="D186" s="120" t="s">
        <v>576</v>
      </c>
      <c r="E186" s="2">
        <v>16</v>
      </c>
      <c r="F186" s="2">
        <v>2944</v>
      </c>
      <c r="G186" s="58" t="s">
        <v>104</v>
      </c>
      <c r="H186" s="63">
        <v>44057.854319606478</v>
      </c>
      <c r="I186" s="58" t="s">
        <v>371</v>
      </c>
      <c r="J186" s="58" t="s">
        <v>106</v>
      </c>
      <c r="K186" s="58" t="s">
        <v>106</v>
      </c>
      <c r="L186" s="58" t="s">
        <v>106</v>
      </c>
      <c r="M186" s="58" t="s">
        <v>106</v>
      </c>
      <c r="N186" s="120" t="s">
        <v>576</v>
      </c>
      <c r="O186" s="120" t="s">
        <v>576</v>
      </c>
      <c r="P186" s="58" t="s">
        <v>107</v>
      </c>
      <c r="Q186" s="58" t="s">
        <v>108</v>
      </c>
      <c r="R186" s="58" t="s">
        <v>129</v>
      </c>
      <c r="S186" s="58" t="s">
        <v>134</v>
      </c>
      <c r="T186" s="58" t="s">
        <v>132</v>
      </c>
      <c r="U186" s="58" t="s">
        <v>133</v>
      </c>
      <c r="V186" s="58" t="s">
        <v>134</v>
      </c>
      <c r="W186" s="58" t="s">
        <v>133</v>
      </c>
      <c r="X186" s="58" t="s">
        <v>133</v>
      </c>
      <c r="Y186" s="58" t="s">
        <v>134</v>
      </c>
      <c r="Z186" s="58" t="s">
        <v>133</v>
      </c>
      <c r="AA186" s="58" t="s">
        <v>133</v>
      </c>
      <c r="AB186" s="58" t="s">
        <v>134</v>
      </c>
      <c r="AC186" s="58" t="s">
        <v>133</v>
      </c>
      <c r="AD186" s="58" t="s">
        <v>134</v>
      </c>
      <c r="AE186" s="58" t="s">
        <v>134</v>
      </c>
      <c r="AF186" s="58" t="s">
        <v>133</v>
      </c>
      <c r="AG186" s="58" t="s">
        <v>134</v>
      </c>
      <c r="AH186" s="58" t="s">
        <v>106</v>
      </c>
      <c r="AI186" s="58" t="s">
        <v>106</v>
      </c>
      <c r="AJ186" s="58" t="s">
        <v>106</v>
      </c>
      <c r="AK186" s="58" t="s">
        <v>106</v>
      </c>
      <c r="AL186" s="58" t="s">
        <v>106</v>
      </c>
      <c r="AM186" s="58" t="s">
        <v>106</v>
      </c>
      <c r="AN186" s="58" t="s">
        <v>106</v>
      </c>
      <c r="AO186" s="58" t="s">
        <v>106</v>
      </c>
      <c r="AP186" s="58" t="s">
        <v>106</v>
      </c>
      <c r="AQ186" s="58" t="s">
        <v>106</v>
      </c>
      <c r="AR186" s="58" t="s">
        <v>106</v>
      </c>
      <c r="AS186" s="58" t="s">
        <v>106</v>
      </c>
      <c r="AT186" s="58" t="s">
        <v>106</v>
      </c>
      <c r="AU186" s="58" t="s">
        <v>106</v>
      </c>
      <c r="AV186" s="58" t="s">
        <v>106</v>
      </c>
      <c r="AW186" s="58" t="s">
        <v>106</v>
      </c>
      <c r="AX186" s="58" t="s">
        <v>106</v>
      </c>
      <c r="AY186" s="58" t="s">
        <v>106</v>
      </c>
      <c r="AZ186" s="120" t="s">
        <v>576</v>
      </c>
      <c r="BA186" s="58" t="s">
        <v>106</v>
      </c>
      <c r="BB186" s="58" t="s">
        <v>106</v>
      </c>
    </row>
    <row r="187" spans="1:54" ht="16" x14ac:dyDescent="0.2">
      <c r="A187" s="63">
        <v>44051.836018518516</v>
      </c>
      <c r="B187" s="63">
        <v>44051.839629629627</v>
      </c>
      <c r="C187" s="58" t="s">
        <v>57</v>
      </c>
      <c r="D187" s="120" t="s">
        <v>576</v>
      </c>
      <c r="E187" s="2">
        <v>33</v>
      </c>
      <c r="F187" s="2">
        <v>311</v>
      </c>
      <c r="G187" s="58" t="s">
        <v>104</v>
      </c>
      <c r="H187" s="63">
        <v>44058.839712187502</v>
      </c>
      <c r="I187" s="58" t="s">
        <v>372</v>
      </c>
      <c r="J187" s="58" t="s">
        <v>106</v>
      </c>
      <c r="K187" s="58" t="s">
        <v>106</v>
      </c>
      <c r="L187" s="58" t="s">
        <v>106</v>
      </c>
      <c r="M187" s="58" t="s">
        <v>106</v>
      </c>
      <c r="N187" s="120" t="s">
        <v>576</v>
      </c>
      <c r="O187" s="120" t="s">
        <v>576</v>
      </c>
      <c r="P187" s="58" t="s">
        <v>107</v>
      </c>
      <c r="Q187" s="58" t="s">
        <v>108</v>
      </c>
      <c r="R187" s="58" t="s">
        <v>129</v>
      </c>
      <c r="S187" s="58" t="s">
        <v>109</v>
      </c>
      <c r="T187" s="58" t="s">
        <v>133</v>
      </c>
      <c r="U187" s="58" t="s">
        <v>134</v>
      </c>
      <c r="V187" s="58" t="s">
        <v>109</v>
      </c>
      <c r="W187" s="58" t="s">
        <v>134</v>
      </c>
      <c r="X187" s="58" t="s">
        <v>109</v>
      </c>
      <c r="Y187" s="58" t="s">
        <v>109</v>
      </c>
      <c r="Z187" s="58" t="s">
        <v>109</v>
      </c>
      <c r="AA187" s="58" t="s">
        <v>134</v>
      </c>
      <c r="AB187" s="58" t="s">
        <v>134</v>
      </c>
      <c r="AC187" s="58" t="s">
        <v>134</v>
      </c>
      <c r="AD187" s="58" t="s">
        <v>134</v>
      </c>
      <c r="AE187" s="58" t="s">
        <v>109</v>
      </c>
      <c r="AF187" s="58" t="s">
        <v>109</v>
      </c>
      <c r="AG187" s="58" t="s">
        <v>109</v>
      </c>
      <c r="AH187" s="58" t="s">
        <v>135</v>
      </c>
      <c r="AI187" s="58" t="s">
        <v>166</v>
      </c>
      <c r="AJ187" s="58" t="s">
        <v>167</v>
      </c>
      <c r="AK187" s="58" t="s">
        <v>137</v>
      </c>
      <c r="AL187" s="58" t="s">
        <v>195</v>
      </c>
      <c r="AM187" s="58" t="s">
        <v>138</v>
      </c>
      <c r="AN187" s="58" t="s">
        <v>156</v>
      </c>
      <c r="AO187" s="58" t="s">
        <v>117</v>
      </c>
      <c r="AP187" s="58" t="s">
        <v>140</v>
      </c>
      <c r="AQ187" s="58" t="s">
        <v>141</v>
      </c>
      <c r="AR187" s="58" t="s">
        <v>142</v>
      </c>
      <c r="AS187" s="58" t="s">
        <v>143</v>
      </c>
      <c r="AT187" s="58" t="s">
        <v>122</v>
      </c>
      <c r="AU187" s="58" t="s">
        <v>145</v>
      </c>
      <c r="AV187" s="58" t="s">
        <v>123</v>
      </c>
      <c r="AW187" s="58" t="s">
        <v>171</v>
      </c>
      <c r="AX187" s="58" t="s">
        <v>126</v>
      </c>
      <c r="AY187" s="58" t="s">
        <v>192</v>
      </c>
      <c r="AZ187" s="120" t="s">
        <v>576</v>
      </c>
      <c r="BA187" s="58" t="s">
        <v>148</v>
      </c>
      <c r="BB187" s="58" t="s">
        <v>106</v>
      </c>
    </row>
    <row r="188" spans="1:54" ht="16" x14ac:dyDescent="0.2">
      <c r="A188" s="63">
        <v>44063.362025462964</v>
      </c>
      <c r="B188" s="63">
        <v>44063.363020833334</v>
      </c>
      <c r="C188" s="58" t="s">
        <v>57</v>
      </c>
      <c r="D188" s="120" t="s">
        <v>576</v>
      </c>
      <c r="E188" s="2">
        <v>16</v>
      </c>
      <c r="F188" s="2">
        <v>86</v>
      </c>
      <c r="G188" s="58" t="s">
        <v>104</v>
      </c>
      <c r="H188" s="63">
        <v>44070.36329883102</v>
      </c>
      <c r="I188" s="58" t="s">
        <v>373</v>
      </c>
      <c r="J188" s="58" t="s">
        <v>106</v>
      </c>
      <c r="K188" s="58" t="s">
        <v>106</v>
      </c>
      <c r="L188" s="58" t="s">
        <v>106</v>
      </c>
      <c r="M188" s="58" t="s">
        <v>106</v>
      </c>
      <c r="N188" s="120" t="s">
        <v>576</v>
      </c>
      <c r="O188" s="120" t="s">
        <v>576</v>
      </c>
      <c r="P188" s="58" t="s">
        <v>107</v>
      </c>
      <c r="Q188" s="58" t="s">
        <v>108</v>
      </c>
      <c r="R188" s="58" t="s">
        <v>129</v>
      </c>
      <c r="S188" s="58" t="s">
        <v>134</v>
      </c>
      <c r="T188" s="58" t="s">
        <v>132</v>
      </c>
      <c r="U188" s="58" t="s">
        <v>133</v>
      </c>
      <c r="V188" s="58" t="s">
        <v>133</v>
      </c>
      <c r="W188" s="58" t="s">
        <v>132</v>
      </c>
      <c r="X188" s="58" t="s">
        <v>133</v>
      </c>
      <c r="Y188" s="58" t="s">
        <v>134</v>
      </c>
      <c r="Z188" s="58" t="s">
        <v>134</v>
      </c>
      <c r="AA188" s="58" t="s">
        <v>132</v>
      </c>
      <c r="AB188" s="58" t="s">
        <v>133</v>
      </c>
      <c r="AC188" s="58" t="s">
        <v>133</v>
      </c>
      <c r="AD188" s="58" t="s">
        <v>133</v>
      </c>
      <c r="AE188" s="58" t="s">
        <v>133</v>
      </c>
      <c r="AF188" s="58" t="s">
        <v>134</v>
      </c>
      <c r="AG188" s="58" t="s">
        <v>133</v>
      </c>
      <c r="AH188" s="58" t="s">
        <v>106</v>
      </c>
      <c r="AI188" s="58" t="s">
        <v>106</v>
      </c>
      <c r="AJ188" s="58" t="s">
        <v>106</v>
      </c>
      <c r="AK188" s="58" t="s">
        <v>106</v>
      </c>
      <c r="AL188" s="58" t="s">
        <v>106</v>
      </c>
      <c r="AM188" s="58" t="s">
        <v>106</v>
      </c>
      <c r="AN188" s="58" t="s">
        <v>106</v>
      </c>
      <c r="AO188" s="58" t="s">
        <v>106</v>
      </c>
      <c r="AP188" s="58" t="s">
        <v>106</v>
      </c>
      <c r="AQ188" s="58" t="s">
        <v>106</v>
      </c>
      <c r="AR188" s="58" t="s">
        <v>106</v>
      </c>
      <c r="AS188" s="58" t="s">
        <v>106</v>
      </c>
      <c r="AT188" s="58" t="s">
        <v>106</v>
      </c>
      <c r="AU188" s="58" t="s">
        <v>106</v>
      </c>
      <c r="AV188" s="58" t="s">
        <v>106</v>
      </c>
      <c r="AW188" s="58" t="s">
        <v>106</v>
      </c>
      <c r="AX188" s="58" t="s">
        <v>106</v>
      </c>
      <c r="AY188" s="58" t="s">
        <v>106</v>
      </c>
      <c r="AZ188" s="120" t="s">
        <v>576</v>
      </c>
      <c r="BA188" s="58" t="s">
        <v>106</v>
      </c>
      <c r="BB188" s="58" t="s">
        <v>106</v>
      </c>
    </row>
    <row r="189" spans="1:54" ht="16" x14ac:dyDescent="0.2">
      <c r="A189" s="63">
        <v>44112.578981481478</v>
      </c>
      <c r="B189" s="63">
        <v>44112.684398148151</v>
      </c>
      <c r="C189" s="58" t="s">
        <v>57</v>
      </c>
      <c r="D189" s="120" t="s">
        <v>576</v>
      </c>
      <c r="E189" s="2">
        <v>100</v>
      </c>
      <c r="F189" s="2">
        <v>9107</v>
      </c>
      <c r="G189" s="58" t="s">
        <v>130</v>
      </c>
      <c r="H189" s="63">
        <v>44112.68440554398</v>
      </c>
      <c r="I189" s="58" t="s">
        <v>374</v>
      </c>
      <c r="J189" s="58" t="s">
        <v>106</v>
      </c>
      <c r="K189" s="58" t="s">
        <v>106</v>
      </c>
      <c r="L189" s="58" t="s">
        <v>106</v>
      </c>
      <c r="M189" s="58" t="s">
        <v>106</v>
      </c>
      <c r="N189" s="120" t="s">
        <v>576</v>
      </c>
      <c r="O189" s="120" t="s">
        <v>576</v>
      </c>
      <c r="P189" s="58" t="s">
        <v>107</v>
      </c>
      <c r="Q189" s="58" t="s">
        <v>108</v>
      </c>
      <c r="R189" s="58" t="s">
        <v>129</v>
      </c>
      <c r="S189" s="58" t="s">
        <v>133</v>
      </c>
      <c r="T189" s="58" t="s">
        <v>132</v>
      </c>
      <c r="U189" s="58" t="s">
        <v>133</v>
      </c>
      <c r="V189" s="58" t="s">
        <v>134</v>
      </c>
      <c r="W189" s="58" t="s">
        <v>134</v>
      </c>
      <c r="X189" s="58" t="s">
        <v>134</v>
      </c>
      <c r="Y189" s="58" t="s">
        <v>134</v>
      </c>
      <c r="Z189" s="58" t="s">
        <v>134</v>
      </c>
      <c r="AA189" s="58" t="s">
        <v>133</v>
      </c>
      <c r="AB189" s="58" t="s">
        <v>134</v>
      </c>
      <c r="AC189" s="58" t="s">
        <v>109</v>
      </c>
      <c r="AD189" s="58" t="s">
        <v>134</v>
      </c>
      <c r="AE189" s="58" t="s">
        <v>134</v>
      </c>
      <c r="AF189" s="58" t="s">
        <v>133</v>
      </c>
      <c r="AG189" s="58" t="s">
        <v>134</v>
      </c>
      <c r="AH189" s="58" t="s">
        <v>135</v>
      </c>
      <c r="AI189" s="58" t="s">
        <v>111</v>
      </c>
      <c r="AJ189" s="58" t="s">
        <v>136</v>
      </c>
      <c r="AK189" s="58" t="s">
        <v>137</v>
      </c>
      <c r="AL189" s="58" t="s">
        <v>114</v>
      </c>
      <c r="AM189" s="58" t="s">
        <v>138</v>
      </c>
      <c r="AN189" s="58" t="s">
        <v>116</v>
      </c>
      <c r="AO189" s="58" t="s">
        <v>117</v>
      </c>
      <c r="AP189" s="58" t="s">
        <v>140</v>
      </c>
      <c r="AQ189" s="58" t="s">
        <v>141</v>
      </c>
      <c r="AR189" s="58" t="s">
        <v>142</v>
      </c>
      <c r="AS189" s="58" t="s">
        <v>143</v>
      </c>
      <c r="AT189" s="58" t="s">
        <v>122</v>
      </c>
      <c r="AU189" s="58" t="s">
        <v>145</v>
      </c>
      <c r="AV189" s="58" t="s">
        <v>174</v>
      </c>
      <c r="AW189" s="58" t="s">
        <v>125</v>
      </c>
      <c r="AX189" s="58" t="s">
        <v>126</v>
      </c>
      <c r="AY189" s="58" t="s">
        <v>127</v>
      </c>
      <c r="AZ189" s="120" t="s">
        <v>576</v>
      </c>
      <c r="BA189" s="58" t="s">
        <v>148</v>
      </c>
      <c r="BB189" s="58" t="s">
        <v>106</v>
      </c>
    </row>
    <row r="190" spans="1:54" ht="16" x14ac:dyDescent="0.2">
      <c r="A190" s="64">
        <v>44104.632476851853</v>
      </c>
      <c r="B190" s="64">
        <v>44104.637245370373</v>
      </c>
      <c r="C190" s="65" t="s">
        <v>57</v>
      </c>
      <c r="D190" s="120" t="s">
        <v>576</v>
      </c>
      <c r="E190" s="13">
        <v>100</v>
      </c>
      <c r="F190" s="13">
        <v>412</v>
      </c>
      <c r="G190" s="65" t="s">
        <v>130</v>
      </c>
      <c r="H190" s="64">
        <v>44104.637256377318</v>
      </c>
      <c r="I190" s="65" t="s">
        <v>375</v>
      </c>
      <c r="J190" s="65" t="s">
        <v>106</v>
      </c>
      <c r="K190" s="65" t="s">
        <v>106</v>
      </c>
      <c r="L190" s="65" t="s">
        <v>106</v>
      </c>
      <c r="M190" s="65" t="s">
        <v>106</v>
      </c>
      <c r="N190" s="120" t="s">
        <v>576</v>
      </c>
      <c r="O190" s="120" t="s">
        <v>576</v>
      </c>
      <c r="P190" s="65" t="s">
        <v>107</v>
      </c>
      <c r="Q190" s="65" t="s">
        <v>108</v>
      </c>
      <c r="R190" s="65" t="s">
        <v>129</v>
      </c>
      <c r="S190" s="65" t="s">
        <v>109</v>
      </c>
      <c r="T190" s="65" t="s">
        <v>132</v>
      </c>
      <c r="U190" s="65" t="s">
        <v>134</v>
      </c>
      <c r="V190" s="65" t="s">
        <v>134</v>
      </c>
      <c r="W190" s="65" t="s">
        <v>133</v>
      </c>
      <c r="X190" s="65" t="s">
        <v>133</v>
      </c>
      <c r="Y190" s="65" t="s">
        <v>133</v>
      </c>
      <c r="Z190" s="65" t="s">
        <v>133</v>
      </c>
      <c r="AA190" s="65" t="s">
        <v>134</v>
      </c>
      <c r="AB190" s="65" t="s">
        <v>133</v>
      </c>
      <c r="AC190" s="65" t="s">
        <v>133</v>
      </c>
      <c r="AD190" s="65" t="s">
        <v>133</v>
      </c>
      <c r="AE190" s="65" t="s">
        <v>133</v>
      </c>
      <c r="AF190" s="65" t="s">
        <v>133</v>
      </c>
      <c r="AG190" s="65" t="s">
        <v>133</v>
      </c>
      <c r="AH190" s="65" t="s">
        <v>165</v>
      </c>
      <c r="AI190" s="65" t="s">
        <v>111</v>
      </c>
      <c r="AJ190" s="65" t="s">
        <v>376</v>
      </c>
      <c r="AK190" s="65" t="s">
        <v>201</v>
      </c>
      <c r="AL190" s="65" t="s">
        <v>168</v>
      </c>
      <c r="AM190" s="65" t="s">
        <v>138</v>
      </c>
      <c r="AN190" s="65" t="s">
        <v>116</v>
      </c>
      <c r="AO190" s="65" t="s">
        <v>159</v>
      </c>
      <c r="AP190" s="65" t="s">
        <v>140</v>
      </c>
      <c r="AQ190" s="65" t="s">
        <v>169</v>
      </c>
      <c r="AR190" s="65" t="s">
        <v>120</v>
      </c>
      <c r="AS190" s="65" t="s">
        <v>170</v>
      </c>
      <c r="AT190" s="65" t="s">
        <v>161</v>
      </c>
      <c r="AU190" s="65" t="s">
        <v>145</v>
      </c>
      <c r="AV190" s="65" t="s">
        <v>174</v>
      </c>
      <c r="AW190" s="65" t="s">
        <v>171</v>
      </c>
      <c r="AX190" s="65" t="s">
        <v>146</v>
      </c>
      <c r="AY190" s="65" t="s">
        <v>127</v>
      </c>
      <c r="AZ190" s="120" t="s">
        <v>576</v>
      </c>
      <c r="BA190" s="65" t="s">
        <v>220</v>
      </c>
      <c r="BB190" s="13"/>
    </row>
    <row r="191" spans="1:54" ht="16" x14ac:dyDescent="0.2">
      <c r="A191" s="64">
        <v>44104.634062500001</v>
      </c>
      <c r="B191" s="64">
        <v>44104.640509259261</v>
      </c>
      <c r="C191" s="65" t="s">
        <v>57</v>
      </c>
      <c r="D191" s="120" t="s">
        <v>576</v>
      </c>
      <c r="E191" s="13">
        <v>100</v>
      </c>
      <c r="F191" s="13">
        <v>556</v>
      </c>
      <c r="G191" s="65" t="s">
        <v>130</v>
      </c>
      <c r="H191" s="64">
        <v>44104.640518738423</v>
      </c>
      <c r="I191" s="65" t="s">
        <v>377</v>
      </c>
      <c r="J191" s="65" t="s">
        <v>106</v>
      </c>
      <c r="K191" s="65" t="s">
        <v>106</v>
      </c>
      <c r="L191" s="65" t="s">
        <v>106</v>
      </c>
      <c r="M191" s="65" t="s">
        <v>106</v>
      </c>
      <c r="N191" s="120" t="s">
        <v>576</v>
      </c>
      <c r="O191" s="120" t="s">
        <v>576</v>
      </c>
      <c r="P191" s="65" t="s">
        <v>107</v>
      </c>
      <c r="Q191" s="65" t="s">
        <v>108</v>
      </c>
      <c r="R191" s="65" t="s">
        <v>129</v>
      </c>
      <c r="S191" s="65" t="s">
        <v>134</v>
      </c>
      <c r="T191" s="65" t="s">
        <v>132</v>
      </c>
      <c r="U191" s="65" t="s">
        <v>133</v>
      </c>
      <c r="V191" s="65" t="s">
        <v>133</v>
      </c>
      <c r="W191" s="65" t="s">
        <v>134</v>
      </c>
      <c r="X191" s="65" t="s">
        <v>133</v>
      </c>
      <c r="Y191" s="65" t="s">
        <v>133</v>
      </c>
      <c r="Z191" s="65" t="s">
        <v>134</v>
      </c>
      <c r="AA191" s="65" t="s">
        <v>133</v>
      </c>
      <c r="AB191" s="65" t="s">
        <v>134</v>
      </c>
      <c r="AC191" s="65" t="s">
        <v>134</v>
      </c>
      <c r="AD191" s="65" t="s">
        <v>134</v>
      </c>
      <c r="AE191" s="65" t="s">
        <v>134</v>
      </c>
      <c r="AF191" s="65" t="s">
        <v>133</v>
      </c>
      <c r="AG191" s="65" t="s">
        <v>133</v>
      </c>
      <c r="AH191" s="65" t="s">
        <v>110</v>
      </c>
      <c r="AI191" s="65" t="s">
        <v>111</v>
      </c>
      <c r="AJ191" s="65" t="s">
        <v>136</v>
      </c>
      <c r="AK191" s="65" t="s">
        <v>152</v>
      </c>
      <c r="AL191" s="65" t="s">
        <v>114</v>
      </c>
      <c r="AM191" s="65" t="s">
        <v>138</v>
      </c>
      <c r="AN191" s="65" t="s">
        <v>116</v>
      </c>
      <c r="AO191" s="65" t="s">
        <v>117</v>
      </c>
      <c r="AP191" s="65" t="s">
        <v>118</v>
      </c>
      <c r="AQ191" s="65" t="s">
        <v>119</v>
      </c>
      <c r="AR191" s="65" t="s">
        <v>142</v>
      </c>
      <c r="AS191" s="65" t="s">
        <v>143</v>
      </c>
      <c r="AT191" s="65" t="s">
        <v>144</v>
      </c>
      <c r="AU191" s="65" t="s">
        <v>145</v>
      </c>
      <c r="AV191" s="65" t="s">
        <v>123</v>
      </c>
      <c r="AW191" s="65" t="s">
        <v>125</v>
      </c>
      <c r="AX191" s="65" t="s">
        <v>126</v>
      </c>
      <c r="AY191" s="65" t="s">
        <v>147</v>
      </c>
      <c r="AZ191" s="120" t="s">
        <v>576</v>
      </c>
      <c r="BA191" s="65" t="s">
        <v>148</v>
      </c>
      <c r="BB191" s="13"/>
    </row>
    <row r="192" spans="1:54" ht="16" x14ac:dyDescent="0.2">
      <c r="A192" s="64">
        <v>44104.666435185187</v>
      </c>
      <c r="B192" s="64">
        <v>44104.680196759262</v>
      </c>
      <c r="C192" s="65" t="s">
        <v>57</v>
      </c>
      <c r="D192" s="120" t="s">
        <v>576</v>
      </c>
      <c r="E192" s="13">
        <v>100</v>
      </c>
      <c r="F192" s="13">
        <v>1188</v>
      </c>
      <c r="G192" s="65" t="s">
        <v>130</v>
      </c>
      <c r="H192" s="64">
        <v>44104.680202233794</v>
      </c>
      <c r="I192" s="65" t="s">
        <v>378</v>
      </c>
      <c r="J192" s="65" t="s">
        <v>106</v>
      </c>
      <c r="K192" s="65" t="s">
        <v>106</v>
      </c>
      <c r="L192" s="65" t="s">
        <v>106</v>
      </c>
      <c r="M192" s="65" t="s">
        <v>106</v>
      </c>
      <c r="N192" s="120" t="s">
        <v>576</v>
      </c>
      <c r="O192" s="120" t="s">
        <v>576</v>
      </c>
      <c r="P192" s="65" t="s">
        <v>107</v>
      </c>
      <c r="Q192" s="65" t="s">
        <v>108</v>
      </c>
      <c r="R192" s="65" t="s">
        <v>129</v>
      </c>
      <c r="S192" s="65" t="s">
        <v>134</v>
      </c>
      <c r="T192" s="65" t="s">
        <v>132</v>
      </c>
      <c r="U192" s="65" t="s">
        <v>132</v>
      </c>
      <c r="V192" s="65" t="s">
        <v>109</v>
      </c>
      <c r="W192" s="65" t="s">
        <v>109</v>
      </c>
      <c r="X192" s="65" t="s">
        <v>133</v>
      </c>
      <c r="Y192" s="65" t="s">
        <v>134</v>
      </c>
      <c r="Z192" s="65" t="s">
        <v>134</v>
      </c>
      <c r="AA192" s="65" t="s">
        <v>134</v>
      </c>
      <c r="AB192" s="65" t="s">
        <v>134</v>
      </c>
      <c r="AC192" s="65" t="s">
        <v>134</v>
      </c>
      <c r="AD192" s="65" t="s">
        <v>134</v>
      </c>
      <c r="AE192" s="65" t="s">
        <v>134</v>
      </c>
      <c r="AF192" s="65" t="s">
        <v>133</v>
      </c>
      <c r="AG192" s="65" t="s">
        <v>133</v>
      </c>
      <c r="AH192" s="65" t="s">
        <v>110</v>
      </c>
      <c r="AI192" s="65" t="s">
        <v>111</v>
      </c>
      <c r="AJ192" s="65" t="s">
        <v>136</v>
      </c>
      <c r="AK192" s="65" t="s">
        <v>152</v>
      </c>
      <c r="AL192" s="65" t="s">
        <v>114</v>
      </c>
      <c r="AM192" s="65" t="s">
        <v>138</v>
      </c>
      <c r="AN192" s="65" t="s">
        <v>116</v>
      </c>
      <c r="AO192" s="65" t="s">
        <v>117</v>
      </c>
      <c r="AP192" s="65" t="s">
        <v>186</v>
      </c>
      <c r="AQ192" s="65" t="s">
        <v>274</v>
      </c>
      <c r="AR192" s="65" t="s">
        <v>142</v>
      </c>
      <c r="AS192" s="65" t="s">
        <v>143</v>
      </c>
      <c r="AT192" s="65" t="s">
        <v>122</v>
      </c>
      <c r="AU192" s="65" t="s">
        <v>219</v>
      </c>
      <c r="AV192" s="65" t="s">
        <v>123</v>
      </c>
      <c r="AW192" s="65" t="s">
        <v>348</v>
      </c>
      <c r="AX192" s="65" t="s">
        <v>146</v>
      </c>
      <c r="AY192" s="65" t="s">
        <v>147</v>
      </c>
      <c r="AZ192" s="120" t="s">
        <v>576</v>
      </c>
      <c r="BA192" s="65" t="s">
        <v>220</v>
      </c>
      <c r="BB192" s="13"/>
    </row>
    <row r="193" spans="1:54" ht="16" x14ac:dyDescent="0.2">
      <c r="A193" s="64">
        <v>44104.627106481479</v>
      </c>
      <c r="B193" s="64">
        <v>44104.699895833335</v>
      </c>
      <c r="C193" s="65" t="s">
        <v>57</v>
      </c>
      <c r="D193" s="120" t="s">
        <v>576</v>
      </c>
      <c r="E193" s="13">
        <v>100</v>
      </c>
      <c r="F193" s="13">
        <v>6288</v>
      </c>
      <c r="G193" s="65" t="s">
        <v>130</v>
      </c>
      <c r="H193" s="64">
        <v>44104.69990634259</v>
      </c>
      <c r="I193" s="65" t="s">
        <v>379</v>
      </c>
      <c r="J193" s="65" t="s">
        <v>106</v>
      </c>
      <c r="K193" s="65" t="s">
        <v>106</v>
      </c>
      <c r="L193" s="65" t="s">
        <v>106</v>
      </c>
      <c r="M193" s="65" t="s">
        <v>106</v>
      </c>
      <c r="N193" s="120" t="s">
        <v>576</v>
      </c>
      <c r="O193" s="120" t="s">
        <v>576</v>
      </c>
      <c r="P193" s="65" t="s">
        <v>107</v>
      </c>
      <c r="Q193" s="65" t="s">
        <v>108</v>
      </c>
      <c r="R193" s="65" t="s">
        <v>129</v>
      </c>
      <c r="S193" s="65" t="s">
        <v>109</v>
      </c>
      <c r="T193" s="65" t="s">
        <v>133</v>
      </c>
      <c r="U193" s="65" t="s">
        <v>133</v>
      </c>
      <c r="V193" s="65" t="s">
        <v>134</v>
      </c>
      <c r="W193" s="65" t="s">
        <v>134</v>
      </c>
      <c r="X193" s="65" t="s">
        <v>134</v>
      </c>
      <c r="Y193" s="65" t="s">
        <v>133</v>
      </c>
      <c r="Z193" s="65" t="s">
        <v>134</v>
      </c>
      <c r="AA193" s="65" t="s">
        <v>109</v>
      </c>
      <c r="AB193" s="65" t="s">
        <v>109</v>
      </c>
      <c r="AC193" s="65" t="s">
        <v>134</v>
      </c>
      <c r="AD193" s="65" t="s">
        <v>109</v>
      </c>
      <c r="AE193" s="65" t="s">
        <v>109</v>
      </c>
      <c r="AF193" s="65" t="s">
        <v>134</v>
      </c>
      <c r="AG193" s="65" t="s">
        <v>109</v>
      </c>
      <c r="AH193" s="65" t="s">
        <v>110</v>
      </c>
      <c r="AI193" s="65" t="s">
        <v>151</v>
      </c>
      <c r="AJ193" s="65" t="s">
        <v>136</v>
      </c>
      <c r="AK193" s="65" t="s">
        <v>137</v>
      </c>
      <c r="AL193" s="65" t="s">
        <v>114</v>
      </c>
      <c r="AM193" s="65" t="s">
        <v>115</v>
      </c>
      <c r="AN193" s="65" t="s">
        <v>116</v>
      </c>
      <c r="AO193" s="65" t="s">
        <v>117</v>
      </c>
      <c r="AP193" s="65" t="s">
        <v>118</v>
      </c>
      <c r="AQ193" s="65" t="s">
        <v>141</v>
      </c>
      <c r="AR193" s="65" t="s">
        <v>142</v>
      </c>
      <c r="AS193" s="65" t="s">
        <v>143</v>
      </c>
      <c r="AT193" s="65" t="s">
        <v>122</v>
      </c>
      <c r="AU193" s="65" t="s">
        <v>145</v>
      </c>
      <c r="AV193" s="65" t="s">
        <v>123</v>
      </c>
      <c r="AW193" s="65" t="s">
        <v>125</v>
      </c>
      <c r="AX193" s="65" t="s">
        <v>126</v>
      </c>
      <c r="AY193" s="65" t="s">
        <v>127</v>
      </c>
      <c r="AZ193" s="120" t="s">
        <v>576</v>
      </c>
      <c r="BA193" s="65" t="s">
        <v>148</v>
      </c>
      <c r="BB193" s="13"/>
    </row>
    <row r="194" spans="1:54" ht="16" x14ac:dyDescent="0.2">
      <c r="A194" s="64">
        <v>44104.720972222225</v>
      </c>
      <c r="B194" s="64">
        <v>44104.768657407411</v>
      </c>
      <c r="C194" s="65" t="s">
        <v>57</v>
      </c>
      <c r="D194" s="120" t="s">
        <v>576</v>
      </c>
      <c r="E194" s="13">
        <v>100</v>
      </c>
      <c r="F194" s="13">
        <v>4119</v>
      </c>
      <c r="G194" s="65" t="s">
        <v>130</v>
      </c>
      <c r="H194" s="64">
        <v>44104.768666631942</v>
      </c>
      <c r="I194" s="65" t="s">
        <v>380</v>
      </c>
      <c r="J194" s="65" t="s">
        <v>106</v>
      </c>
      <c r="K194" s="65" t="s">
        <v>106</v>
      </c>
      <c r="L194" s="65" t="s">
        <v>106</v>
      </c>
      <c r="M194" s="65" t="s">
        <v>106</v>
      </c>
      <c r="N194" s="120" t="s">
        <v>576</v>
      </c>
      <c r="O194" s="120" t="s">
        <v>576</v>
      </c>
      <c r="P194" s="65" t="s">
        <v>107</v>
      </c>
      <c r="Q194" s="65" t="s">
        <v>108</v>
      </c>
      <c r="R194" s="65" t="s">
        <v>129</v>
      </c>
      <c r="S194" s="65" t="s">
        <v>134</v>
      </c>
      <c r="T194" s="65" t="s">
        <v>132</v>
      </c>
      <c r="U194" s="65" t="s">
        <v>134</v>
      </c>
      <c r="V194" s="65" t="s">
        <v>134</v>
      </c>
      <c r="W194" s="65" t="s">
        <v>133</v>
      </c>
      <c r="X194" s="65" t="s">
        <v>133</v>
      </c>
      <c r="Y194" s="65" t="s">
        <v>134</v>
      </c>
      <c r="Z194" s="65" t="s">
        <v>109</v>
      </c>
      <c r="AA194" s="65" t="s">
        <v>134</v>
      </c>
      <c r="AB194" s="65" t="s">
        <v>134</v>
      </c>
      <c r="AC194" s="65" t="s">
        <v>134</v>
      </c>
      <c r="AD194" s="65" t="s">
        <v>109</v>
      </c>
      <c r="AE194" s="65" t="s">
        <v>109</v>
      </c>
      <c r="AF194" s="65" t="s">
        <v>133</v>
      </c>
      <c r="AG194" s="65" t="s">
        <v>109</v>
      </c>
      <c r="AH194" s="65" t="s">
        <v>135</v>
      </c>
      <c r="AI194" s="65" t="s">
        <v>151</v>
      </c>
      <c r="AJ194" s="65" t="s">
        <v>136</v>
      </c>
      <c r="AK194" s="65" t="s">
        <v>137</v>
      </c>
      <c r="AL194" s="65" t="s">
        <v>114</v>
      </c>
      <c r="AM194" s="65" t="s">
        <v>138</v>
      </c>
      <c r="AN194" s="65" t="s">
        <v>116</v>
      </c>
      <c r="AO194" s="65" t="s">
        <v>117</v>
      </c>
      <c r="AP194" s="65" t="s">
        <v>118</v>
      </c>
      <c r="AQ194" s="65" t="s">
        <v>141</v>
      </c>
      <c r="AR194" s="65" t="s">
        <v>142</v>
      </c>
      <c r="AS194" s="65" t="s">
        <v>143</v>
      </c>
      <c r="AT194" s="65" t="s">
        <v>122</v>
      </c>
      <c r="AU194" s="65" t="s">
        <v>145</v>
      </c>
      <c r="AV194" s="65" t="s">
        <v>123</v>
      </c>
      <c r="AW194" s="65" t="s">
        <v>125</v>
      </c>
      <c r="AX194" s="65" t="s">
        <v>157</v>
      </c>
      <c r="AY194" s="65" t="s">
        <v>127</v>
      </c>
      <c r="AZ194" s="120" t="s">
        <v>576</v>
      </c>
      <c r="BA194" s="65" t="s">
        <v>148</v>
      </c>
      <c r="BB194" s="13"/>
    </row>
    <row r="195" spans="1:54" ht="16" x14ac:dyDescent="0.2">
      <c r="A195" s="64">
        <v>44104.773194444446</v>
      </c>
      <c r="B195" s="64">
        <v>44104.780486111114</v>
      </c>
      <c r="C195" s="65" t="s">
        <v>57</v>
      </c>
      <c r="D195" s="120" t="s">
        <v>576</v>
      </c>
      <c r="E195" s="13">
        <v>100</v>
      </c>
      <c r="F195" s="13">
        <v>629</v>
      </c>
      <c r="G195" s="65" t="s">
        <v>130</v>
      </c>
      <c r="H195" s="64">
        <v>44104.780494085651</v>
      </c>
      <c r="I195" s="65" t="s">
        <v>381</v>
      </c>
      <c r="J195" s="65" t="s">
        <v>106</v>
      </c>
      <c r="K195" s="65" t="s">
        <v>106</v>
      </c>
      <c r="L195" s="65" t="s">
        <v>106</v>
      </c>
      <c r="M195" s="65" t="s">
        <v>106</v>
      </c>
      <c r="N195" s="120" t="s">
        <v>576</v>
      </c>
      <c r="O195" s="120" t="s">
        <v>576</v>
      </c>
      <c r="P195" s="65" t="s">
        <v>107</v>
      </c>
      <c r="Q195" s="65" t="s">
        <v>108</v>
      </c>
      <c r="R195" s="65" t="s">
        <v>129</v>
      </c>
      <c r="S195" s="65" t="s">
        <v>134</v>
      </c>
      <c r="T195" s="65" t="s">
        <v>133</v>
      </c>
      <c r="U195" s="65" t="s">
        <v>132</v>
      </c>
      <c r="V195" s="65" t="s">
        <v>133</v>
      </c>
      <c r="W195" s="65" t="s">
        <v>134</v>
      </c>
      <c r="X195" s="65" t="s">
        <v>134</v>
      </c>
      <c r="Y195" s="65" t="s">
        <v>134</v>
      </c>
      <c r="Z195" s="65" t="s">
        <v>134</v>
      </c>
      <c r="AA195" s="65" t="s">
        <v>134</v>
      </c>
      <c r="AB195" s="65" t="s">
        <v>134</v>
      </c>
      <c r="AC195" s="65" t="s">
        <v>133</v>
      </c>
      <c r="AD195" s="65" t="s">
        <v>133</v>
      </c>
      <c r="AE195" s="65" t="s">
        <v>134</v>
      </c>
      <c r="AF195" s="65" t="s">
        <v>134</v>
      </c>
      <c r="AG195" s="65" t="s">
        <v>133</v>
      </c>
      <c r="AH195" s="65" t="s">
        <v>135</v>
      </c>
      <c r="AI195" s="65" t="s">
        <v>111</v>
      </c>
      <c r="AJ195" s="65" t="s">
        <v>136</v>
      </c>
      <c r="AK195" s="65" t="s">
        <v>137</v>
      </c>
      <c r="AL195" s="65" t="s">
        <v>114</v>
      </c>
      <c r="AM195" s="65" t="s">
        <v>138</v>
      </c>
      <c r="AN195" s="65" t="s">
        <v>156</v>
      </c>
      <c r="AO195" s="65" t="s">
        <v>117</v>
      </c>
      <c r="AP195" s="65" t="s">
        <v>140</v>
      </c>
      <c r="AQ195" s="65" t="s">
        <v>141</v>
      </c>
      <c r="AR195" s="65" t="s">
        <v>142</v>
      </c>
      <c r="AS195" s="65" t="s">
        <v>182</v>
      </c>
      <c r="AT195" s="65" t="s">
        <v>161</v>
      </c>
      <c r="AU195" s="65" t="s">
        <v>145</v>
      </c>
      <c r="AV195" s="65" t="s">
        <v>174</v>
      </c>
      <c r="AW195" s="65" t="s">
        <v>125</v>
      </c>
      <c r="AX195" s="65" t="s">
        <v>126</v>
      </c>
      <c r="AY195" s="65" t="s">
        <v>147</v>
      </c>
      <c r="AZ195" s="120" t="s">
        <v>576</v>
      </c>
      <c r="BA195" s="65" t="s">
        <v>148</v>
      </c>
      <c r="BB195" s="13"/>
    </row>
    <row r="196" spans="1:54" ht="16" x14ac:dyDescent="0.2">
      <c r="A196" s="64">
        <v>44104.803229166668</v>
      </c>
      <c r="B196" s="64">
        <v>44104.807488425926</v>
      </c>
      <c r="C196" s="65" t="s">
        <v>57</v>
      </c>
      <c r="D196" s="120" t="s">
        <v>576</v>
      </c>
      <c r="E196" s="13">
        <v>100</v>
      </c>
      <c r="F196" s="13">
        <v>367</v>
      </c>
      <c r="G196" s="65" t="s">
        <v>130</v>
      </c>
      <c r="H196" s="64">
        <v>44104.807502187497</v>
      </c>
      <c r="I196" s="65" t="s">
        <v>382</v>
      </c>
      <c r="J196" s="65" t="s">
        <v>106</v>
      </c>
      <c r="K196" s="65" t="s">
        <v>106</v>
      </c>
      <c r="L196" s="65" t="s">
        <v>106</v>
      </c>
      <c r="M196" s="65" t="s">
        <v>106</v>
      </c>
      <c r="N196" s="120" t="s">
        <v>576</v>
      </c>
      <c r="O196" s="120" t="s">
        <v>576</v>
      </c>
      <c r="P196" s="65" t="s">
        <v>107</v>
      </c>
      <c r="Q196" s="65" t="s">
        <v>108</v>
      </c>
      <c r="R196" s="65" t="s">
        <v>129</v>
      </c>
      <c r="S196" s="65" t="s">
        <v>132</v>
      </c>
      <c r="T196" s="65" t="s">
        <v>132</v>
      </c>
      <c r="U196" s="65" t="s">
        <v>132</v>
      </c>
      <c r="V196" s="65" t="s">
        <v>132</v>
      </c>
      <c r="W196" s="65" t="s">
        <v>132</v>
      </c>
      <c r="X196" s="65" t="s">
        <v>134</v>
      </c>
      <c r="Y196" s="65" t="s">
        <v>134</v>
      </c>
      <c r="Z196" s="65" t="s">
        <v>134</v>
      </c>
      <c r="AA196" s="65" t="s">
        <v>132</v>
      </c>
      <c r="AB196" s="65" t="s">
        <v>132</v>
      </c>
      <c r="AC196" s="65" t="s">
        <v>132</v>
      </c>
      <c r="AD196" s="65" t="s">
        <v>132</v>
      </c>
      <c r="AE196" s="65" t="s">
        <v>132</v>
      </c>
      <c r="AF196" s="65" t="s">
        <v>132</v>
      </c>
      <c r="AG196" s="65" t="s">
        <v>132</v>
      </c>
      <c r="AH196" s="65" t="s">
        <v>110</v>
      </c>
      <c r="AI196" s="65" t="s">
        <v>111</v>
      </c>
      <c r="AJ196" s="65" t="s">
        <v>136</v>
      </c>
      <c r="AK196" s="65" t="s">
        <v>137</v>
      </c>
      <c r="AL196" s="65" t="s">
        <v>114</v>
      </c>
      <c r="AM196" s="65" t="s">
        <v>138</v>
      </c>
      <c r="AN196" s="65" t="s">
        <v>116</v>
      </c>
      <c r="AO196" s="65" t="s">
        <v>117</v>
      </c>
      <c r="AP196" s="65" t="s">
        <v>118</v>
      </c>
      <c r="AQ196" s="65" t="s">
        <v>141</v>
      </c>
      <c r="AR196" s="65" t="s">
        <v>142</v>
      </c>
      <c r="AS196" s="65" t="s">
        <v>182</v>
      </c>
      <c r="AT196" s="65" t="s">
        <v>153</v>
      </c>
      <c r="AU196" s="65" t="s">
        <v>145</v>
      </c>
      <c r="AV196" s="65" t="s">
        <v>123</v>
      </c>
      <c r="AW196" s="65" t="s">
        <v>187</v>
      </c>
      <c r="AX196" s="65" t="s">
        <v>157</v>
      </c>
      <c r="AY196" s="65" t="s">
        <v>147</v>
      </c>
      <c r="AZ196" s="120" t="s">
        <v>576</v>
      </c>
      <c r="BA196" s="65" t="s">
        <v>220</v>
      </c>
      <c r="BB196" s="13"/>
    </row>
    <row r="197" spans="1:54" ht="16" x14ac:dyDescent="0.2">
      <c r="A197" s="64">
        <v>44104.752453703702</v>
      </c>
      <c r="B197" s="64">
        <v>44104.812835648147</v>
      </c>
      <c r="C197" s="65" t="s">
        <v>57</v>
      </c>
      <c r="D197" s="120" t="s">
        <v>576</v>
      </c>
      <c r="E197" s="13">
        <v>100</v>
      </c>
      <c r="F197" s="13">
        <v>5216</v>
      </c>
      <c r="G197" s="65" t="s">
        <v>130</v>
      </c>
      <c r="H197" s="64">
        <v>44104.812844629632</v>
      </c>
      <c r="I197" s="65" t="s">
        <v>383</v>
      </c>
      <c r="J197" s="65" t="s">
        <v>106</v>
      </c>
      <c r="K197" s="65" t="s">
        <v>106</v>
      </c>
      <c r="L197" s="65" t="s">
        <v>106</v>
      </c>
      <c r="M197" s="65" t="s">
        <v>106</v>
      </c>
      <c r="N197" s="120" t="s">
        <v>576</v>
      </c>
      <c r="O197" s="120" t="s">
        <v>576</v>
      </c>
      <c r="P197" s="65" t="s">
        <v>107</v>
      </c>
      <c r="Q197" s="65" t="s">
        <v>108</v>
      </c>
      <c r="R197" s="65" t="s">
        <v>129</v>
      </c>
      <c r="S197" s="65" t="s">
        <v>133</v>
      </c>
      <c r="T197" s="65" t="s">
        <v>132</v>
      </c>
      <c r="U197" s="65" t="s">
        <v>134</v>
      </c>
      <c r="V197" s="65" t="s">
        <v>133</v>
      </c>
      <c r="W197" s="65" t="s">
        <v>134</v>
      </c>
      <c r="X197" s="65" t="s">
        <v>134</v>
      </c>
      <c r="Y197" s="65" t="s">
        <v>133</v>
      </c>
      <c r="Z197" s="65" t="s">
        <v>134</v>
      </c>
      <c r="AA197" s="65" t="s">
        <v>134</v>
      </c>
      <c r="AB197" s="65" t="s">
        <v>134</v>
      </c>
      <c r="AC197" s="65" t="s">
        <v>134</v>
      </c>
      <c r="AD197" s="65" t="s">
        <v>133</v>
      </c>
      <c r="AE197" s="65" t="s">
        <v>134</v>
      </c>
      <c r="AF197" s="65" t="s">
        <v>134</v>
      </c>
      <c r="AG197" s="65" t="s">
        <v>109</v>
      </c>
      <c r="AH197" s="65" t="s">
        <v>110</v>
      </c>
      <c r="AI197" s="65" t="s">
        <v>111</v>
      </c>
      <c r="AJ197" s="65" t="s">
        <v>136</v>
      </c>
      <c r="AK197" s="65" t="s">
        <v>113</v>
      </c>
      <c r="AL197" s="65" t="s">
        <v>195</v>
      </c>
      <c r="AM197" s="65" t="s">
        <v>138</v>
      </c>
      <c r="AN197" s="65" t="s">
        <v>156</v>
      </c>
      <c r="AO197" s="65" t="s">
        <v>139</v>
      </c>
      <c r="AP197" s="65" t="s">
        <v>186</v>
      </c>
      <c r="AQ197" s="65" t="s">
        <v>141</v>
      </c>
      <c r="AR197" s="65" t="s">
        <v>142</v>
      </c>
      <c r="AS197" s="65" t="s">
        <v>143</v>
      </c>
      <c r="AT197" s="65" t="s">
        <v>153</v>
      </c>
      <c r="AU197" s="65" t="s">
        <v>145</v>
      </c>
      <c r="AV197" s="65" t="s">
        <v>174</v>
      </c>
      <c r="AW197" s="65" t="s">
        <v>171</v>
      </c>
      <c r="AX197" s="65" t="s">
        <v>146</v>
      </c>
      <c r="AY197" s="65" t="s">
        <v>147</v>
      </c>
      <c r="AZ197" s="120" t="s">
        <v>576</v>
      </c>
      <c r="BA197" s="65" t="s">
        <v>220</v>
      </c>
      <c r="BB197" s="13"/>
    </row>
    <row r="198" spans="1:54" ht="16" x14ac:dyDescent="0.2">
      <c r="A198" s="64">
        <v>44105.359502314815</v>
      </c>
      <c r="B198" s="64">
        <v>44105.368611111109</v>
      </c>
      <c r="C198" s="65" t="s">
        <v>57</v>
      </c>
      <c r="D198" s="120" t="s">
        <v>576</v>
      </c>
      <c r="E198" s="13">
        <v>100</v>
      </c>
      <c r="F198" s="13">
        <v>786</v>
      </c>
      <c r="G198" s="65" t="s">
        <v>130</v>
      </c>
      <c r="H198" s="64">
        <v>44105.368618298613</v>
      </c>
      <c r="I198" s="65" t="s">
        <v>384</v>
      </c>
      <c r="J198" s="65" t="s">
        <v>106</v>
      </c>
      <c r="K198" s="65" t="s">
        <v>106</v>
      </c>
      <c r="L198" s="65" t="s">
        <v>106</v>
      </c>
      <c r="M198" s="65" t="s">
        <v>106</v>
      </c>
      <c r="N198" s="120" t="s">
        <v>576</v>
      </c>
      <c r="O198" s="120" t="s">
        <v>576</v>
      </c>
      <c r="P198" s="65" t="s">
        <v>107</v>
      </c>
      <c r="Q198" s="65" t="s">
        <v>108</v>
      </c>
      <c r="R198" s="65" t="s">
        <v>129</v>
      </c>
      <c r="S198" s="65" t="s">
        <v>134</v>
      </c>
      <c r="T198" s="65" t="s">
        <v>132</v>
      </c>
      <c r="U198" s="65" t="s">
        <v>133</v>
      </c>
      <c r="V198" s="65" t="s">
        <v>134</v>
      </c>
      <c r="W198" s="65" t="s">
        <v>132</v>
      </c>
      <c r="X198" s="65" t="s">
        <v>132</v>
      </c>
      <c r="Y198" s="65" t="s">
        <v>133</v>
      </c>
      <c r="Z198" s="65" t="s">
        <v>134</v>
      </c>
      <c r="AA198" s="65" t="s">
        <v>134</v>
      </c>
      <c r="AB198" s="65" t="s">
        <v>134</v>
      </c>
      <c r="AC198" s="65" t="s">
        <v>134</v>
      </c>
      <c r="AD198" s="65" t="s">
        <v>134</v>
      </c>
      <c r="AE198" s="65" t="s">
        <v>134</v>
      </c>
      <c r="AF198" s="65" t="s">
        <v>133</v>
      </c>
      <c r="AG198" s="65" t="s">
        <v>134</v>
      </c>
      <c r="AH198" s="65" t="s">
        <v>110</v>
      </c>
      <c r="AI198" s="65" t="s">
        <v>151</v>
      </c>
      <c r="AJ198" s="65" t="s">
        <v>136</v>
      </c>
      <c r="AK198" s="65" t="s">
        <v>137</v>
      </c>
      <c r="AL198" s="65" t="s">
        <v>114</v>
      </c>
      <c r="AM198" s="65" t="s">
        <v>155</v>
      </c>
      <c r="AN198" s="65" t="s">
        <v>116</v>
      </c>
      <c r="AO198" s="65" t="s">
        <v>117</v>
      </c>
      <c r="AP198" s="65" t="s">
        <v>140</v>
      </c>
      <c r="AQ198" s="65" t="s">
        <v>141</v>
      </c>
      <c r="AR198" s="65" t="s">
        <v>142</v>
      </c>
      <c r="AS198" s="65" t="s">
        <v>143</v>
      </c>
      <c r="AT198" s="65" t="s">
        <v>153</v>
      </c>
      <c r="AU198" s="65" t="s">
        <v>145</v>
      </c>
      <c r="AV198" s="65" t="s">
        <v>123</v>
      </c>
      <c r="AW198" s="65" t="s">
        <v>171</v>
      </c>
      <c r="AX198" s="65" t="s">
        <v>227</v>
      </c>
      <c r="AY198" s="65" t="s">
        <v>147</v>
      </c>
      <c r="AZ198" s="120" t="s">
        <v>576</v>
      </c>
      <c r="BA198" s="65" t="s">
        <v>220</v>
      </c>
      <c r="BB198" s="13"/>
    </row>
    <row r="199" spans="1:54" ht="16" x14ac:dyDescent="0.2">
      <c r="A199" s="64">
        <v>44105.393530092595</v>
      </c>
      <c r="B199" s="64">
        <v>44105.422372685185</v>
      </c>
      <c r="C199" s="65" t="s">
        <v>57</v>
      </c>
      <c r="D199" s="120" t="s">
        <v>576</v>
      </c>
      <c r="E199" s="13">
        <v>100</v>
      </c>
      <c r="F199" s="13">
        <v>2491</v>
      </c>
      <c r="G199" s="65" t="s">
        <v>130</v>
      </c>
      <c r="H199" s="64">
        <v>44105.422385324076</v>
      </c>
      <c r="I199" s="65" t="s">
        <v>385</v>
      </c>
      <c r="J199" s="65" t="s">
        <v>106</v>
      </c>
      <c r="K199" s="65" t="s">
        <v>106</v>
      </c>
      <c r="L199" s="65" t="s">
        <v>106</v>
      </c>
      <c r="M199" s="65" t="s">
        <v>106</v>
      </c>
      <c r="N199" s="120" t="s">
        <v>576</v>
      </c>
      <c r="O199" s="120" t="s">
        <v>576</v>
      </c>
      <c r="P199" s="65" t="s">
        <v>107</v>
      </c>
      <c r="Q199" s="65" t="s">
        <v>108</v>
      </c>
      <c r="R199" s="65" t="s">
        <v>129</v>
      </c>
      <c r="S199" s="65" t="s">
        <v>132</v>
      </c>
      <c r="T199" s="65" t="s">
        <v>132</v>
      </c>
      <c r="U199" s="65" t="s">
        <v>132</v>
      </c>
      <c r="V199" s="65" t="s">
        <v>134</v>
      </c>
      <c r="W199" s="65" t="s">
        <v>134</v>
      </c>
      <c r="X199" s="65" t="s">
        <v>133</v>
      </c>
      <c r="Y199" s="65" t="s">
        <v>134</v>
      </c>
      <c r="Z199" s="65" t="s">
        <v>134</v>
      </c>
      <c r="AA199" s="65" t="s">
        <v>133</v>
      </c>
      <c r="AB199" s="65" t="s">
        <v>134</v>
      </c>
      <c r="AC199" s="65" t="s">
        <v>134</v>
      </c>
      <c r="AD199" s="65" t="s">
        <v>134</v>
      </c>
      <c r="AE199" s="65" t="s">
        <v>109</v>
      </c>
      <c r="AF199" s="65" t="s">
        <v>134</v>
      </c>
      <c r="AG199" s="65" t="s">
        <v>134</v>
      </c>
      <c r="AH199" s="65" t="s">
        <v>135</v>
      </c>
      <c r="AI199" s="65" t="s">
        <v>151</v>
      </c>
      <c r="AJ199" s="65" t="s">
        <v>136</v>
      </c>
      <c r="AK199" s="65" t="s">
        <v>137</v>
      </c>
      <c r="AL199" s="65" t="s">
        <v>195</v>
      </c>
      <c r="AM199" s="65" t="s">
        <v>138</v>
      </c>
      <c r="AN199" s="65" t="s">
        <v>116</v>
      </c>
      <c r="AO199" s="65" t="s">
        <v>117</v>
      </c>
      <c r="AP199" s="65" t="s">
        <v>216</v>
      </c>
      <c r="AQ199" s="65" t="s">
        <v>141</v>
      </c>
      <c r="AR199" s="65" t="s">
        <v>142</v>
      </c>
      <c r="AS199" s="65" t="s">
        <v>143</v>
      </c>
      <c r="AT199" s="65" t="s">
        <v>122</v>
      </c>
      <c r="AU199" s="65" t="s">
        <v>145</v>
      </c>
      <c r="AV199" s="65" t="s">
        <v>123</v>
      </c>
      <c r="AW199" s="65" t="s">
        <v>187</v>
      </c>
      <c r="AX199" s="65" t="s">
        <v>157</v>
      </c>
      <c r="AY199" s="65" t="s">
        <v>147</v>
      </c>
      <c r="AZ199" s="120" t="s">
        <v>576</v>
      </c>
      <c r="BA199" s="65" t="s">
        <v>148</v>
      </c>
      <c r="BB199" s="13"/>
    </row>
    <row r="200" spans="1:54" ht="16" x14ac:dyDescent="0.2">
      <c r="A200" s="64">
        <v>44105.443194444444</v>
      </c>
      <c r="B200" s="64">
        <v>44105.449918981481</v>
      </c>
      <c r="C200" s="65" t="s">
        <v>57</v>
      </c>
      <c r="D200" s="120" t="s">
        <v>576</v>
      </c>
      <c r="E200" s="13">
        <v>100</v>
      </c>
      <c r="F200" s="13">
        <v>580</v>
      </c>
      <c r="G200" s="65" t="s">
        <v>130</v>
      </c>
      <c r="H200" s="64">
        <v>44105.449921944448</v>
      </c>
      <c r="I200" s="65" t="s">
        <v>386</v>
      </c>
      <c r="J200" s="65" t="s">
        <v>106</v>
      </c>
      <c r="K200" s="65" t="s">
        <v>106</v>
      </c>
      <c r="L200" s="65" t="s">
        <v>106</v>
      </c>
      <c r="M200" s="65" t="s">
        <v>106</v>
      </c>
      <c r="N200" s="120" t="s">
        <v>576</v>
      </c>
      <c r="O200" s="120" t="s">
        <v>576</v>
      </c>
      <c r="P200" s="65" t="s">
        <v>107</v>
      </c>
      <c r="Q200" s="65" t="s">
        <v>108</v>
      </c>
      <c r="R200" s="65" t="s">
        <v>129</v>
      </c>
      <c r="S200" s="65" t="s">
        <v>109</v>
      </c>
      <c r="T200" s="65" t="s">
        <v>132</v>
      </c>
      <c r="U200" s="65" t="s">
        <v>133</v>
      </c>
      <c r="V200" s="65" t="s">
        <v>134</v>
      </c>
      <c r="W200" s="65" t="s">
        <v>134</v>
      </c>
      <c r="X200" s="65" t="s">
        <v>132</v>
      </c>
      <c r="Y200" s="65" t="s">
        <v>133</v>
      </c>
      <c r="Z200" s="65" t="s">
        <v>134</v>
      </c>
      <c r="AA200" s="65" t="s">
        <v>134</v>
      </c>
      <c r="AB200" s="65" t="s">
        <v>134</v>
      </c>
      <c r="AC200" s="65" t="s">
        <v>134</v>
      </c>
      <c r="AD200" s="65" t="s">
        <v>134</v>
      </c>
      <c r="AE200" s="65" t="s">
        <v>109</v>
      </c>
      <c r="AF200" s="65" t="s">
        <v>133</v>
      </c>
      <c r="AG200" s="65" t="s">
        <v>134</v>
      </c>
      <c r="AH200" s="65" t="s">
        <v>110</v>
      </c>
      <c r="AI200" s="65" t="s">
        <v>166</v>
      </c>
      <c r="AJ200" s="65" t="s">
        <v>136</v>
      </c>
      <c r="AK200" s="65" t="s">
        <v>137</v>
      </c>
      <c r="AL200" s="65" t="s">
        <v>114</v>
      </c>
      <c r="AM200" s="65" t="s">
        <v>138</v>
      </c>
      <c r="AN200" s="65" t="s">
        <v>176</v>
      </c>
      <c r="AO200" s="65" t="s">
        <v>387</v>
      </c>
      <c r="AP200" s="65" t="s">
        <v>216</v>
      </c>
      <c r="AQ200" s="65" t="s">
        <v>119</v>
      </c>
      <c r="AR200" s="65" t="s">
        <v>142</v>
      </c>
      <c r="AS200" s="65" t="s">
        <v>143</v>
      </c>
      <c r="AT200" s="65" t="s">
        <v>144</v>
      </c>
      <c r="AU200" s="65" t="s">
        <v>145</v>
      </c>
      <c r="AV200" s="65" t="s">
        <v>123</v>
      </c>
      <c r="AW200" s="65" t="s">
        <v>125</v>
      </c>
      <c r="AX200" s="65" t="s">
        <v>126</v>
      </c>
      <c r="AY200" s="65" t="s">
        <v>192</v>
      </c>
      <c r="AZ200" s="120" t="s">
        <v>576</v>
      </c>
      <c r="BA200" s="65" t="s">
        <v>148</v>
      </c>
      <c r="BB200" s="13"/>
    </row>
    <row r="201" spans="1:54" ht="16" x14ac:dyDescent="0.2">
      <c r="A201" s="64">
        <v>44105.731631944444</v>
      </c>
      <c r="B201" s="64">
        <v>44105.736875000002</v>
      </c>
      <c r="C201" s="65" t="s">
        <v>57</v>
      </c>
      <c r="D201" s="120" t="s">
        <v>576</v>
      </c>
      <c r="E201" s="13">
        <v>100</v>
      </c>
      <c r="F201" s="13">
        <v>452</v>
      </c>
      <c r="G201" s="65" t="s">
        <v>130</v>
      </c>
      <c r="H201" s="64">
        <v>44105.736878379626</v>
      </c>
      <c r="I201" s="65" t="s">
        <v>388</v>
      </c>
      <c r="J201" s="65" t="s">
        <v>106</v>
      </c>
      <c r="K201" s="65" t="s">
        <v>106</v>
      </c>
      <c r="L201" s="65" t="s">
        <v>106</v>
      </c>
      <c r="M201" s="65" t="s">
        <v>106</v>
      </c>
      <c r="N201" s="120" t="s">
        <v>576</v>
      </c>
      <c r="O201" s="120" t="s">
        <v>576</v>
      </c>
      <c r="P201" s="65" t="s">
        <v>107</v>
      </c>
      <c r="Q201" s="65" t="s">
        <v>108</v>
      </c>
      <c r="R201" s="65" t="s">
        <v>129</v>
      </c>
      <c r="S201" s="65" t="s">
        <v>134</v>
      </c>
      <c r="T201" s="65" t="s">
        <v>132</v>
      </c>
      <c r="U201" s="65" t="s">
        <v>134</v>
      </c>
      <c r="V201" s="65" t="s">
        <v>134</v>
      </c>
      <c r="W201" s="65" t="s">
        <v>134</v>
      </c>
      <c r="X201" s="65" t="s">
        <v>133</v>
      </c>
      <c r="Y201" s="65" t="s">
        <v>109</v>
      </c>
      <c r="Z201" s="65" t="s">
        <v>134</v>
      </c>
      <c r="AA201" s="65" t="s">
        <v>134</v>
      </c>
      <c r="AB201" s="65" t="s">
        <v>134</v>
      </c>
      <c r="AC201" s="65" t="s">
        <v>134</v>
      </c>
      <c r="AD201" s="65" t="s">
        <v>134</v>
      </c>
      <c r="AE201" s="65" t="s">
        <v>109</v>
      </c>
      <c r="AF201" s="65" t="s">
        <v>133</v>
      </c>
      <c r="AG201" s="65" t="s">
        <v>134</v>
      </c>
      <c r="AH201" s="65" t="s">
        <v>165</v>
      </c>
      <c r="AI201" s="65" t="s">
        <v>151</v>
      </c>
      <c r="AJ201" s="65" t="s">
        <v>136</v>
      </c>
      <c r="AK201" s="65" t="s">
        <v>137</v>
      </c>
      <c r="AL201" s="65" t="s">
        <v>114</v>
      </c>
      <c r="AM201" s="65" t="s">
        <v>138</v>
      </c>
      <c r="AN201" s="65" t="s">
        <v>156</v>
      </c>
      <c r="AO201" s="65" t="s">
        <v>139</v>
      </c>
      <c r="AP201" s="65" t="s">
        <v>140</v>
      </c>
      <c r="AQ201" s="65" t="s">
        <v>141</v>
      </c>
      <c r="AR201" s="65" t="s">
        <v>120</v>
      </c>
      <c r="AS201" s="65" t="s">
        <v>143</v>
      </c>
      <c r="AT201" s="65" t="s">
        <v>122</v>
      </c>
      <c r="AU201" s="65" t="s">
        <v>145</v>
      </c>
      <c r="AV201" s="65" t="s">
        <v>174</v>
      </c>
      <c r="AW201" s="65" t="s">
        <v>125</v>
      </c>
      <c r="AX201" s="65" t="s">
        <v>157</v>
      </c>
      <c r="AY201" s="65" t="s">
        <v>147</v>
      </c>
      <c r="AZ201" s="120" t="s">
        <v>576</v>
      </c>
      <c r="BA201" s="65" t="s">
        <v>220</v>
      </c>
      <c r="BB201" s="13"/>
    </row>
    <row r="202" spans="1:54" ht="16" x14ac:dyDescent="0.2">
      <c r="A202" s="64">
        <v>44105.829918981479</v>
      </c>
      <c r="B202" s="64">
        <v>44105.845694444448</v>
      </c>
      <c r="C202" s="65" t="s">
        <v>57</v>
      </c>
      <c r="D202" s="120" t="s">
        <v>576</v>
      </c>
      <c r="E202" s="13">
        <v>100</v>
      </c>
      <c r="F202" s="13">
        <v>1363</v>
      </c>
      <c r="G202" s="65" t="s">
        <v>130</v>
      </c>
      <c r="H202" s="64">
        <v>44105.845706828703</v>
      </c>
      <c r="I202" s="65" t="s">
        <v>389</v>
      </c>
      <c r="J202" s="65" t="s">
        <v>106</v>
      </c>
      <c r="K202" s="65" t="s">
        <v>106</v>
      </c>
      <c r="L202" s="65" t="s">
        <v>106</v>
      </c>
      <c r="M202" s="65" t="s">
        <v>106</v>
      </c>
      <c r="N202" s="120" t="s">
        <v>576</v>
      </c>
      <c r="O202" s="120" t="s">
        <v>576</v>
      </c>
      <c r="P202" s="65" t="s">
        <v>107</v>
      </c>
      <c r="Q202" s="65" t="s">
        <v>108</v>
      </c>
      <c r="R202" s="65" t="s">
        <v>129</v>
      </c>
      <c r="S202" s="65" t="s">
        <v>134</v>
      </c>
      <c r="T202" s="65" t="s">
        <v>134</v>
      </c>
      <c r="U202" s="65" t="s">
        <v>134</v>
      </c>
      <c r="V202" s="65" t="s">
        <v>134</v>
      </c>
      <c r="W202" s="65" t="s">
        <v>134</v>
      </c>
      <c r="X202" s="65" t="s">
        <v>134</v>
      </c>
      <c r="Y202" s="65" t="s">
        <v>134</v>
      </c>
      <c r="Z202" s="65" t="s">
        <v>134</v>
      </c>
      <c r="AA202" s="65" t="s">
        <v>134</v>
      </c>
      <c r="AB202" s="65" t="s">
        <v>134</v>
      </c>
      <c r="AC202" s="65" t="s">
        <v>134</v>
      </c>
      <c r="AD202" s="65" t="s">
        <v>134</v>
      </c>
      <c r="AE202" s="65" t="s">
        <v>109</v>
      </c>
      <c r="AF202" s="65" t="s">
        <v>109</v>
      </c>
      <c r="AG202" s="65" t="s">
        <v>134</v>
      </c>
      <c r="AH202" s="65" t="s">
        <v>135</v>
      </c>
      <c r="AI202" s="65" t="s">
        <v>151</v>
      </c>
      <c r="AJ202" s="65" t="s">
        <v>136</v>
      </c>
      <c r="AK202" s="65" t="s">
        <v>137</v>
      </c>
      <c r="AL202" s="65" t="s">
        <v>114</v>
      </c>
      <c r="AM202" s="65" t="s">
        <v>155</v>
      </c>
      <c r="AN202" s="65" t="s">
        <v>116</v>
      </c>
      <c r="AO202" s="65" t="s">
        <v>117</v>
      </c>
      <c r="AP202" s="65" t="s">
        <v>140</v>
      </c>
      <c r="AQ202" s="65" t="s">
        <v>141</v>
      </c>
      <c r="AR202" s="65" t="s">
        <v>120</v>
      </c>
      <c r="AS202" s="65" t="s">
        <v>143</v>
      </c>
      <c r="AT202" s="65" t="s">
        <v>153</v>
      </c>
      <c r="AU202" s="65" t="s">
        <v>145</v>
      </c>
      <c r="AV202" s="65" t="s">
        <v>123</v>
      </c>
      <c r="AW202" s="65" t="s">
        <v>171</v>
      </c>
      <c r="AX202" s="65" t="s">
        <v>157</v>
      </c>
      <c r="AY202" s="65" t="s">
        <v>192</v>
      </c>
      <c r="AZ202" s="120" t="s">
        <v>576</v>
      </c>
      <c r="BA202" s="65" t="s">
        <v>148</v>
      </c>
      <c r="BB202" s="13"/>
    </row>
    <row r="203" spans="1:54" ht="16" x14ac:dyDescent="0.2">
      <c r="A203" s="64">
        <v>44108.594699074078</v>
      </c>
      <c r="B203" s="64">
        <v>44108.618807870371</v>
      </c>
      <c r="C203" s="65" t="s">
        <v>57</v>
      </c>
      <c r="D203" s="120" t="s">
        <v>576</v>
      </c>
      <c r="E203" s="13">
        <v>100</v>
      </c>
      <c r="F203" s="13">
        <v>2082</v>
      </c>
      <c r="G203" s="65" t="s">
        <v>130</v>
      </c>
      <c r="H203" s="64">
        <v>44108.618821770833</v>
      </c>
      <c r="I203" s="65" t="s">
        <v>390</v>
      </c>
      <c r="J203" s="65" t="s">
        <v>106</v>
      </c>
      <c r="K203" s="65" t="s">
        <v>106</v>
      </c>
      <c r="L203" s="65" t="s">
        <v>106</v>
      </c>
      <c r="M203" s="65" t="s">
        <v>106</v>
      </c>
      <c r="N203" s="120" t="s">
        <v>576</v>
      </c>
      <c r="O203" s="120" t="s">
        <v>576</v>
      </c>
      <c r="P203" s="65" t="s">
        <v>107</v>
      </c>
      <c r="Q203" s="65" t="s">
        <v>108</v>
      </c>
      <c r="R203" s="65" t="s">
        <v>129</v>
      </c>
      <c r="S203" s="65" t="s">
        <v>134</v>
      </c>
      <c r="T203" s="65" t="s">
        <v>132</v>
      </c>
      <c r="U203" s="65" t="s">
        <v>133</v>
      </c>
      <c r="V203" s="65" t="s">
        <v>134</v>
      </c>
      <c r="W203" s="65" t="s">
        <v>134</v>
      </c>
      <c r="X203" s="65" t="s">
        <v>134</v>
      </c>
      <c r="Y203" s="65" t="s">
        <v>134</v>
      </c>
      <c r="Z203" s="65" t="s">
        <v>134</v>
      </c>
      <c r="AA203" s="65" t="s">
        <v>134</v>
      </c>
      <c r="AB203" s="65" t="s">
        <v>134</v>
      </c>
      <c r="AC203" s="65" t="s">
        <v>134</v>
      </c>
      <c r="AD203" s="65" t="s">
        <v>109</v>
      </c>
      <c r="AE203" s="65" t="s">
        <v>109</v>
      </c>
      <c r="AF203" s="65" t="s">
        <v>134</v>
      </c>
      <c r="AG203" s="65" t="s">
        <v>109</v>
      </c>
      <c r="AH203" s="65" t="s">
        <v>135</v>
      </c>
      <c r="AI203" s="65" t="s">
        <v>111</v>
      </c>
      <c r="AJ203" s="65" t="s">
        <v>136</v>
      </c>
      <c r="AK203" s="65" t="s">
        <v>137</v>
      </c>
      <c r="AL203" s="65" t="s">
        <v>114</v>
      </c>
      <c r="AM203" s="65" t="s">
        <v>138</v>
      </c>
      <c r="AN203" s="65" t="s">
        <v>116</v>
      </c>
      <c r="AO203" s="65" t="s">
        <v>117</v>
      </c>
      <c r="AP203" s="65" t="s">
        <v>118</v>
      </c>
      <c r="AQ203" s="65" t="s">
        <v>141</v>
      </c>
      <c r="AR203" s="65" t="s">
        <v>142</v>
      </c>
      <c r="AS203" s="65" t="s">
        <v>143</v>
      </c>
      <c r="AT203" s="65" t="s">
        <v>122</v>
      </c>
      <c r="AU203" s="65" t="s">
        <v>145</v>
      </c>
      <c r="AV203" s="65" t="s">
        <v>123</v>
      </c>
      <c r="AW203" s="65" t="s">
        <v>171</v>
      </c>
      <c r="AX203" s="65" t="s">
        <v>126</v>
      </c>
      <c r="AY203" s="65" t="s">
        <v>127</v>
      </c>
      <c r="AZ203" s="120" t="s">
        <v>576</v>
      </c>
      <c r="BA203" s="65" t="s">
        <v>148</v>
      </c>
      <c r="BB203" s="13"/>
    </row>
    <row r="204" spans="1:54" ht="16" x14ac:dyDescent="0.2">
      <c r="A204" s="64">
        <v>44109.361956018518</v>
      </c>
      <c r="B204" s="64">
        <v>44109.367071759261</v>
      </c>
      <c r="C204" s="65" t="s">
        <v>57</v>
      </c>
      <c r="D204" s="120" t="s">
        <v>576</v>
      </c>
      <c r="E204" s="13">
        <v>100</v>
      </c>
      <c r="F204" s="13">
        <v>442</v>
      </c>
      <c r="G204" s="65" t="s">
        <v>130</v>
      </c>
      <c r="H204" s="64">
        <v>44109.367082372686</v>
      </c>
      <c r="I204" s="65" t="s">
        <v>391</v>
      </c>
      <c r="J204" s="65" t="s">
        <v>106</v>
      </c>
      <c r="K204" s="65" t="s">
        <v>106</v>
      </c>
      <c r="L204" s="65" t="s">
        <v>106</v>
      </c>
      <c r="M204" s="65" t="s">
        <v>106</v>
      </c>
      <c r="N204" s="120" t="s">
        <v>576</v>
      </c>
      <c r="O204" s="120" t="s">
        <v>576</v>
      </c>
      <c r="P204" s="65" t="s">
        <v>107</v>
      </c>
      <c r="Q204" s="65" t="s">
        <v>108</v>
      </c>
      <c r="R204" s="65" t="s">
        <v>129</v>
      </c>
      <c r="S204" s="65" t="s">
        <v>133</v>
      </c>
      <c r="T204" s="65" t="s">
        <v>132</v>
      </c>
      <c r="U204" s="65" t="s">
        <v>133</v>
      </c>
      <c r="V204" s="65" t="s">
        <v>134</v>
      </c>
      <c r="W204" s="65" t="s">
        <v>133</v>
      </c>
      <c r="X204" s="65" t="s">
        <v>133</v>
      </c>
      <c r="Y204" s="65" t="s">
        <v>134</v>
      </c>
      <c r="Z204" s="65" t="s">
        <v>134</v>
      </c>
      <c r="AA204" s="65" t="s">
        <v>134</v>
      </c>
      <c r="AB204" s="65" t="s">
        <v>134</v>
      </c>
      <c r="AC204" s="65" t="s">
        <v>134</v>
      </c>
      <c r="AD204" s="65" t="s">
        <v>133</v>
      </c>
      <c r="AE204" s="65" t="s">
        <v>133</v>
      </c>
      <c r="AF204" s="65" t="s">
        <v>133</v>
      </c>
      <c r="AG204" s="65" t="s">
        <v>133</v>
      </c>
      <c r="AH204" s="65" t="s">
        <v>110</v>
      </c>
      <c r="AI204" s="65" t="s">
        <v>111</v>
      </c>
      <c r="AJ204" s="65" t="s">
        <v>376</v>
      </c>
      <c r="AK204" s="65" t="s">
        <v>137</v>
      </c>
      <c r="AL204" s="65" t="s">
        <v>114</v>
      </c>
      <c r="AM204" s="65" t="s">
        <v>138</v>
      </c>
      <c r="AN204" s="65" t="s">
        <v>116</v>
      </c>
      <c r="AO204" s="65" t="s">
        <v>117</v>
      </c>
      <c r="AP204" s="65" t="s">
        <v>140</v>
      </c>
      <c r="AQ204" s="65" t="s">
        <v>141</v>
      </c>
      <c r="AR204" s="65" t="s">
        <v>120</v>
      </c>
      <c r="AS204" s="65" t="s">
        <v>143</v>
      </c>
      <c r="AT204" s="65" t="s">
        <v>153</v>
      </c>
      <c r="AU204" s="65" t="s">
        <v>145</v>
      </c>
      <c r="AV204" s="65" t="s">
        <v>123</v>
      </c>
      <c r="AW204" s="65" t="s">
        <v>171</v>
      </c>
      <c r="AX204" s="65" t="s">
        <v>126</v>
      </c>
      <c r="AY204" s="65" t="s">
        <v>147</v>
      </c>
      <c r="AZ204" s="120" t="s">
        <v>576</v>
      </c>
      <c r="BA204" s="65" t="s">
        <v>220</v>
      </c>
      <c r="BB204" s="13"/>
    </row>
    <row r="205" spans="1:54" ht="16" x14ac:dyDescent="0.2">
      <c r="A205" s="64">
        <v>44104.631435185183</v>
      </c>
      <c r="B205" s="64">
        <v>44104.632488425923</v>
      </c>
      <c r="C205" s="65" t="s">
        <v>57</v>
      </c>
      <c r="D205" s="120" t="s">
        <v>576</v>
      </c>
      <c r="E205" s="13">
        <v>16</v>
      </c>
      <c r="F205" s="13">
        <v>91</v>
      </c>
      <c r="G205" s="65" t="s">
        <v>104</v>
      </c>
      <c r="H205" s="64">
        <v>44111.632523680557</v>
      </c>
      <c r="I205" s="65" t="s">
        <v>392</v>
      </c>
      <c r="J205" s="65" t="s">
        <v>106</v>
      </c>
      <c r="K205" s="65" t="s">
        <v>106</v>
      </c>
      <c r="L205" s="65" t="s">
        <v>106</v>
      </c>
      <c r="M205" s="65" t="s">
        <v>106</v>
      </c>
      <c r="N205" s="120" t="s">
        <v>576</v>
      </c>
      <c r="O205" s="120" t="s">
        <v>576</v>
      </c>
      <c r="P205" s="65" t="s">
        <v>107</v>
      </c>
      <c r="Q205" s="65" t="s">
        <v>108</v>
      </c>
      <c r="R205" s="65" t="s">
        <v>129</v>
      </c>
      <c r="S205" s="65" t="s">
        <v>134</v>
      </c>
      <c r="T205" s="65" t="s">
        <v>132</v>
      </c>
      <c r="U205" s="65" t="s">
        <v>133</v>
      </c>
      <c r="V205" s="65" t="s">
        <v>134</v>
      </c>
      <c r="W205" s="65" t="s">
        <v>133</v>
      </c>
      <c r="X205" s="65" t="s">
        <v>133</v>
      </c>
      <c r="Y205" s="65" t="s">
        <v>134</v>
      </c>
      <c r="Z205" s="65" t="s">
        <v>133</v>
      </c>
      <c r="AA205" s="65" t="s">
        <v>133</v>
      </c>
      <c r="AB205" s="65" t="s">
        <v>133</v>
      </c>
      <c r="AC205" s="65" t="s">
        <v>133</v>
      </c>
      <c r="AD205" s="65" t="s">
        <v>109</v>
      </c>
      <c r="AE205" s="65" t="s">
        <v>133</v>
      </c>
      <c r="AF205" s="65" t="s">
        <v>133</v>
      </c>
      <c r="AG205" s="65" t="s">
        <v>134</v>
      </c>
      <c r="AH205" s="65" t="s">
        <v>106</v>
      </c>
      <c r="AI205" s="65" t="s">
        <v>106</v>
      </c>
      <c r="AJ205" s="65" t="s">
        <v>106</v>
      </c>
      <c r="AK205" s="65" t="s">
        <v>106</v>
      </c>
      <c r="AL205" s="65" t="s">
        <v>106</v>
      </c>
      <c r="AM205" s="65" t="s">
        <v>106</v>
      </c>
      <c r="AN205" s="65" t="s">
        <v>106</v>
      </c>
      <c r="AO205" s="65" t="s">
        <v>106</v>
      </c>
      <c r="AP205" s="65" t="s">
        <v>106</v>
      </c>
      <c r="AQ205" s="65" t="s">
        <v>106</v>
      </c>
      <c r="AR205" s="65" t="s">
        <v>106</v>
      </c>
      <c r="AS205" s="65" t="s">
        <v>106</v>
      </c>
      <c r="AT205" s="65" t="s">
        <v>106</v>
      </c>
      <c r="AU205" s="65" t="s">
        <v>106</v>
      </c>
      <c r="AV205" s="65" t="s">
        <v>106</v>
      </c>
      <c r="AW205" s="65" t="s">
        <v>106</v>
      </c>
      <c r="AX205" s="65" t="s">
        <v>106</v>
      </c>
      <c r="AY205" s="65" t="s">
        <v>106</v>
      </c>
      <c r="AZ205" s="120" t="s">
        <v>576</v>
      </c>
      <c r="BA205" s="65" t="s">
        <v>106</v>
      </c>
      <c r="BB205" s="13"/>
    </row>
    <row r="206" spans="1:54" ht="16" x14ac:dyDescent="0.2">
      <c r="A206" s="64">
        <v>44104.629374999997</v>
      </c>
      <c r="B206" s="64">
        <v>44104.639907407407</v>
      </c>
      <c r="C206" s="65" t="s">
        <v>57</v>
      </c>
      <c r="D206" s="120" t="s">
        <v>576</v>
      </c>
      <c r="E206" s="13">
        <v>33</v>
      </c>
      <c r="F206" s="13">
        <v>909</v>
      </c>
      <c r="G206" s="65" t="s">
        <v>104</v>
      </c>
      <c r="H206" s="64">
        <v>44111.640021504631</v>
      </c>
      <c r="I206" s="65" t="s">
        <v>393</v>
      </c>
      <c r="J206" s="65" t="s">
        <v>106</v>
      </c>
      <c r="K206" s="65" t="s">
        <v>106</v>
      </c>
      <c r="L206" s="65" t="s">
        <v>106</v>
      </c>
      <c r="M206" s="65" t="s">
        <v>106</v>
      </c>
      <c r="N206" s="120" t="s">
        <v>576</v>
      </c>
      <c r="O206" s="120" t="s">
        <v>576</v>
      </c>
      <c r="P206" s="65" t="s">
        <v>107</v>
      </c>
      <c r="Q206" s="65" t="s">
        <v>108</v>
      </c>
      <c r="R206" s="65" t="s">
        <v>129</v>
      </c>
      <c r="S206" s="65" t="s">
        <v>134</v>
      </c>
      <c r="T206" s="65" t="s">
        <v>132</v>
      </c>
      <c r="U206" s="65" t="s">
        <v>132</v>
      </c>
      <c r="V206" s="65" t="s">
        <v>133</v>
      </c>
      <c r="W206" s="65" t="s">
        <v>133</v>
      </c>
      <c r="X206" s="65" t="s">
        <v>132</v>
      </c>
      <c r="Y206" s="65" t="s">
        <v>133</v>
      </c>
      <c r="Z206" s="65" t="s">
        <v>134</v>
      </c>
      <c r="AA206" s="65" t="s">
        <v>133</v>
      </c>
      <c r="AB206" s="65" t="s">
        <v>133</v>
      </c>
      <c r="AC206" s="65" t="s">
        <v>132</v>
      </c>
      <c r="AD206" s="65" t="s">
        <v>132</v>
      </c>
      <c r="AE206" s="65" t="s">
        <v>132</v>
      </c>
      <c r="AF206" s="65" t="s">
        <v>132</v>
      </c>
      <c r="AG206" s="65" t="s">
        <v>134</v>
      </c>
      <c r="AH206" s="65" t="s">
        <v>110</v>
      </c>
      <c r="AI206" s="65" t="s">
        <v>111</v>
      </c>
      <c r="AJ206" s="65" t="s">
        <v>136</v>
      </c>
      <c r="AK206" s="65" t="s">
        <v>152</v>
      </c>
      <c r="AL206" s="65" t="s">
        <v>195</v>
      </c>
      <c r="AM206" s="65" t="s">
        <v>155</v>
      </c>
      <c r="AN206" s="65" t="s">
        <v>156</v>
      </c>
      <c r="AO206" s="65" t="s">
        <v>117</v>
      </c>
      <c r="AP206" s="65" t="s">
        <v>118</v>
      </c>
      <c r="AQ206" s="65" t="s">
        <v>141</v>
      </c>
      <c r="AR206" s="65" t="s">
        <v>142</v>
      </c>
      <c r="AS206" s="65" t="s">
        <v>143</v>
      </c>
      <c r="AT206" s="65" t="s">
        <v>153</v>
      </c>
      <c r="AU206" s="65" t="s">
        <v>145</v>
      </c>
      <c r="AV206" s="65" t="s">
        <v>174</v>
      </c>
      <c r="AW206" s="65" t="s">
        <v>125</v>
      </c>
      <c r="AX206" s="65" t="s">
        <v>126</v>
      </c>
      <c r="AY206" s="65" t="s">
        <v>147</v>
      </c>
      <c r="AZ206" s="120" t="s">
        <v>576</v>
      </c>
      <c r="BA206" s="65" t="s">
        <v>148</v>
      </c>
      <c r="BB206" s="13"/>
    </row>
    <row r="207" spans="1:54" ht="16" x14ac:dyDescent="0.2">
      <c r="A207" s="64">
        <v>44104.670578703706</v>
      </c>
      <c r="B207" s="64">
        <v>44104.679814814815</v>
      </c>
      <c r="C207" s="65" t="s">
        <v>57</v>
      </c>
      <c r="D207" s="120" t="s">
        <v>576</v>
      </c>
      <c r="E207" s="13">
        <v>33</v>
      </c>
      <c r="F207" s="13">
        <v>798</v>
      </c>
      <c r="G207" s="65" t="s">
        <v>104</v>
      </c>
      <c r="H207" s="64">
        <v>44111.680068495371</v>
      </c>
      <c r="I207" s="65" t="s">
        <v>394</v>
      </c>
      <c r="J207" s="65" t="s">
        <v>106</v>
      </c>
      <c r="K207" s="65" t="s">
        <v>106</v>
      </c>
      <c r="L207" s="65" t="s">
        <v>106</v>
      </c>
      <c r="M207" s="65" t="s">
        <v>106</v>
      </c>
      <c r="N207" s="120" t="s">
        <v>576</v>
      </c>
      <c r="O207" s="120" t="s">
        <v>576</v>
      </c>
      <c r="P207" s="65" t="s">
        <v>107</v>
      </c>
      <c r="Q207" s="65" t="s">
        <v>108</v>
      </c>
      <c r="R207" s="65" t="s">
        <v>129</v>
      </c>
      <c r="S207" s="65" t="s">
        <v>134</v>
      </c>
      <c r="T207" s="65" t="s">
        <v>132</v>
      </c>
      <c r="U207" s="65" t="s">
        <v>133</v>
      </c>
      <c r="V207" s="65" t="s">
        <v>134</v>
      </c>
      <c r="W207" s="65" t="s">
        <v>133</v>
      </c>
      <c r="X207" s="65" t="s">
        <v>134</v>
      </c>
      <c r="Y207" s="65" t="s">
        <v>109</v>
      </c>
      <c r="Z207" s="65" t="s">
        <v>134</v>
      </c>
      <c r="AA207" s="65" t="s">
        <v>134</v>
      </c>
      <c r="AB207" s="65" t="s">
        <v>134</v>
      </c>
      <c r="AC207" s="65" t="s">
        <v>109</v>
      </c>
      <c r="AD207" s="65" t="s">
        <v>134</v>
      </c>
      <c r="AE207" s="65" t="s">
        <v>134</v>
      </c>
      <c r="AF207" s="65" t="s">
        <v>133</v>
      </c>
      <c r="AG207" s="65" t="s">
        <v>134</v>
      </c>
      <c r="AH207" s="65" t="s">
        <v>110</v>
      </c>
      <c r="AI207" s="65" t="s">
        <v>111</v>
      </c>
      <c r="AJ207" s="65" t="s">
        <v>136</v>
      </c>
      <c r="AK207" s="65" t="s">
        <v>137</v>
      </c>
      <c r="AL207" s="65" t="s">
        <v>114</v>
      </c>
      <c r="AM207" s="65" t="s">
        <v>115</v>
      </c>
      <c r="AN207" s="65" t="s">
        <v>116</v>
      </c>
      <c r="AO207" s="65" t="s">
        <v>117</v>
      </c>
      <c r="AP207" s="65" t="s">
        <v>118</v>
      </c>
      <c r="AQ207" s="65" t="s">
        <v>141</v>
      </c>
      <c r="AR207" s="65" t="s">
        <v>120</v>
      </c>
      <c r="AS207" s="65" t="s">
        <v>143</v>
      </c>
      <c r="AT207" s="65" t="s">
        <v>144</v>
      </c>
      <c r="AU207" s="65" t="s">
        <v>145</v>
      </c>
      <c r="AV207" s="65" t="s">
        <v>123</v>
      </c>
      <c r="AW207" s="65" t="s">
        <v>187</v>
      </c>
      <c r="AX207" s="65" t="s">
        <v>146</v>
      </c>
      <c r="AY207" s="65" t="s">
        <v>147</v>
      </c>
      <c r="AZ207" s="120" t="s">
        <v>576</v>
      </c>
      <c r="BA207" s="65" t="s">
        <v>148</v>
      </c>
      <c r="BB207" s="13"/>
    </row>
    <row r="208" spans="1:54" ht="16" x14ac:dyDescent="0.2">
      <c r="A208" s="64">
        <v>44105.251504629632</v>
      </c>
      <c r="B208" s="64">
        <v>44105.738981481481</v>
      </c>
      <c r="C208" s="65" t="s">
        <v>57</v>
      </c>
      <c r="D208" s="120" t="s">
        <v>576</v>
      </c>
      <c r="E208" s="13">
        <v>16</v>
      </c>
      <c r="F208" s="13">
        <v>42117</v>
      </c>
      <c r="G208" s="65" t="s">
        <v>104</v>
      </c>
      <c r="H208" s="64">
        <v>44112.739436724536</v>
      </c>
      <c r="I208" s="65" t="s">
        <v>395</v>
      </c>
      <c r="J208" s="65" t="s">
        <v>106</v>
      </c>
      <c r="K208" s="65" t="s">
        <v>106</v>
      </c>
      <c r="L208" s="65" t="s">
        <v>106</v>
      </c>
      <c r="M208" s="65" t="s">
        <v>106</v>
      </c>
      <c r="N208" s="120" t="s">
        <v>576</v>
      </c>
      <c r="O208" s="120" t="s">
        <v>576</v>
      </c>
      <c r="P208" s="65" t="s">
        <v>107</v>
      </c>
      <c r="Q208" s="65" t="s">
        <v>108</v>
      </c>
      <c r="R208" s="65" t="s">
        <v>129</v>
      </c>
      <c r="S208" s="65" t="s">
        <v>132</v>
      </c>
      <c r="T208" s="65" t="s">
        <v>132</v>
      </c>
      <c r="U208" s="65" t="s">
        <v>132</v>
      </c>
      <c r="V208" s="65" t="s">
        <v>133</v>
      </c>
      <c r="W208" s="65" t="s">
        <v>132</v>
      </c>
      <c r="X208" s="65" t="s">
        <v>133</v>
      </c>
      <c r="Y208" s="65" t="s">
        <v>133</v>
      </c>
      <c r="Z208" s="65" t="s">
        <v>133</v>
      </c>
      <c r="AA208" s="65" t="s">
        <v>133</v>
      </c>
      <c r="AB208" s="65" t="s">
        <v>133</v>
      </c>
      <c r="AC208" s="65" t="s">
        <v>134</v>
      </c>
      <c r="AD208" s="65" t="s">
        <v>133</v>
      </c>
      <c r="AE208" s="65" t="s">
        <v>133</v>
      </c>
      <c r="AF208" s="65" t="s">
        <v>133</v>
      </c>
      <c r="AG208" s="65" t="s">
        <v>133</v>
      </c>
      <c r="AH208" s="65" t="s">
        <v>106</v>
      </c>
      <c r="AI208" s="65" t="s">
        <v>106</v>
      </c>
      <c r="AJ208" s="65" t="s">
        <v>106</v>
      </c>
      <c r="AK208" s="65" t="s">
        <v>106</v>
      </c>
      <c r="AL208" s="65" t="s">
        <v>106</v>
      </c>
      <c r="AM208" s="65" t="s">
        <v>106</v>
      </c>
      <c r="AN208" s="65" t="s">
        <v>106</v>
      </c>
      <c r="AO208" s="65" t="s">
        <v>106</v>
      </c>
      <c r="AP208" s="65" t="s">
        <v>106</v>
      </c>
      <c r="AQ208" s="65" t="s">
        <v>106</v>
      </c>
      <c r="AR208" s="65" t="s">
        <v>106</v>
      </c>
      <c r="AS208" s="65" t="s">
        <v>106</v>
      </c>
      <c r="AT208" s="65" t="s">
        <v>106</v>
      </c>
      <c r="AU208" s="65" t="s">
        <v>106</v>
      </c>
      <c r="AV208" s="65" t="s">
        <v>106</v>
      </c>
      <c r="AW208" s="65" t="s">
        <v>106</v>
      </c>
      <c r="AX208" s="65" t="s">
        <v>106</v>
      </c>
      <c r="AY208" s="65" t="s">
        <v>106</v>
      </c>
      <c r="AZ208" s="120" t="s">
        <v>576</v>
      </c>
      <c r="BA208" s="65" t="s">
        <v>106</v>
      </c>
      <c r="BB208" s="13"/>
    </row>
    <row r="209" spans="1:54" ht="16" x14ac:dyDescent="0.2">
      <c r="A209" s="64">
        <v>44106.578958333332</v>
      </c>
      <c r="B209" s="64">
        <v>44106.579201388886</v>
      </c>
      <c r="C209" s="65" t="s">
        <v>57</v>
      </c>
      <c r="D209" s="120" t="s">
        <v>576</v>
      </c>
      <c r="E209" s="13">
        <v>2</v>
      </c>
      <c r="F209" s="13">
        <v>21</v>
      </c>
      <c r="G209" s="65" t="s">
        <v>104</v>
      </c>
      <c r="H209" s="64">
        <v>44113.579299560188</v>
      </c>
      <c r="I209" s="65" t="s">
        <v>518</v>
      </c>
      <c r="J209" s="65" t="s">
        <v>106</v>
      </c>
      <c r="K209" s="65" t="s">
        <v>106</v>
      </c>
      <c r="L209" s="65" t="s">
        <v>106</v>
      </c>
      <c r="M209" s="65" t="s">
        <v>106</v>
      </c>
      <c r="N209" s="120" t="s">
        <v>576</v>
      </c>
      <c r="O209" s="120" t="s">
        <v>576</v>
      </c>
      <c r="P209" s="65" t="s">
        <v>107</v>
      </c>
      <c r="Q209" s="65" t="s">
        <v>108</v>
      </c>
      <c r="R209" s="65" t="s">
        <v>129</v>
      </c>
      <c r="S209" s="65" t="s">
        <v>106</v>
      </c>
      <c r="T209" s="65" t="s">
        <v>106</v>
      </c>
      <c r="U209" s="65" t="s">
        <v>106</v>
      </c>
      <c r="V209" s="65" t="s">
        <v>106</v>
      </c>
      <c r="W209" s="65" t="s">
        <v>106</v>
      </c>
      <c r="X209" s="65" t="s">
        <v>106</v>
      </c>
      <c r="Y209" s="65" t="s">
        <v>106</v>
      </c>
      <c r="Z209" s="65" t="s">
        <v>106</v>
      </c>
      <c r="AA209" s="65" t="s">
        <v>106</v>
      </c>
      <c r="AB209" s="65" t="s">
        <v>106</v>
      </c>
      <c r="AC209" s="65" t="s">
        <v>106</v>
      </c>
      <c r="AD209" s="65" t="s">
        <v>106</v>
      </c>
      <c r="AE209" s="65" t="s">
        <v>106</v>
      </c>
      <c r="AF209" s="65" t="s">
        <v>106</v>
      </c>
      <c r="AG209" s="65" t="s">
        <v>106</v>
      </c>
      <c r="AH209" s="65" t="s">
        <v>106</v>
      </c>
      <c r="AI209" s="65" t="s">
        <v>106</v>
      </c>
      <c r="AJ209" s="65" t="s">
        <v>106</v>
      </c>
      <c r="AK209" s="65" t="s">
        <v>106</v>
      </c>
      <c r="AL209" s="65" t="s">
        <v>106</v>
      </c>
      <c r="AM209" s="65" t="s">
        <v>106</v>
      </c>
      <c r="AN209" s="65" t="s">
        <v>106</v>
      </c>
      <c r="AO209" s="65" t="s">
        <v>106</v>
      </c>
      <c r="AP209" s="65" t="s">
        <v>106</v>
      </c>
      <c r="AQ209" s="65" t="s">
        <v>106</v>
      </c>
      <c r="AR209" s="65" t="s">
        <v>106</v>
      </c>
      <c r="AS209" s="65" t="s">
        <v>106</v>
      </c>
      <c r="AT209" s="65" t="s">
        <v>106</v>
      </c>
      <c r="AU209" s="65" t="s">
        <v>106</v>
      </c>
      <c r="AV209" s="65" t="s">
        <v>106</v>
      </c>
      <c r="AW209" s="65" t="s">
        <v>106</v>
      </c>
      <c r="AX209" s="65" t="s">
        <v>106</v>
      </c>
      <c r="AY209" s="65" t="s">
        <v>106</v>
      </c>
      <c r="AZ209" s="120" t="s">
        <v>576</v>
      </c>
      <c r="BA209" s="65" t="s">
        <v>106</v>
      </c>
      <c r="BB209" s="13"/>
    </row>
  </sheetData>
  <autoFilter ref="A2:BB190" xr:uid="{00000000-0009-0000-0000-000000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F5C91-AD63-492F-9B6C-13EF86A95DC8}">
  <dimension ref="A1:BB209"/>
  <sheetViews>
    <sheetView zoomScale="55" zoomScaleNormal="55" workbookViewId="0">
      <pane ySplit="2" topLeftCell="A3" activePane="bottomLeft" state="frozen"/>
      <selection pane="bottomLeft" activeCell="D3" sqref="D3"/>
    </sheetView>
  </sheetViews>
  <sheetFormatPr baseColWidth="10" defaultColWidth="8.83203125" defaultRowHeight="15" x14ac:dyDescent="0.2"/>
  <cols>
    <col min="1" max="2" width="15.1640625" customWidth="1"/>
    <col min="3" max="3" width="15" customWidth="1"/>
    <col min="4" max="4" width="16.83203125" customWidth="1"/>
    <col min="5" max="5" width="9" customWidth="1"/>
    <col min="6" max="6" width="20.6640625" customWidth="1"/>
    <col min="7" max="7" width="8.6640625" customWidth="1"/>
    <col min="8" max="8" width="15.1640625" customWidth="1"/>
    <col min="9" max="9" width="22.5" customWidth="1"/>
    <col min="10" max="10" width="20" customWidth="1"/>
    <col min="11" max="11" width="20.1640625" customWidth="1"/>
    <col min="12" max="12" width="15.33203125" customWidth="1"/>
    <col min="13" max="13" width="23.5" customWidth="1"/>
    <col min="14" max="14" width="17" customWidth="1"/>
    <col min="15" max="15" width="18.5" customWidth="1"/>
    <col min="16" max="16" width="19.83203125" customWidth="1"/>
    <col min="17" max="17" width="14.83203125" customWidth="1"/>
    <col min="18" max="18" width="222" customWidth="1"/>
    <col min="19" max="19" width="70.83203125" customWidth="1"/>
    <col min="20" max="20" width="72.83203125" customWidth="1"/>
    <col min="21" max="21" width="168.1640625" customWidth="1"/>
    <col min="22" max="22" width="113.6640625" customWidth="1"/>
    <col min="23" max="23" width="130.6640625" customWidth="1"/>
    <col min="24" max="24" width="133.5" customWidth="1"/>
    <col min="25" max="25" width="95.5" customWidth="1"/>
    <col min="26" max="26" width="113.6640625" customWidth="1"/>
    <col min="27" max="27" width="122.83203125" customWidth="1"/>
    <col min="28" max="28" width="101.1640625" customWidth="1"/>
    <col min="29" max="29" width="50.6640625" customWidth="1"/>
    <col min="30" max="30" width="53.1640625" customWidth="1"/>
    <col min="31" max="31" width="67.5" customWidth="1"/>
    <col min="32" max="32" width="56.33203125" customWidth="1"/>
    <col min="33" max="33" width="101.5" customWidth="1"/>
    <col min="34" max="34" width="90.5" customWidth="1"/>
    <col min="35" max="35" width="104.5" customWidth="1"/>
    <col min="36" max="36" width="69.33203125" customWidth="1"/>
    <col min="37" max="37" width="107.6640625" customWidth="1"/>
    <col min="38" max="38" width="44" customWidth="1"/>
    <col min="39" max="39" width="55.33203125" customWidth="1"/>
    <col min="40" max="40" width="76.83203125" customWidth="1"/>
    <col min="41" max="41" width="63.83203125" customWidth="1"/>
    <col min="42" max="42" width="55" customWidth="1"/>
    <col min="43" max="43" width="40" customWidth="1"/>
    <col min="44" max="44" width="101.6640625" customWidth="1"/>
    <col min="45" max="45" width="100.6640625" customWidth="1"/>
    <col min="46" max="46" width="125.5" customWidth="1"/>
    <col min="47" max="47" width="55.33203125" customWidth="1"/>
    <col min="48" max="48" width="42.5" customWidth="1"/>
    <col min="49" max="49" width="81.1640625" customWidth="1"/>
    <col min="50" max="50" width="67.83203125" customWidth="1"/>
    <col min="51" max="51" width="55.6640625" customWidth="1"/>
    <col min="52" max="52" width="101.33203125" customWidth="1"/>
    <col min="53" max="53" width="149.33203125" customWidth="1"/>
    <col min="54" max="54" width="21.1640625" customWidth="1"/>
  </cols>
  <sheetData>
    <row r="1" spans="1:54"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row>
    <row r="2" spans="1:54" x14ac:dyDescent="0.2">
      <c r="A2" s="1" t="s">
        <v>54</v>
      </c>
      <c r="B2" s="1" t="s">
        <v>55</v>
      </c>
      <c r="C2" s="1" t="s">
        <v>56</v>
      </c>
      <c r="D2" s="1" t="s">
        <v>57</v>
      </c>
      <c r="E2" s="1" t="s">
        <v>4</v>
      </c>
      <c r="F2" s="1" t="s">
        <v>5</v>
      </c>
      <c r="G2" s="1" t="s">
        <v>6</v>
      </c>
      <c r="H2" s="1" t="s">
        <v>58</v>
      </c>
      <c r="I2" s="1" t="s">
        <v>59</v>
      </c>
      <c r="J2" s="1" t="s">
        <v>60</v>
      </c>
      <c r="K2" s="1" t="s">
        <v>61</v>
      </c>
      <c r="L2" s="1" t="s">
        <v>62</v>
      </c>
      <c r="M2" s="1" t="s">
        <v>63</v>
      </c>
      <c r="N2" s="1" t="s">
        <v>64</v>
      </c>
      <c r="O2" s="1" t="s">
        <v>65</v>
      </c>
      <c r="P2" s="1" t="s">
        <v>66</v>
      </c>
      <c r="Q2" s="1" t="s">
        <v>67</v>
      </c>
      <c r="R2" s="1" t="s">
        <v>68</v>
      </c>
      <c r="S2" s="1" t="s">
        <v>69</v>
      </c>
      <c r="T2" s="1" t="s">
        <v>70</v>
      </c>
      <c r="U2" s="1" t="s">
        <v>71</v>
      </c>
      <c r="V2" s="1" t="s">
        <v>72</v>
      </c>
      <c r="W2" s="1" t="s">
        <v>73</v>
      </c>
      <c r="X2" s="1" t="s">
        <v>74</v>
      </c>
      <c r="Y2" s="1" t="s">
        <v>75</v>
      </c>
      <c r="Z2" s="1" t="s">
        <v>76</v>
      </c>
      <c r="AA2" s="1" t="s">
        <v>77</v>
      </c>
      <c r="AB2" s="1" t="s">
        <v>78</v>
      </c>
      <c r="AC2" s="1" t="s">
        <v>79</v>
      </c>
      <c r="AD2" s="1" t="s">
        <v>80</v>
      </c>
      <c r="AE2" s="1" t="s">
        <v>81</v>
      </c>
      <c r="AF2" s="1" t="s">
        <v>82</v>
      </c>
      <c r="AG2" s="1" t="s">
        <v>83</v>
      </c>
      <c r="AH2" s="1" t="s">
        <v>84</v>
      </c>
      <c r="AI2" s="1" t="s">
        <v>85</v>
      </c>
      <c r="AJ2" s="1" t="s">
        <v>86</v>
      </c>
      <c r="AK2" s="1" t="s">
        <v>87</v>
      </c>
      <c r="AL2" s="1" t="s">
        <v>88</v>
      </c>
      <c r="AM2" s="1" t="s">
        <v>89</v>
      </c>
      <c r="AN2" s="1" t="s">
        <v>90</v>
      </c>
      <c r="AO2" s="1" t="s">
        <v>91</v>
      </c>
      <c r="AP2" s="1" t="s">
        <v>92</v>
      </c>
      <c r="AQ2" s="1" t="s">
        <v>93</v>
      </c>
      <c r="AR2" s="1" t="s">
        <v>94</v>
      </c>
      <c r="AS2" s="1" t="s">
        <v>95</v>
      </c>
      <c r="AT2" s="1" t="s">
        <v>96</v>
      </c>
      <c r="AU2" s="1" t="s">
        <v>97</v>
      </c>
      <c r="AV2" s="1" t="s">
        <v>98</v>
      </c>
      <c r="AW2" s="1" t="s">
        <v>99</v>
      </c>
      <c r="AX2" s="1" t="s">
        <v>100</v>
      </c>
      <c r="AY2" s="1" t="s">
        <v>101</v>
      </c>
      <c r="AZ2" s="1" t="s">
        <v>102</v>
      </c>
      <c r="BA2" s="1" t="s">
        <v>103</v>
      </c>
      <c r="BB2" s="1" t="s">
        <v>53</v>
      </c>
    </row>
    <row r="3" spans="1:54" ht="16" x14ac:dyDescent="0.2">
      <c r="A3" s="63">
        <v>43685.344525462962</v>
      </c>
      <c r="B3" s="63">
        <v>43685.347384259258</v>
      </c>
      <c r="C3" s="58" t="s">
        <v>57</v>
      </c>
      <c r="D3" s="120" t="s">
        <v>576</v>
      </c>
      <c r="E3" s="2">
        <v>31</v>
      </c>
      <c r="F3" s="2">
        <v>247</v>
      </c>
      <c r="G3" s="58" t="s">
        <v>104</v>
      </c>
      <c r="H3" s="63">
        <v>43692.347545497687</v>
      </c>
      <c r="I3" s="58" t="s">
        <v>105</v>
      </c>
      <c r="J3" s="58" t="s">
        <v>106</v>
      </c>
      <c r="K3" s="58" t="s">
        <v>106</v>
      </c>
      <c r="L3" s="58" t="s">
        <v>106</v>
      </c>
      <c r="M3" s="58" t="s">
        <v>106</v>
      </c>
      <c r="N3" s="120" t="s">
        <v>576</v>
      </c>
      <c r="O3" s="120" t="s">
        <v>576</v>
      </c>
      <c r="P3" s="58" t="s">
        <v>107</v>
      </c>
      <c r="Q3" s="58" t="s">
        <v>108</v>
      </c>
      <c r="R3" s="58" t="s">
        <v>106</v>
      </c>
      <c r="S3" s="58" t="s">
        <v>109</v>
      </c>
      <c r="T3" s="58" t="s">
        <v>109</v>
      </c>
      <c r="U3" s="58" t="s">
        <v>109</v>
      </c>
      <c r="V3" s="58" t="s">
        <v>109</v>
      </c>
      <c r="W3" s="58" t="s">
        <v>109</v>
      </c>
      <c r="X3" s="58" t="s">
        <v>109</v>
      </c>
      <c r="Y3" s="58" t="s">
        <v>109</v>
      </c>
      <c r="Z3" s="58" t="s">
        <v>109</v>
      </c>
      <c r="AA3" s="58" t="s">
        <v>109</v>
      </c>
      <c r="AB3" s="58" t="s">
        <v>109</v>
      </c>
      <c r="AC3" s="58" t="s">
        <v>109</v>
      </c>
      <c r="AD3" s="58" t="s">
        <v>109</v>
      </c>
      <c r="AE3" s="58" t="s">
        <v>109</v>
      </c>
      <c r="AF3" s="58" t="s">
        <v>109</v>
      </c>
      <c r="AG3" s="58" t="s">
        <v>109</v>
      </c>
      <c r="AH3" s="58" t="s">
        <v>110</v>
      </c>
      <c r="AI3" s="58" t="s">
        <v>111</v>
      </c>
      <c r="AJ3" s="58" t="s">
        <v>112</v>
      </c>
      <c r="AK3" s="58" t="s">
        <v>113</v>
      </c>
      <c r="AL3" s="58" t="s">
        <v>114</v>
      </c>
      <c r="AM3" s="58" t="s">
        <v>115</v>
      </c>
      <c r="AN3" s="58" t="s">
        <v>116</v>
      </c>
      <c r="AO3" s="58" t="s">
        <v>117</v>
      </c>
      <c r="AP3" s="58" t="s">
        <v>118</v>
      </c>
      <c r="AQ3" s="58" t="s">
        <v>119</v>
      </c>
      <c r="AR3" s="58" t="s">
        <v>120</v>
      </c>
      <c r="AS3" s="58" t="s">
        <v>121</v>
      </c>
      <c r="AT3" s="58" t="s">
        <v>122</v>
      </c>
      <c r="AU3" s="58" t="s">
        <v>123</v>
      </c>
      <c r="AV3" s="58" t="s">
        <v>124</v>
      </c>
      <c r="AW3" s="58" t="s">
        <v>125</v>
      </c>
      <c r="AX3" s="58" t="s">
        <v>126</v>
      </c>
      <c r="AY3" s="58" t="s">
        <v>127</v>
      </c>
      <c r="AZ3" s="120" t="s">
        <v>576</v>
      </c>
      <c r="BA3" s="58" t="s">
        <v>106</v>
      </c>
      <c r="BB3" s="58" t="s">
        <v>106</v>
      </c>
    </row>
    <row r="4" spans="1:54" s="66" customFormat="1" ht="16" x14ac:dyDescent="0.2">
      <c r="A4" s="69">
        <v>43689.557245370372</v>
      </c>
      <c r="B4" s="69">
        <v>43696.526782407411</v>
      </c>
      <c r="C4" s="67" t="s">
        <v>57</v>
      </c>
      <c r="D4" s="120" t="s">
        <v>576</v>
      </c>
      <c r="E4" s="66">
        <v>2</v>
      </c>
      <c r="F4" s="66">
        <v>602167</v>
      </c>
      <c r="G4" s="67" t="s">
        <v>104</v>
      </c>
      <c r="H4" s="69">
        <v>43703.527033969905</v>
      </c>
      <c r="I4" s="67" t="s">
        <v>128</v>
      </c>
      <c r="J4" s="67" t="s">
        <v>106</v>
      </c>
      <c r="K4" s="67" t="s">
        <v>106</v>
      </c>
      <c r="L4" s="67" t="s">
        <v>106</v>
      </c>
      <c r="M4" s="67" t="s">
        <v>106</v>
      </c>
      <c r="N4" s="120" t="s">
        <v>576</v>
      </c>
      <c r="O4" s="120" t="s">
        <v>576</v>
      </c>
      <c r="P4" s="67" t="s">
        <v>107</v>
      </c>
      <c r="Q4" s="67" t="s">
        <v>108</v>
      </c>
      <c r="R4" s="67" t="s">
        <v>129</v>
      </c>
      <c r="S4" s="67" t="s">
        <v>106</v>
      </c>
      <c r="T4" s="67" t="s">
        <v>106</v>
      </c>
      <c r="U4" s="67" t="s">
        <v>106</v>
      </c>
      <c r="V4" s="67" t="s">
        <v>106</v>
      </c>
      <c r="W4" s="67" t="s">
        <v>106</v>
      </c>
      <c r="X4" s="67" t="s">
        <v>106</v>
      </c>
      <c r="Y4" s="67" t="s">
        <v>106</v>
      </c>
      <c r="Z4" s="67" t="s">
        <v>106</v>
      </c>
      <c r="AA4" s="67" t="s">
        <v>106</v>
      </c>
      <c r="AB4" s="67" t="s">
        <v>106</v>
      </c>
      <c r="AC4" s="67" t="s">
        <v>106</v>
      </c>
      <c r="AD4" s="67" t="s">
        <v>106</v>
      </c>
      <c r="AE4" s="67" t="s">
        <v>106</v>
      </c>
      <c r="AF4" s="67" t="s">
        <v>106</v>
      </c>
      <c r="AG4" s="68">
        <v>0</v>
      </c>
      <c r="AH4" s="68">
        <v>0</v>
      </c>
      <c r="AI4" s="67" t="s">
        <v>106</v>
      </c>
      <c r="AJ4" s="67" t="s">
        <v>106</v>
      </c>
      <c r="AK4" s="67" t="s">
        <v>106</v>
      </c>
      <c r="AL4" s="67" t="s">
        <v>106</v>
      </c>
      <c r="AM4" s="67" t="s">
        <v>106</v>
      </c>
      <c r="AN4" s="67" t="s">
        <v>106</v>
      </c>
      <c r="AO4" s="67" t="s">
        <v>106</v>
      </c>
      <c r="AP4" s="67" t="s">
        <v>106</v>
      </c>
      <c r="AQ4" s="67" t="s">
        <v>106</v>
      </c>
      <c r="AR4" s="67" t="s">
        <v>106</v>
      </c>
      <c r="AS4" s="67" t="s">
        <v>106</v>
      </c>
      <c r="AT4" s="67" t="s">
        <v>106</v>
      </c>
      <c r="AU4" s="67" t="s">
        <v>106</v>
      </c>
      <c r="AV4" s="67" t="s">
        <v>106</v>
      </c>
      <c r="AW4" s="67" t="s">
        <v>106</v>
      </c>
      <c r="AX4" s="67" t="s">
        <v>106</v>
      </c>
      <c r="AY4" s="67" t="s">
        <v>106</v>
      </c>
      <c r="AZ4" s="120" t="s">
        <v>576</v>
      </c>
      <c r="BA4" s="67" t="s">
        <v>106</v>
      </c>
      <c r="BB4" s="67" t="s">
        <v>106</v>
      </c>
    </row>
    <row r="5" spans="1:54" ht="16" x14ac:dyDescent="0.2">
      <c r="A5" s="63">
        <v>43703.665300925924</v>
      </c>
      <c r="B5" s="63">
        <v>43703.671041666668</v>
      </c>
      <c r="C5" s="58" t="s">
        <v>57</v>
      </c>
      <c r="D5" s="120" t="s">
        <v>576</v>
      </c>
      <c r="E5" s="2">
        <v>100</v>
      </c>
      <c r="F5" s="2">
        <v>496</v>
      </c>
      <c r="G5" s="58" t="s">
        <v>130</v>
      </c>
      <c r="H5" s="63">
        <v>43703.671130509261</v>
      </c>
      <c r="I5" s="58" t="s">
        <v>131</v>
      </c>
      <c r="J5" s="58" t="s">
        <v>106</v>
      </c>
      <c r="K5" s="58" t="s">
        <v>106</v>
      </c>
      <c r="L5" s="58" t="s">
        <v>106</v>
      </c>
      <c r="M5" s="58" t="s">
        <v>106</v>
      </c>
      <c r="N5" s="120" t="s">
        <v>576</v>
      </c>
      <c r="O5" s="120" t="s">
        <v>576</v>
      </c>
      <c r="P5" s="58" t="s">
        <v>107</v>
      </c>
      <c r="Q5" s="58" t="s">
        <v>108</v>
      </c>
      <c r="R5" s="58" t="s">
        <v>129</v>
      </c>
      <c r="S5" s="58" t="s">
        <v>132</v>
      </c>
      <c r="T5" s="58" t="s">
        <v>132</v>
      </c>
      <c r="U5" s="58" t="s">
        <v>132</v>
      </c>
      <c r="V5" s="58" t="s">
        <v>133</v>
      </c>
      <c r="W5" s="58" t="s">
        <v>133</v>
      </c>
      <c r="X5" s="58" t="s">
        <v>132</v>
      </c>
      <c r="Y5" s="58" t="s">
        <v>132</v>
      </c>
      <c r="Z5" s="58" t="s">
        <v>132</v>
      </c>
      <c r="AA5" s="58" t="s">
        <v>132</v>
      </c>
      <c r="AB5" s="58" t="s">
        <v>133</v>
      </c>
      <c r="AC5" s="58" t="s">
        <v>132</v>
      </c>
      <c r="AD5" s="58" t="s">
        <v>134</v>
      </c>
      <c r="AE5" s="58" t="s">
        <v>133</v>
      </c>
      <c r="AF5" s="58" t="s">
        <v>133</v>
      </c>
      <c r="AG5" s="58" t="s">
        <v>134</v>
      </c>
      <c r="AH5" s="58" t="s">
        <v>135</v>
      </c>
      <c r="AI5" s="58" t="s">
        <v>111</v>
      </c>
      <c r="AJ5" s="58" t="s">
        <v>136</v>
      </c>
      <c r="AK5" s="58" t="s">
        <v>137</v>
      </c>
      <c r="AL5" s="58" t="s">
        <v>114</v>
      </c>
      <c r="AM5" s="58" t="s">
        <v>138</v>
      </c>
      <c r="AN5" s="58" t="s">
        <v>116</v>
      </c>
      <c r="AO5" s="58" t="s">
        <v>139</v>
      </c>
      <c r="AP5" s="58" t="s">
        <v>140</v>
      </c>
      <c r="AQ5" s="58" t="s">
        <v>141</v>
      </c>
      <c r="AR5" s="58" t="s">
        <v>142</v>
      </c>
      <c r="AS5" s="58" t="s">
        <v>143</v>
      </c>
      <c r="AT5" s="58" t="s">
        <v>144</v>
      </c>
      <c r="AU5" s="58" t="s">
        <v>145</v>
      </c>
      <c r="AV5" s="58" t="s">
        <v>123</v>
      </c>
      <c r="AW5" s="58" t="s">
        <v>125</v>
      </c>
      <c r="AX5" s="58" t="s">
        <v>146</v>
      </c>
      <c r="AY5" s="58" t="s">
        <v>147</v>
      </c>
      <c r="AZ5" s="120" t="s">
        <v>576</v>
      </c>
      <c r="BA5" s="58" t="s">
        <v>148</v>
      </c>
      <c r="BB5" s="58" t="s">
        <v>149</v>
      </c>
    </row>
    <row r="6" spans="1:54" ht="16" x14ac:dyDescent="0.2">
      <c r="A6" s="63">
        <v>43703.675381944442</v>
      </c>
      <c r="B6" s="63">
        <v>43703.682210648149</v>
      </c>
      <c r="C6" s="58" t="s">
        <v>57</v>
      </c>
      <c r="D6" s="120" t="s">
        <v>576</v>
      </c>
      <c r="E6" s="2">
        <v>100</v>
      </c>
      <c r="F6" s="2">
        <v>590</v>
      </c>
      <c r="G6" s="58" t="s">
        <v>130</v>
      </c>
      <c r="H6" s="63">
        <v>43703.682220196759</v>
      </c>
      <c r="I6" s="58" t="s">
        <v>150</v>
      </c>
      <c r="J6" s="58" t="s">
        <v>106</v>
      </c>
      <c r="K6" s="58" t="s">
        <v>106</v>
      </c>
      <c r="L6" s="58" t="s">
        <v>106</v>
      </c>
      <c r="M6" s="58" t="s">
        <v>106</v>
      </c>
      <c r="N6" s="120" t="s">
        <v>576</v>
      </c>
      <c r="O6" s="120" t="s">
        <v>576</v>
      </c>
      <c r="P6" s="58" t="s">
        <v>107</v>
      </c>
      <c r="Q6" s="58" t="s">
        <v>108</v>
      </c>
      <c r="R6" s="58" t="s">
        <v>129</v>
      </c>
      <c r="S6" s="58" t="s">
        <v>109</v>
      </c>
      <c r="T6" s="58" t="s">
        <v>132</v>
      </c>
      <c r="U6" s="58" t="s">
        <v>134</v>
      </c>
      <c r="V6" s="58" t="s">
        <v>134</v>
      </c>
      <c r="W6" s="58" t="s">
        <v>109</v>
      </c>
      <c r="X6" s="58" t="s">
        <v>133</v>
      </c>
      <c r="Y6" s="58" t="s">
        <v>133</v>
      </c>
      <c r="Z6" s="58" t="s">
        <v>134</v>
      </c>
      <c r="AA6" s="58" t="s">
        <v>132</v>
      </c>
      <c r="AB6" s="58" t="s">
        <v>134</v>
      </c>
      <c r="AC6" s="58" t="s">
        <v>133</v>
      </c>
      <c r="AD6" s="58" t="s">
        <v>133</v>
      </c>
      <c r="AE6" s="58" t="s">
        <v>133</v>
      </c>
      <c r="AF6" s="58" t="s">
        <v>133</v>
      </c>
      <c r="AG6" s="58" t="s">
        <v>132</v>
      </c>
      <c r="AH6" s="58" t="s">
        <v>135</v>
      </c>
      <c r="AI6" s="58" t="s">
        <v>151</v>
      </c>
      <c r="AJ6" s="58" t="s">
        <v>136</v>
      </c>
      <c r="AK6" s="58" t="s">
        <v>152</v>
      </c>
      <c r="AL6" s="58" t="s">
        <v>114</v>
      </c>
      <c r="AM6" s="58" t="s">
        <v>138</v>
      </c>
      <c r="AN6" s="58" t="s">
        <v>116</v>
      </c>
      <c r="AO6" s="58" t="s">
        <v>117</v>
      </c>
      <c r="AP6" s="58" t="s">
        <v>118</v>
      </c>
      <c r="AQ6" s="58" t="s">
        <v>141</v>
      </c>
      <c r="AR6" s="58" t="s">
        <v>120</v>
      </c>
      <c r="AS6" s="58" t="s">
        <v>143</v>
      </c>
      <c r="AT6" s="58" t="s">
        <v>153</v>
      </c>
      <c r="AU6" s="58" t="s">
        <v>123</v>
      </c>
      <c r="AV6" s="58" t="s">
        <v>123</v>
      </c>
      <c r="AW6" s="58" t="s">
        <v>125</v>
      </c>
      <c r="AX6" s="58" t="s">
        <v>126</v>
      </c>
      <c r="AY6" s="58" t="s">
        <v>147</v>
      </c>
      <c r="AZ6" s="120" t="s">
        <v>576</v>
      </c>
      <c r="BA6" s="58" t="s">
        <v>148</v>
      </c>
      <c r="BB6" s="58" t="s">
        <v>149</v>
      </c>
    </row>
    <row r="7" spans="1:54" ht="16" x14ac:dyDescent="0.2">
      <c r="A7" s="63">
        <v>43703.690613425926</v>
      </c>
      <c r="B7" s="63">
        <v>43703.695729166669</v>
      </c>
      <c r="C7" s="58" t="s">
        <v>57</v>
      </c>
      <c r="D7" s="120" t="s">
        <v>576</v>
      </c>
      <c r="E7" s="2">
        <v>100</v>
      </c>
      <c r="F7" s="2">
        <v>442</v>
      </c>
      <c r="G7" s="58" t="s">
        <v>130</v>
      </c>
      <c r="H7" s="63">
        <v>43703.6957449537</v>
      </c>
      <c r="I7" s="58" t="s">
        <v>154</v>
      </c>
      <c r="J7" s="58" t="s">
        <v>106</v>
      </c>
      <c r="K7" s="58" t="s">
        <v>106</v>
      </c>
      <c r="L7" s="58" t="s">
        <v>106</v>
      </c>
      <c r="M7" s="58" t="s">
        <v>106</v>
      </c>
      <c r="N7" s="120" t="s">
        <v>576</v>
      </c>
      <c r="O7" s="120" t="s">
        <v>576</v>
      </c>
      <c r="P7" s="58" t="s">
        <v>107</v>
      </c>
      <c r="Q7" s="58" t="s">
        <v>108</v>
      </c>
      <c r="R7" s="58" t="s">
        <v>129</v>
      </c>
      <c r="S7" s="58" t="s">
        <v>133</v>
      </c>
      <c r="T7" s="58" t="s">
        <v>132</v>
      </c>
      <c r="U7" s="58" t="s">
        <v>133</v>
      </c>
      <c r="V7" s="58" t="s">
        <v>133</v>
      </c>
      <c r="W7" s="58" t="s">
        <v>133</v>
      </c>
      <c r="X7" s="58" t="s">
        <v>134</v>
      </c>
      <c r="Y7" s="58" t="s">
        <v>133</v>
      </c>
      <c r="Z7" s="58" t="s">
        <v>133</v>
      </c>
      <c r="AA7" s="58" t="s">
        <v>132</v>
      </c>
      <c r="AB7" s="58" t="s">
        <v>132</v>
      </c>
      <c r="AC7" s="58" t="s">
        <v>132</v>
      </c>
      <c r="AD7" s="58" t="s">
        <v>134</v>
      </c>
      <c r="AE7" s="58" t="s">
        <v>133</v>
      </c>
      <c r="AF7" s="58" t="s">
        <v>133</v>
      </c>
      <c r="AG7" s="58" t="s">
        <v>133</v>
      </c>
      <c r="AH7" s="58" t="s">
        <v>135</v>
      </c>
      <c r="AI7" s="58" t="s">
        <v>111</v>
      </c>
      <c r="AJ7" s="58" t="s">
        <v>136</v>
      </c>
      <c r="AK7" s="58" t="s">
        <v>137</v>
      </c>
      <c r="AL7" s="58" t="s">
        <v>114</v>
      </c>
      <c r="AM7" s="58" t="s">
        <v>155</v>
      </c>
      <c r="AN7" s="58" t="s">
        <v>156</v>
      </c>
      <c r="AO7" s="58" t="s">
        <v>117</v>
      </c>
      <c r="AP7" s="58" t="s">
        <v>118</v>
      </c>
      <c r="AQ7" s="58" t="s">
        <v>119</v>
      </c>
      <c r="AR7" s="58" t="s">
        <v>120</v>
      </c>
      <c r="AS7" s="58" t="s">
        <v>143</v>
      </c>
      <c r="AT7" s="58" t="s">
        <v>153</v>
      </c>
      <c r="AU7" s="58" t="s">
        <v>145</v>
      </c>
      <c r="AV7" s="58" t="s">
        <v>123</v>
      </c>
      <c r="AW7" s="58" t="s">
        <v>125</v>
      </c>
      <c r="AX7" s="58" t="s">
        <v>157</v>
      </c>
      <c r="AY7" s="58" t="s">
        <v>127</v>
      </c>
      <c r="AZ7" s="120" t="s">
        <v>576</v>
      </c>
      <c r="BA7" s="58" t="s">
        <v>148</v>
      </c>
      <c r="BB7" s="58" t="s">
        <v>149</v>
      </c>
    </row>
    <row r="8" spans="1:54" ht="16" x14ac:dyDescent="0.2">
      <c r="A8" s="63">
        <v>43703.73574074074</v>
      </c>
      <c r="B8" s="63">
        <v>43703.750127314815</v>
      </c>
      <c r="C8" s="58" t="s">
        <v>57</v>
      </c>
      <c r="D8" s="120" t="s">
        <v>576</v>
      </c>
      <c r="E8" s="2">
        <v>100</v>
      </c>
      <c r="F8" s="2">
        <v>1242</v>
      </c>
      <c r="G8" s="58" t="s">
        <v>130</v>
      </c>
      <c r="H8" s="63">
        <v>43703.750145081016</v>
      </c>
      <c r="I8" s="58" t="s">
        <v>158</v>
      </c>
      <c r="J8" s="58" t="s">
        <v>106</v>
      </c>
      <c r="K8" s="58" t="s">
        <v>106</v>
      </c>
      <c r="L8" s="58" t="s">
        <v>106</v>
      </c>
      <c r="M8" s="58" t="s">
        <v>106</v>
      </c>
      <c r="N8" s="120" t="s">
        <v>576</v>
      </c>
      <c r="O8" s="120" t="s">
        <v>576</v>
      </c>
      <c r="P8" s="58" t="s">
        <v>107</v>
      </c>
      <c r="Q8" s="58" t="s">
        <v>108</v>
      </c>
      <c r="R8" s="58" t="s">
        <v>129</v>
      </c>
      <c r="S8" s="58" t="s">
        <v>134</v>
      </c>
      <c r="T8" s="58" t="s">
        <v>132</v>
      </c>
      <c r="U8" s="58" t="s">
        <v>134</v>
      </c>
      <c r="V8" s="58" t="s">
        <v>109</v>
      </c>
      <c r="W8" s="58" t="s">
        <v>134</v>
      </c>
      <c r="X8" s="58" t="s">
        <v>134</v>
      </c>
      <c r="Y8" s="58" t="s">
        <v>133</v>
      </c>
      <c r="Z8" s="58" t="s">
        <v>134</v>
      </c>
      <c r="AA8" s="58" t="s">
        <v>134</v>
      </c>
      <c r="AB8" s="58" t="s">
        <v>109</v>
      </c>
      <c r="AC8" s="58" t="s">
        <v>134</v>
      </c>
      <c r="AD8" s="58" t="s">
        <v>109</v>
      </c>
      <c r="AE8" s="58" t="s">
        <v>134</v>
      </c>
      <c r="AF8" s="58" t="s">
        <v>134</v>
      </c>
      <c r="AG8" s="58" t="s">
        <v>134</v>
      </c>
      <c r="AH8" s="58" t="s">
        <v>135</v>
      </c>
      <c r="AI8" s="58" t="s">
        <v>151</v>
      </c>
      <c r="AJ8" s="58" t="s">
        <v>136</v>
      </c>
      <c r="AK8" s="58" t="s">
        <v>137</v>
      </c>
      <c r="AL8" s="58" t="s">
        <v>114</v>
      </c>
      <c r="AM8" s="58" t="s">
        <v>138</v>
      </c>
      <c r="AN8" s="58" t="s">
        <v>116</v>
      </c>
      <c r="AO8" s="58" t="s">
        <v>159</v>
      </c>
      <c r="AP8" s="58" t="s">
        <v>118</v>
      </c>
      <c r="AQ8" s="58" t="s">
        <v>141</v>
      </c>
      <c r="AR8" s="58" t="s">
        <v>142</v>
      </c>
      <c r="AS8" s="58" t="s">
        <v>143</v>
      </c>
      <c r="AT8" s="58" t="s">
        <v>144</v>
      </c>
      <c r="AU8" s="58" t="s">
        <v>145</v>
      </c>
      <c r="AV8" s="58" t="s">
        <v>123</v>
      </c>
      <c r="AW8" s="58" t="s">
        <v>125</v>
      </c>
      <c r="AX8" s="58" t="s">
        <v>126</v>
      </c>
      <c r="AY8" s="58" t="s">
        <v>127</v>
      </c>
      <c r="AZ8" s="120" t="s">
        <v>576</v>
      </c>
      <c r="BA8" s="58" t="s">
        <v>148</v>
      </c>
      <c r="BB8" s="58" t="s">
        <v>149</v>
      </c>
    </row>
    <row r="9" spans="1:54" ht="16" x14ac:dyDescent="0.2">
      <c r="A9" s="63">
        <v>43703.821273148147</v>
      </c>
      <c r="B9" s="63">
        <v>43703.831886574073</v>
      </c>
      <c r="C9" s="58" t="s">
        <v>57</v>
      </c>
      <c r="D9" s="120" t="s">
        <v>576</v>
      </c>
      <c r="E9" s="2">
        <v>100</v>
      </c>
      <c r="F9" s="2">
        <v>916</v>
      </c>
      <c r="G9" s="58" t="s">
        <v>130</v>
      </c>
      <c r="H9" s="63">
        <v>43703.831895671297</v>
      </c>
      <c r="I9" s="58" t="s">
        <v>160</v>
      </c>
      <c r="J9" s="58" t="s">
        <v>106</v>
      </c>
      <c r="K9" s="58" t="s">
        <v>106</v>
      </c>
      <c r="L9" s="58" t="s">
        <v>106</v>
      </c>
      <c r="M9" s="58" t="s">
        <v>106</v>
      </c>
      <c r="N9" s="120" t="s">
        <v>576</v>
      </c>
      <c r="O9" s="120" t="s">
        <v>576</v>
      </c>
      <c r="P9" s="58" t="s">
        <v>107</v>
      </c>
      <c r="Q9" s="58" t="s">
        <v>108</v>
      </c>
      <c r="R9" s="58" t="s">
        <v>129</v>
      </c>
      <c r="S9" s="58" t="s">
        <v>133</v>
      </c>
      <c r="T9" s="58" t="s">
        <v>132</v>
      </c>
      <c r="U9" s="58" t="s">
        <v>133</v>
      </c>
      <c r="V9" s="58" t="s">
        <v>134</v>
      </c>
      <c r="W9" s="58" t="s">
        <v>134</v>
      </c>
      <c r="X9" s="58" t="s">
        <v>133</v>
      </c>
      <c r="Y9" s="58" t="s">
        <v>134</v>
      </c>
      <c r="Z9" s="58" t="s">
        <v>109</v>
      </c>
      <c r="AA9" s="58" t="s">
        <v>134</v>
      </c>
      <c r="AB9" s="58" t="s">
        <v>134</v>
      </c>
      <c r="AC9" s="58" t="s">
        <v>133</v>
      </c>
      <c r="AD9" s="58" t="s">
        <v>134</v>
      </c>
      <c r="AE9" s="58" t="s">
        <v>134</v>
      </c>
      <c r="AF9" s="58" t="s">
        <v>133</v>
      </c>
      <c r="AG9" s="58" t="s">
        <v>134</v>
      </c>
      <c r="AH9" s="58" t="s">
        <v>135</v>
      </c>
      <c r="AI9" s="58" t="s">
        <v>151</v>
      </c>
      <c r="AJ9" s="58" t="s">
        <v>136</v>
      </c>
      <c r="AK9" s="58" t="s">
        <v>137</v>
      </c>
      <c r="AL9" s="58" t="s">
        <v>114</v>
      </c>
      <c r="AM9" s="58" t="s">
        <v>138</v>
      </c>
      <c r="AN9" s="58" t="s">
        <v>116</v>
      </c>
      <c r="AO9" s="58" t="s">
        <v>117</v>
      </c>
      <c r="AP9" s="58" t="s">
        <v>118</v>
      </c>
      <c r="AQ9" s="58" t="s">
        <v>141</v>
      </c>
      <c r="AR9" s="58" t="s">
        <v>142</v>
      </c>
      <c r="AS9" s="58" t="s">
        <v>143</v>
      </c>
      <c r="AT9" s="58" t="s">
        <v>161</v>
      </c>
      <c r="AU9" s="58" t="s">
        <v>145</v>
      </c>
      <c r="AV9" s="58" t="s">
        <v>123</v>
      </c>
      <c r="AW9" s="58" t="s">
        <v>125</v>
      </c>
      <c r="AX9" s="58" t="s">
        <v>157</v>
      </c>
      <c r="AY9" s="58" t="s">
        <v>162</v>
      </c>
      <c r="AZ9" s="120" t="s">
        <v>576</v>
      </c>
      <c r="BA9" s="58" t="s">
        <v>148</v>
      </c>
      <c r="BB9" s="58" t="s">
        <v>149</v>
      </c>
    </row>
    <row r="10" spans="1:54" ht="16" x14ac:dyDescent="0.2">
      <c r="A10" s="63">
        <v>43703.826203703706</v>
      </c>
      <c r="B10" s="63">
        <v>43703.832824074074</v>
      </c>
      <c r="C10" s="58" t="s">
        <v>57</v>
      </c>
      <c r="D10" s="120" t="s">
        <v>576</v>
      </c>
      <c r="E10" s="2">
        <v>100</v>
      </c>
      <c r="F10" s="2">
        <v>572</v>
      </c>
      <c r="G10" s="58" t="s">
        <v>130</v>
      </c>
      <c r="H10" s="63">
        <v>43703.832841793985</v>
      </c>
      <c r="I10" s="58" t="s">
        <v>163</v>
      </c>
      <c r="J10" s="58" t="s">
        <v>106</v>
      </c>
      <c r="K10" s="58" t="s">
        <v>106</v>
      </c>
      <c r="L10" s="58" t="s">
        <v>106</v>
      </c>
      <c r="M10" s="58" t="s">
        <v>106</v>
      </c>
      <c r="N10" s="120" t="s">
        <v>576</v>
      </c>
      <c r="O10" s="120" t="s">
        <v>576</v>
      </c>
      <c r="P10" s="58" t="s">
        <v>107</v>
      </c>
      <c r="Q10" s="58" t="s">
        <v>108</v>
      </c>
      <c r="R10" s="58" t="s">
        <v>129</v>
      </c>
      <c r="S10" s="58" t="s">
        <v>109</v>
      </c>
      <c r="T10" s="58" t="s">
        <v>133</v>
      </c>
      <c r="U10" s="58" t="s">
        <v>132</v>
      </c>
      <c r="V10" s="58" t="s">
        <v>133</v>
      </c>
      <c r="W10" s="58" t="s">
        <v>134</v>
      </c>
      <c r="X10" s="58" t="s">
        <v>134</v>
      </c>
      <c r="Y10" s="58" t="s">
        <v>134</v>
      </c>
      <c r="Z10" s="58" t="s">
        <v>109</v>
      </c>
      <c r="AA10" s="58" t="s">
        <v>132</v>
      </c>
      <c r="AB10" s="58" t="s">
        <v>134</v>
      </c>
      <c r="AC10" s="58" t="s">
        <v>132</v>
      </c>
      <c r="AD10" s="58" t="s">
        <v>134</v>
      </c>
      <c r="AE10" s="58" t="s">
        <v>134</v>
      </c>
      <c r="AF10" s="58" t="s">
        <v>134</v>
      </c>
      <c r="AG10" s="58" t="s">
        <v>134</v>
      </c>
      <c r="AH10" s="58" t="s">
        <v>110</v>
      </c>
      <c r="AI10" s="58" t="s">
        <v>111</v>
      </c>
      <c r="AJ10" s="58" t="s">
        <v>136</v>
      </c>
      <c r="AK10" s="58" t="s">
        <v>137</v>
      </c>
      <c r="AL10" s="58" t="s">
        <v>114</v>
      </c>
      <c r="AM10" s="58" t="s">
        <v>138</v>
      </c>
      <c r="AN10" s="58" t="s">
        <v>156</v>
      </c>
      <c r="AO10" s="58" t="s">
        <v>139</v>
      </c>
      <c r="AP10" s="58" t="s">
        <v>140</v>
      </c>
      <c r="AQ10" s="58" t="s">
        <v>141</v>
      </c>
      <c r="AR10" s="58" t="s">
        <v>142</v>
      </c>
      <c r="AS10" s="58" t="s">
        <v>143</v>
      </c>
      <c r="AT10" s="58" t="s">
        <v>153</v>
      </c>
      <c r="AU10" s="58" t="s">
        <v>145</v>
      </c>
      <c r="AV10" s="58" t="s">
        <v>123</v>
      </c>
      <c r="AW10" s="58" t="s">
        <v>125</v>
      </c>
      <c r="AX10" s="58" t="s">
        <v>126</v>
      </c>
      <c r="AY10" s="58" t="s">
        <v>147</v>
      </c>
      <c r="AZ10" s="120" t="s">
        <v>576</v>
      </c>
      <c r="BA10" s="58" t="s">
        <v>148</v>
      </c>
      <c r="BB10" s="58" t="s">
        <v>149</v>
      </c>
    </row>
    <row r="11" spans="1:54" ht="16" x14ac:dyDescent="0.2">
      <c r="A11" s="63">
        <v>43703.843553240738</v>
      </c>
      <c r="B11" s="63">
        <v>43703.86990740741</v>
      </c>
      <c r="C11" s="58" t="s">
        <v>57</v>
      </c>
      <c r="D11" s="120" t="s">
        <v>576</v>
      </c>
      <c r="E11" s="2">
        <v>100</v>
      </c>
      <c r="F11" s="2">
        <v>2276</v>
      </c>
      <c r="G11" s="58" t="s">
        <v>130</v>
      </c>
      <c r="H11" s="63">
        <v>43703.869919722223</v>
      </c>
      <c r="I11" s="58" t="s">
        <v>164</v>
      </c>
      <c r="J11" s="58" t="s">
        <v>106</v>
      </c>
      <c r="K11" s="58" t="s">
        <v>106</v>
      </c>
      <c r="L11" s="58" t="s">
        <v>106</v>
      </c>
      <c r="M11" s="58" t="s">
        <v>106</v>
      </c>
      <c r="N11" s="120" t="s">
        <v>576</v>
      </c>
      <c r="O11" s="120" t="s">
        <v>576</v>
      </c>
      <c r="P11" s="58" t="s">
        <v>107</v>
      </c>
      <c r="Q11" s="58" t="s">
        <v>108</v>
      </c>
      <c r="R11" s="58" t="s">
        <v>129</v>
      </c>
      <c r="S11" s="58" t="s">
        <v>109</v>
      </c>
      <c r="T11" s="58" t="s">
        <v>109</v>
      </c>
      <c r="U11" s="58" t="s">
        <v>109</v>
      </c>
      <c r="V11" s="58" t="s">
        <v>109</v>
      </c>
      <c r="W11" s="58" t="s">
        <v>109</v>
      </c>
      <c r="X11" s="58" t="s">
        <v>109</v>
      </c>
      <c r="Y11" s="58" t="s">
        <v>109</v>
      </c>
      <c r="Z11" s="58" t="s">
        <v>109</v>
      </c>
      <c r="AA11" s="58" t="s">
        <v>109</v>
      </c>
      <c r="AB11" s="58" t="s">
        <v>109</v>
      </c>
      <c r="AC11" s="58" t="s">
        <v>109</v>
      </c>
      <c r="AD11" s="58" t="s">
        <v>109</v>
      </c>
      <c r="AE11" s="58" t="s">
        <v>109</v>
      </c>
      <c r="AF11" s="58" t="s">
        <v>109</v>
      </c>
      <c r="AG11" s="58" t="s">
        <v>109</v>
      </c>
      <c r="AH11" s="58" t="s">
        <v>165</v>
      </c>
      <c r="AI11" s="58" t="s">
        <v>166</v>
      </c>
      <c r="AJ11" s="58" t="s">
        <v>167</v>
      </c>
      <c r="AK11" s="58" t="s">
        <v>137</v>
      </c>
      <c r="AL11" s="58" t="s">
        <v>168</v>
      </c>
      <c r="AM11" s="58" t="s">
        <v>138</v>
      </c>
      <c r="AN11" s="58" t="s">
        <v>156</v>
      </c>
      <c r="AO11" s="58" t="s">
        <v>139</v>
      </c>
      <c r="AP11" s="58" t="s">
        <v>140</v>
      </c>
      <c r="AQ11" s="58" t="s">
        <v>169</v>
      </c>
      <c r="AR11" s="58" t="s">
        <v>142</v>
      </c>
      <c r="AS11" s="58" t="s">
        <v>170</v>
      </c>
      <c r="AT11" s="58" t="s">
        <v>122</v>
      </c>
      <c r="AU11" s="58" t="s">
        <v>145</v>
      </c>
      <c r="AV11" s="58" t="s">
        <v>124</v>
      </c>
      <c r="AW11" s="58" t="s">
        <v>171</v>
      </c>
      <c r="AX11" s="58" t="s">
        <v>146</v>
      </c>
      <c r="AY11" s="58" t="s">
        <v>162</v>
      </c>
      <c r="AZ11" s="120" t="s">
        <v>576</v>
      </c>
      <c r="BA11" s="58" t="s">
        <v>148</v>
      </c>
      <c r="BB11" s="58" t="s">
        <v>106</v>
      </c>
    </row>
    <row r="12" spans="1:54" ht="16" x14ac:dyDescent="0.2">
      <c r="A12" s="63">
        <v>43703.894456018519</v>
      </c>
      <c r="B12" s="63">
        <v>43703.901064814818</v>
      </c>
      <c r="C12" s="58" t="s">
        <v>57</v>
      </c>
      <c r="D12" s="120" t="s">
        <v>576</v>
      </c>
      <c r="E12" s="2">
        <v>100</v>
      </c>
      <c r="F12" s="2">
        <v>570</v>
      </c>
      <c r="G12" s="58" t="s">
        <v>130</v>
      </c>
      <c r="H12" s="63">
        <v>43703.901075925925</v>
      </c>
      <c r="I12" s="58" t="s">
        <v>172</v>
      </c>
      <c r="J12" s="58" t="s">
        <v>106</v>
      </c>
      <c r="K12" s="58" t="s">
        <v>106</v>
      </c>
      <c r="L12" s="58" t="s">
        <v>106</v>
      </c>
      <c r="M12" s="58" t="s">
        <v>106</v>
      </c>
      <c r="N12" s="120" t="s">
        <v>576</v>
      </c>
      <c r="O12" s="120" t="s">
        <v>576</v>
      </c>
      <c r="P12" s="58" t="s">
        <v>107</v>
      </c>
      <c r="Q12" s="58" t="s">
        <v>108</v>
      </c>
      <c r="R12" s="58" t="s">
        <v>129</v>
      </c>
      <c r="S12" s="58" t="s">
        <v>109</v>
      </c>
      <c r="T12" s="58" t="s">
        <v>133</v>
      </c>
      <c r="U12" s="58" t="s">
        <v>134</v>
      </c>
      <c r="V12" s="58" t="s">
        <v>134</v>
      </c>
      <c r="W12" s="58" t="s">
        <v>134</v>
      </c>
      <c r="X12" s="58" t="s">
        <v>134</v>
      </c>
      <c r="Y12" s="58" t="s">
        <v>134</v>
      </c>
      <c r="Z12" s="58" t="s">
        <v>134</v>
      </c>
      <c r="AA12" s="58" t="s">
        <v>134</v>
      </c>
      <c r="AB12" s="58" t="s">
        <v>109</v>
      </c>
      <c r="AC12" s="58" t="s">
        <v>134</v>
      </c>
      <c r="AD12" s="58" t="s">
        <v>134</v>
      </c>
      <c r="AE12" s="58" t="s">
        <v>134</v>
      </c>
      <c r="AF12" s="58" t="s">
        <v>134</v>
      </c>
      <c r="AG12" s="58" t="s">
        <v>134</v>
      </c>
      <c r="AH12" s="58" t="s">
        <v>173</v>
      </c>
      <c r="AI12" s="58" t="s">
        <v>151</v>
      </c>
      <c r="AJ12" s="58" t="s">
        <v>136</v>
      </c>
      <c r="AK12" s="58" t="s">
        <v>137</v>
      </c>
      <c r="AL12" s="58" t="s">
        <v>114</v>
      </c>
      <c r="AM12" s="58" t="s">
        <v>138</v>
      </c>
      <c r="AN12" s="58" t="s">
        <v>116</v>
      </c>
      <c r="AO12" s="58" t="s">
        <v>117</v>
      </c>
      <c r="AP12" s="58" t="s">
        <v>140</v>
      </c>
      <c r="AQ12" s="58" t="s">
        <v>119</v>
      </c>
      <c r="AR12" s="58" t="s">
        <v>120</v>
      </c>
      <c r="AS12" s="58" t="s">
        <v>143</v>
      </c>
      <c r="AT12" s="58" t="s">
        <v>153</v>
      </c>
      <c r="AU12" s="58" t="s">
        <v>123</v>
      </c>
      <c r="AV12" s="58" t="s">
        <v>174</v>
      </c>
      <c r="AW12" s="58" t="s">
        <v>125</v>
      </c>
      <c r="AX12" s="58" t="s">
        <v>126</v>
      </c>
      <c r="AY12" s="58" t="s">
        <v>147</v>
      </c>
      <c r="AZ12" s="120" t="s">
        <v>576</v>
      </c>
      <c r="BA12" s="58" t="s">
        <v>148</v>
      </c>
      <c r="BB12" s="58" t="s">
        <v>149</v>
      </c>
    </row>
    <row r="13" spans="1:54" ht="16" x14ac:dyDescent="0.2">
      <c r="A13" s="63">
        <v>43703.925347222219</v>
      </c>
      <c r="B13" s="63">
        <v>43703.935949074075</v>
      </c>
      <c r="C13" s="58" t="s">
        <v>57</v>
      </c>
      <c r="D13" s="120" t="s">
        <v>576</v>
      </c>
      <c r="E13" s="2">
        <v>100</v>
      </c>
      <c r="F13" s="2">
        <v>916</v>
      </c>
      <c r="G13" s="58" t="s">
        <v>130</v>
      </c>
      <c r="H13" s="63">
        <v>43703.935963541669</v>
      </c>
      <c r="I13" s="58" t="s">
        <v>175</v>
      </c>
      <c r="J13" s="58" t="s">
        <v>106</v>
      </c>
      <c r="K13" s="58" t="s">
        <v>106</v>
      </c>
      <c r="L13" s="58" t="s">
        <v>106</v>
      </c>
      <c r="M13" s="58" t="s">
        <v>106</v>
      </c>
      <c r="N13" s="120" t="s">
        <v>576</v>
      </c>
      <c r="O13" s="120" t="s">
        <v>576</v>
      </c>
      <c r="P13" s="58" t="s">
        <v>107</v>
      </c>
      <c r="Q13" s="58" t="s">
        <v>108</v>
      </c>
      <c r="R13" s="58" t="s">
        <v>129</v>
      </c>
      <c r="S13" s="58" t="s">
        <v>109</v>
      </c>
      <c r="T13" s="58" t="s">
        <v>132</v>
      </c>
      <c r="U13" s="58" t="s">
        <v>133</v>
      </c>
      <c r="V13" s="58" t="s">
        <v>134</v>
      </c>
      <c r="W13" s="58" t="s">
        <v>134</v>
      </c>
      <c r="X13" s="58" t="s">
        <v>109</v>
      </c>
      <c r="Y13" s="58" t="s">
        <v>134</v>
      </c>
      <c r="Z13" s="58" t="s">
        <v>109</v>
      </c>
      <c r="AA13" s="58" t="s">
        <v>132</v>
      </c>
      <c r="AB13" s="58" t="s">
        <v>133</v>
      </c>
      <c r="AC13" s="58" t="s">
        <v>132</v>
      </c>
      <c r="AD13" s="58" t="s">
        <v>134</v>
      </c>
      <c r="AE13" s="58" t="s">
        <v>134</v>
      </c>
      <c r="AF13" s="58" t="s">
        <v>109</v>
      </c>
      <c r="AG13" s="58" t="s">
        <v>134</v>
      </c>
      <c r="AH13" s="58" t="s">
        <v>110</v>
      </c>
      <c r="AI13" s="58" t="s">
        <v>151</v>
      </c>
      <c r="AJ13" s="58" t="s">
        <v>136</v>
      </c>
      <c r="AK13" s="58" t="s">
        <v>137</v>
      </c>
      <c r="AL13" s="58" t="s">
        <v>114</v>
      </c>
      <c r="AM13" s="58" t="s">
        <v>138</v>
      </c>
      <c r="AN13" s="58" t="s">
        <v>176</v>
      </c>
      <c r="AO13" s="58" t="s">
        <v>117</v>
      </c>
      <c r="AP13" s="58" t="s">
        <v>140</v>
      </c>
      <c r="AQ13" s="58" t="s">
        <v>141</v>
      </c>
      <c r="AR13" s="58" t="s">
        <v>120</v>
      </c>
      <c r="AS13" s="58" t="s">
        <v>143</v>
      </c>
      <c r="AT13" s="58" t="s">
        <v>153</v>
      </c>
      <c r="AU13" s="58" t="s">
        <v>145</v>
      </c>
      <c r="AV13" s="58" t="s">
        <v>123</v>
      </c>
      <c r="AW13" s="58" t="s">
        <v>125</v>
      </c>
      <c r="AX13" s="58" t="s">
        <v>126</v>
      </c>
      <c r="AY13" s="58" t="s">
        <v>147</v>
      </c>
      <c r="AZ13" s="120" t="s">
        <v>576</v>
      </c>
      <c r="BA13" s="58" t="s">
        <v>148</v>
      </c>
      <c r="BB13" s="58" t="s">
        <v>149</v>
      </c>
    </row>
    <row r="14" spans="1:54" ht="16" x14ac:dyDescent="0.2">
      <c r="A14" s="63">
        <v>43704.405659722222</v>
      </c>
      <c r="B14" s="63">
        <v>43704.40934027778</v>
      </c>
      <c r="C14" s="58" t="s">
        <v>57</v>
      </c>
      <c r="D14" s="120" t="s">
        <v>576</v>
      </c>
      <c r="E14" s="2">
        <v>100</v>
      </c>
      <c r="F14" s="2">
        <v>318</v>
      </c>
      <c r="G14" s="58" t="s">
        <v>130</v>
      </c>
      <c r="H14" s="63">
        <v>43704.409349884256</v>
      </c>
      <c r="I14" s="58" t="s">
        <v>177</v>
      </c>
      <c r="J14" s="58" t="s">
        <v>106</v>
      </c>
      <c r="K14" s="58" t="s">
        <v>106</v>
      </c>
      <c r="L14" s="58" t="s">
        <v>106</v>
      </c>
      <c r="M14" s="58" t="s">
        <v>106</v>
      </c>
      <c r="N14" s="120" t="s">
        <v>576</v>
      </c>
      <c r="O14" s="120" t="s">
        <v>576</v>
      </c>
      <c r="P14" s="58" t="s">
        <v>107</v>
      </c>
      <c r="Q14" s="58" t="s">
        <v>108</v>
      </c>
      <c r="R14" s="58" t="s">
        <v>129</v>
      </c>
      <c r="S14" s="58" t="s">
        <v>134</v>
      </c>
      <c r="T14" s="58" t="s">
        <v>132</v>
      </c>
      <c r="U14" s="58" t="s">
        <v>133</v>
      </c>
      <c r="V14" s="58" t="s">
        <v>134</v>
      </c>
      <c r="W14" s="58" t="s">
        <v>134</v>
      </c>
      <c r="X14" s="58" t="s">
        <v>134</v>
      </c>
      <c r="Y14" s="58" t="s">
        <v>134</v>
      </c>
      <c r="Z14" s="58" t="s">
        <v>109</v>
      </c>
      <c r="AA14" s="58" t="s">
        <v>133</v>
      </c>
      <c r="AB14" s="58" t="s">
        <v>109</v>
      </c>
      <c r="AC14" s="58" t="s">
        <v>134</v>
      </c>
      <c r="AD14" s="58" t="s">
        <v>109</v>
      </c>
      <c r="AE14" s="58" t="s">
        <v>109</v>
      </c>
      <c r="AF14" s="58" t="s">
        <v>134</v>
      </c>
      <c r="AG14" s="58" t="s">
        <v>134</v>
      </c>
      <c r="AH14" s="58" t="s">
        <v>173</v>
      </c>
      <c r="AI14" s="58" t="s">
        <v>151</v>
      </c>
      <c r="AJ14" s="58" t="s">
        <v>136</v>
      </c>
      <c r="AK14" s="58" t="s">
        <v>137</v>
      </c>
      <c r="AL14" s="58" t="s">
        <v>114</v>
      </c>
      <c r="AM14" s="58" t="s">
        <v>178</v>
      </c>
      <c r="AN14" s="58" t="s">
        <v>176</v>
      </c>
      <c r="AO14" s="58" t="s">
        <v>117</v>
      </c>
      <c r="AP14" s="58" t="s">
        <v>118</v>
      </c>
      <c r="AQ14" s="58" t="s">
        <v>141</v>
      </c>
      <c r="AR14" s="58" t="s">
        <v>142</v>
      </c>
      <c r="AS14" s="58" t="s">
        <v>143</v>
      </c>
      <c r="AT14" s="58" t="s">
        <v>153</v>
      </c>
      <c r="AU14" s="58" t="s">
        <v>145</v>
      </c>
      <c r="AV14" s="58" t="s">
        <v>179</v>
      </c>
      <c r="AW14" s="58" t="s">
        <v>125</v>
      </c>
      <c r="AX14" s="58" t="s">
        <v>126</v>
      </c>
      <c r="AY14" s="58" t="s">
        <v>147</v>
      </c>
      <c r="AZ14" s="120" t="s">
        <v>576</v>
      </c>
      <c r="BA14" s="58" t="s">
        <v>148</v>
      </c>
      <c r="BB14" s="58" t="s">
        <v>149</v>
      </c>
    </row>
    <row r="15" spans="1:54" ht="16" x14ac:dyDescent="0.2">
      <c r="A15" s="63">
        <v>43704.625775462962</v>
      </c>
      <c r="B15" s="63">
        <v>43704.63208333333</v>
      </c>
      <c r="C15" s="58" t="s">
        <v>57</v>
      </c>
      <c r="D15" s="120" t="s">
        <v>576</v>
      </c>
      <c r="E15" s="2">
        <v>100</v>
      </c>
      <c r="F15" s="2">
        <v>545</v>
      </c>
      <c r="G15" s="58" t="s">
        <v>130</v>
      </c>
      <c r="H15" s="63">
        <v>43704.632099768518</v>
      </c>
      <c r="I15" s="58" t="s">
        <v>180</v>
      </c>
      <c r="J15" s="58" t="s">
        <v>106</v>
      </c>
      <c r="K15" s="58" t="s">
        <v>106</v>
      </c>
      <c r="L15" s="58" t="s">
        <v>106</v>
      </c>
      <c r="M15" s="58" t="s">
        <v>106</v>
      </c>
      <c r="N15" s="120" t="s">
        <v>576</v>
      </c>
      <c r="O15" s="120" t="s">
        <v>576</v>
      </c>
      <c r="P15" s="58" t="s">
        <v>107</v>
      </c>
      <c r="Q15" s="58" t="s">
        <v>108</v>
      </c>
      <c r="R15" s="58" t="s">
        <v>129</v>
      </c>
      <c r="S15" s="58" t="s">
        <v>109</v>
      </c>
      <c r="T15" s="58" t="s">
        <v>133</v>
      </c>
      <c r="U15" s="58" t="s">
        <v>132</v>
      </c>
      <c r="V15" s="58" t="s">
        <v>134</v>
      </c>
      <c r="W15" s="58" t="s">
        <v>134</v>
      </c>
      <c r="X15" s="58" t="s">
        <v>109</v>
      </c>
      <c r="Y15" s="58" t="s">
        <v>109</v>
      </c>
      <c r="Z15" s="58" t="s">
        <v>109</v>
      </c>
      <c r="AA15" s="58" t="s">
        <v>134</v>
      </c>
      <c r="AB15" s="58" t="s">
        <v>109</v>
      </c>
      <c r="AC15" s="58" t="s">
        <v>109</v>
      </c>
      <c r="AD15" s="58" t="s">
        <v>109</v>
      </c>
      <c r="AE15" s="58" t="s">
        <v>109</v>
      </c>
      <c r="AF15" s="58" t="s">
        <v>109</v>
      </c>
      <c r="AG15" s="58" t="s">
        <v>109</v>
      </c>
      <c r="AH15" s="58" t="s">
        <v>135</v>
      </c>
      <c r="AI15" s="58" t="s">
        <v>151</v>
      </c>
      <c r="AJ15" s="58" t="s">
        <v>136</v>
      </c>
      <c r="AK15" s="58" t="s">
        <v>137</v>
      </c>
      <c r="AL15" s="58" t="s">
        <v>114</v>
      </c>
      <c r="AM15" s="58" t="s">
        <v>115</v>
      </c>
      <c r="AN15" s="58" t="s">
        <v>156</v>
      </c>
      <c r="AO15" s="58" t="s">
        <v>139</v>
      </c>
      <c r="AP15" s="58" t="s">
        <v>118</v>
      </c>
      <c r="AQ15" s="58" t="s">
        <v>141</v>
      </c>
      <c r="AR15" s="58" t="s">
        <v>120</v>
      </c>
      <c r="AS15" s="58" t="s">
        <v>143</v>
      </c>
      <c r="AT15" s="58" t="s">
        <v>144</v>
      </c>
      <c r="AU15" s="58" t="s">
        <v>145</v>
      </c>
      <c r="AV15" s="58" t="s">
        <v>123</v>
      </c>
      <c r="AW15" s="58" t="s">
        <v>125</v>
      </c>
      <c r="AX15" s="58" t="s">
        <v>157</v>
      </c>
      <c r="AY15" s="58" t="s">
        <v>127</v>
      </c>
      <c r="AZ15" s="120" t="s">
        <v>576</v>
      </c>
      <c r="BA15" s="58" t="s">
        <v>148</v>
      </c>
      <c r="BB15" s="58" t="s">
        <v>149</v>
      </c>
    </row>
    <row r="16" spans="1:54" ht="16" x14ac:dyDescent="0.2">
      <c r="A16" s="63">
        <v>43704.591921296298</v>
      </c>
      <c r="B16" s="63">
        <v>43704.830069444448</v>
      </c>
      <c r="C16" s="58" t="s">
        <v>57</v>
      </c>
      <c r="D16" s="120" t="s">
        <v>576</v>
      </c>
      <c r="E16" s="2">
        <v>100</v>
      </c>
      <c r="F16" s="2">
        <v>20576</v>
      </c>
      <c r="G16" s="58" t="s">
        <v>130</v>
      </c>
      <c r="H16" s="63">
        <v>43704.830082488428</v>
      </c>
      <c r="I16" s="58" t="s">
        <v>181</v>
      </c>
      <c r="J16" s="58" t="s">
        <v>106</v>
      </c>
      <c r="K16" s="58" t="s">
        <v>106</v>
      </c>
      <c r="L16" s="58" t="s">
        <v>106</v>
      </c>
      <c r="M16" s="58" t="s">
        <v>106</v>
      </c>
      <c r="N16" s="120" t="s">
        <v>576</v>
      </c>
      <c r="O16" s="120" t="s">
        <v>576</v>
      </c>
      <c r="P16" s="58" t="s">
        <v>107</v>
      </c>
      <c r="Q16" s="58" t="s">
        <v>108</v>
      </c>
      <c r="R16" s="58" t="s">
        <v>129</v>
      </c>
      <c r="S16" s="58" t="s">
        <v>134</v>
      </c>
      <c r="T16" s="58" t="s">
        <v>132</v>
      </c>
      <c r="U16" s="58" t="s">
        <v>132</v>
      </c>
      <c r="V16" s="58" t="s">
        <v>134</v>
      </c>
      <c r="W16" s="58" t="s">
        <v>133</v>
      </c>
      <c r="X16" s="58" t="s">
        <v>133</v>
      </c>
      <c r="Y16" s="58" t="s">
        <v>134</v>
      </c>
      <c r="Z16" s="58" t="s">
        <v>134</v>
      </c>
      <c r="AA16" s="58" t="s">
        <v>132</v>
      </c>
      <c r="AB16" s="58" t="s">
        <v>134</v>
      </c>
      <c r="AC16" s="58" t="s">
        <v>132</v>
      </c>
      <c r="AD16" s="58" t="s">
        <v>134</v>
      </c>
      <c r="AE16" s="58" t="s">
        <v>134</v>
      </c>
      <c r="AF16" s="58" t="s">
        <v>133</v>
      </c>
      <c r="AG16" s="58" t="s">
        <v>134</v>
      </c>
      <c r="AH16" s="58" t="s">
        <v>135</v>
      </c>
      <c r="AI16" s="58" t="s">
        <v>151</v>
      </c>
      <c r="AJ16" s="58" t="s">
        <v>136</v>
      </c>
      <c r="AK16" s="58" t="s">
        <v>137</v>
      </c>
      <c r="AL16" s="58" t="s">
        <v>114</v>
      </c>
      <c r="AM16" s="58" t="s">
        <v>178</v>
      </c>
      <c r="AN16" s="58" t="s">
        <v>116</v>
      </c>
      <c r="AO16" s="58" t="s">
        <v>139</v>
      </c>
      <c r="AP16" s="58" t="s">
        <v>140</v>
      </c>
      <c r="AQ16" s="58" t="s">
        <v>141</v>
      </c>
      <c r="AR16" s="58" t="s">
        <v>142</v>
      </c>
      <c r="AS16" s="58" t="s">
        <v>182</v>
      </c>
      <c r="AT16" s="58" t="s">
        <v>122</v>
      </c>
      <c r="AU16" s="58" t="s">
        <v>145</v>
      </c>
      <c r="AV16" s="58" t="s">
        <v>123</v>
      </c>
      <c r="AW16" s="58" t="s">
        <v>125</v>
      </c>
      <c r="AX16" s="58" t="s">
        <v>157</v>
      </c>
      <c r="AY16" s="58" t="s">
        <v>127</v>
      </c>
      <c r="AZ16" s="120" t="s">
        <v>576</v>
      </c>
      <c r="BA16" s="58" t="s">
        <v>148</v>
      </c>
      <c r="BB16" s="58" t="s">
        <v>149</v>
      </c>
    </row>
    <row r="17" spans="1:54" s="66" customFormat="1" ht="16" x14ac:dyDescent="0.2">
      <c r="A17" s="69">
        <v>43698.586678240739</v>
      </c>
      <c r="B17" s="69">
        <v>43698.587395833332</v>
      </c>
      <c r="C17" s="67" t="s">
        <v>57</v>
      </c>
      <c r="D17" s="120" t="s">
        <v>576</v>
      </c>
      <c r="E17" s="66">
        <v>2</v>
      </c>
      <c r="F17" s="66">
        <v>62</v>
      </c>
      <c r="G17" s="67" t="s">
        <v>104</v>
      </c>
      <c r="H17" s="69">
        <v>43705.587762488423</v>
      </c>
      <c r="I17" s="67" t="s">
        <v>183</v>
      </c>
      <c r="J17" s="67" t="s">
        <v>106</v>
      </c>
      <c r="K17" s="67" t="s">
        <v>106</v>
      </c>
      <c r="L17" s="67" t="s">
        <v>106</v>
      </c>
      <c r="M17" s="67" t="s">
        <v>106</v>
      </c>
      <c r="N17" s="120" t="s">
        <v>576</v>
      </c>
      <c r="O17" s="120" t="s">
        <v>576</v>
      </c>
      <c r="P17" s="67" t="s">
        <v>107</v>
      </c>
      <c r="Q17" s="67" t="s">
        <v>108</v>
      </c>
      <c r="R17" s="67" t="s">
        <v>129</v>
      </c>
      <c r="S17" s="67" t="s">
        <v>106</v>
      </c>
      <c r="T17" s="67" t="s">
        <v>106</v>
      </c>
      <c r="U17" s="67" t="s">
        <v>106</v>
      </c>
      <c r="V17" s="67" t="s">
        <v>106</v>
      </c>
      <c r="W17" s="67" t="s">
        <v>106</v>
      </c>
      <c r="X17" s="67" t="s">
        <v>106</v>
      </c>
      <c r="Y17" s="67" t="s">
        <v>106</v>
      </c>
      <c r="Z17" s="67" t="s">
        <v>106</v>
      </c>
      <c r="AA17" s="67" t="s">
        <v>106</v>
      </c>
      <c r="AB17" s="67" t="s">
        <v>106</v>
      </c>
      <c r="AC17" s="67" t="s">
        <v>106</v>
      </c>
      <c r="AD17" s="67" t="s">
        <v>106</v>
      </c>
      <c r="AE17" s="67" t="s">
        <v>106</v>
      </c>
      <c r="AF17" s="67" t="s">
        <v>106</v>
      </c>
      <c r="AG17" s="68">
        <v>0</v>
      </c>
      <c r="AH17" s="68">
        <v>0</v>
      </c>
      <c r="AI17" s="67" t="s">
        <v>106</v>
      </c>
      <c r="AJ17" s="67" t="s">
        <v>106</v>
      </c>
      <c r="AK17" s="67" t="s">
        <v>106</v>
      </c>
      <c r="AL17" s="67" t="s">
        <v>106</v>
      </c>
      <c r="AM17" s="67" t="s">
        <v>106</v>
      </c>
      <c r="AN17" s="67" t="s">
        <v>106</v>
      </c>
      <c r="AO17" s="67" t="s">
        <v>106</v>
      </c>
      <c r="AP17" s="67" t="s">
        <v>106</v>
      </c>
      <c r="AQ17" s="67" t="s">
        <v>106</v>
      </c>
      <c r="AR17" s="67" t="s">
        <v>106</v>
      </c>
      <c r="AS17" s="67" t="s">
        <v>106</v>
      </c>
      <c r="AT17" s="67" t="s">
        <v>106</v>
      </c>
      <c r="AU17" s="67" t="s">
        <v>106</v>
      </c>
      <c r="AV17" s="67" t="s">
        <v>106</v>
      </c>
      <c r="AW17" s="67" t="s">
        <v>106</v>
      </c>
      <c r="AX17" s="67" t="s">
        <v>106</v>
      </c>
      <c r="AY17" s="67" t="s">
        <v>106</v>
      </c>
      <c r="AZ17" s="120" t="s">
        <v>576</v>
      </c>
      <c r="BA17" s="67" t="s">
        <v>106</v>
      </c>
      <c r="BB17" s="67" t="s">
        <v>106</v>
      </c>
    </row>
    <row r="18" spans="1:54" ht="16" x14ac:dyDescent="0.2">
      <c r="A18" s="63">
        <v>43705.782268518517</v>
      </c>
      <c r="B18" s="63">
        <v>43705.79109953704</v>
      </c>
      <c r="C18" s="58" t="s">
        <v>57</v>
      </c>
      <c r="D18" s="120" t="s">
        <v>576</v>
      </c>
      <c r="E18" s="2">
        <v>100</v>
      </c>
      <c r="F18" s="2">
        <v>762</v>
      </c>
      <c r="G18" s="58" t="s">
        <v>130</v>
      </c>
      <c r="H18" s="63">
        <v>43705.791113472224</v>
      </c>
      <c r="I18" s="58" t="s">
        <v>184</v>
      </c>
      <c r="J18" s="58" t="s">
        <v>106</v>
      </c>
      <c r="K18" s="58" t="s">
        <v>106</v>
      </c>
      <c r="L18" s="58" t="s">
        <v>106</v>
      </c>
      <c r="M18" s="58" t="s">
        <v>106</v>
      </c>
      <c r="N18" s="120" t="s">
        <v>576</v>
      </c>
      <c r="O18" s="120" t="s">
        <v>576</v>
      </c>
      <c r="P18" s="58" t="s">
        <v>107</v>
      </c>
      <c r="Q18" s="58" t="s">
        <v>108</v>
      </c>
      <c r="R18" s="58" t="s">
        <v>129</v>
      </c>
      <c r="S18" s="58" t="s">
        <v>134</v>
      </c>
      <c r="T18" s="58" t="s">
        <v>132</v>
      </c>
      <c r="U18" s="58" t="s">
        <v>133</v>
      </c>
      <c r="V18" s="58" t="s">
        <v>134</v>
      </c>
      <c r="W18" s="58" t="s">
        <v>134</v>
      </c>
      <c r="X18" s="58" t="s">
        <v>134</v>
      </c>
      <c r="Y18" s="58" t="s">
        <v>109</v>
      </c>
      <c r="Z18" s="58" t="s">
        <v>109</v>
      </c>
      <c r="AA18" s="58" t="s">
        <v>133</v>
      </c>
      <c r="AB18" s="58" t="s">
        <v>134</v>
      </c>
      <c r="AC18" s="58" t="s">
        <v>133</v>
      </c>
      <c r="AD18" s="58" t="s">
        <v>134</v>
      </c>
      <c r="AE18" s="58" t="s">
        <v>109</v>
      </c>
      <c r="AF18" s="58" t="s">
        <v>134</v>
      </c>
      <c r="AG18" s="58" t="s">
        <v>109</v>
      </c>
      <c r="AH18" s="58" t="s">
        <v>110</v>
      </c>
      <c r="AI18" s="58" t="s">
        <v>151</v>
      </c>
      <c r="AJ18" s="58" t="s">
        <v>136</v>
      </c>
      <c r="AK18" s="58" t="s">
        <v>137</v>
      </c>
      <c r="AL18" s="58" t="s">
        <v>114</v>
      </c>
      <c r="AM18" s="58" t="s">
        <v>138</v>
      </c>
      <c r="AN18" s="58" t="s">
        <v>116</v>
      </c>
      <c r="AO18" s="58" t="s">
        <v>117</v>
      </c>
      <c r="AP18" s="58" t="s">
        <v>118</v>
      </c>
      <c r="AQ18" s="58" t="s">
        <v>141</v>
      </c>
      <c r="AR18" s="58" t="s">
        <v>142</v>
      </c>
      <c r="AS18" s="58" t="s">
        <v>143</v>
      </c>
      <c r="AT18" s="58" t="s">
        <v>153</v>
      </c>
      <c r="AU18" s="58" t="s">
        <v>145</v>
      </c>
      <c r="AV18" s="58" t="s">
        <v>123</v>
      </c>
      <c r="AW18" s="58" t="s">
        <v>125</v>
      </c>
      <c r="AX18" s="58" t="s">
        <v>126</v>
      </c>
      <c r="AY18" s="58" t="s">
        <v>127</v>
      </c>
      <c r="AZ18" s="120" t="s">
        <v>576</v>
      </c>
      <c r="BA18" s="58" t="s">
        <v>148</v>
      </c>
      <c r="BB18" s="58" t="s">
        <v>149</v>
      </c>
    </row>
    <row r="19" spans="1:54" ht="16" x14ac:dyDescent="0.2">
      <c r="A19" s="63">
        <v>43706.894074074073</v>
      </c>
      <c r="B19" s="63">
        <v>43706.901932870373</v>
      </c>
      <c r="C19" s="58" t="s">
        <v>57</v>
      </c>
      <c r="D19" s="120" t="s">
        <v>576</v>
      </c>
      <c r="E19" s="2">
        <v>100</v>
      </c>
      <c r="F19" s="2">
        <v>679</v>
      </c>
      <c r="G19" s="58" t="s">
        <v>130</v>
      </c>
      <c r="H19" s="63">
        <v>43706.901953194443</v>
      </c>
      <c r="I19" s="58" t="s">
        <v>185</v>
      </c>
      <c r="J19" s="58" t="s">
        <v>106</v>
      </c>
      <c r="K19" s="58" t="s">
        <v>106</v>
      </c>
      <c r="L19" s="58" t="s">
        <v>106</v>
      </c>
      <c r="M19" s="58" t="s">
        <v>106</v>
      </c>
      <c r="N19" s="120" t="s">
        <v>576</v>
      </c>
      <c r="O19" s="120" t="s">
        <v>576</v>
      </c>
      <c r="P19" s="58" t="s">
        <v>107</v>
      </c>
      <c r="Q19" s="58" t="s">
        <v>108</v>
      </c>
      <c r="R19" s="58" t="s">
        <v>129</v>
      </c>
      <c r="S19" s="58" t="s">
        <v>134</v>
      </c>
      <c r="T19" s="58" t="s">
        <v>132</v>
      </c>
      <c r="U19" s="58" t="s">
        <v>132</v>
      </c>
      <c r="V19" s="58" t="s">
        <v>132</v>
      </c>
      <c r="W19" s="58" t="s">
        <v>133</v>
      </c>
      <c r="X19" s="58" t="s">
        <v>133</v>
      </c>
      <c r="Y19" s="58" t="s">
        <v>133</v>
      </c>
      <c r="Z19" s="58" t="s">
        <v>133</v>
      </c>
      <c r="AA19" s="58" t="s">
        <v>133</v>
      </c>
      <c r="AB19" s="58" t="s">
        <v>133</v>
      </c>
      <c r="AC19" s="58" t="s">
        <v>132</v>
      </c>
      <c r="AD19" s="58" t="s">
        <v>133</v>
      </c>
      <c r="AE19" s="58" t="s">
        <v>133</v>
      </c>
      <c r="AF19" s="58" t="s">
        <v>134</v>
      </c>
      <c r="AG19" s="58" t="s">
        <v>134</v>
      </c>
      <c r="AH19" s="58" t="s">
        <v>135</v>
      </c>
      <c r="AI19" s="58" t="s">
        <v>111</v>
      </c>
      <c r="AJ19" s="58" t="s">
        <v>136</v>
      </c>
      <c r="AK19" s="58" t="s">
        <v>137</v>
      </c>
      <c r="AL19" s="58" t="s">
        <v>114</v>
      </c>
      <c r="AM19" s="58" t="s">
        <v>138</v>
      </c>
      <c r="AN19" s="58" t="s">
        <v>116</v>
      </c>
      <c r="AO19" s="58" t="s">
        <v>117</v>
      </c>
      <c r="AP19" s="58" t="s">
        <v>186</v>
      </c>
      <c r="AQ19" s="58" t="s">
        <v>141</v>
      </c>
      <c r="AR19" s="58" t="s">
        <v>120</v>
      </c>
      <c r="AS19" s="58" t="s">
        <v>143</v>
      </c>
      <c r="AT19" s="58" t="s">
        <v>122</v>
      </c>
      <c r="AU19" s="58" t="s">
        <v>145</v>
      </c>
      <c r="AV19" s="58" t="s">
        <v>123</v>
      </c>
      <c r="AW19" s="58" t="s">
        <v>187</v>
      </c>
      <c r="AX19" s="58" t="s">
        <v>157</v>
      </c>
      <c r="AY19" s="58" t="s">
        <v>147</v>
      </c>
      <c r="AZ19" s="120" t="s">
        <v>576</v>
      </c>
      <c r="BA19" s="58" t="s">
        <v>148</v>
      </c>
      <c r="BB19" s="58" t="s">
        <v>149</v>
      </c>
    </row>
    <row r="20" spans="1:54" s="66" customFormat="1" ht="16" x14ac:dyDescent="0.2">
      <c r="A20" s="69">
        <v>43700.301550925928</v>
      </c>
      <c r="B20" s="69">
        <v>43700.301944444444</v>
      </c>
      <c r="C20" s="67" t="s">
        <v>57</v>
      </c>
      <c r="D20" s="120" t="s">
        <v>576</v>
      </c>
      <c r="E20" s="66">
        <v>2</v>
      </c>
      <c r="F20" s="66">
        <v>33</v>
      </c>
      <c r="G20" s="67" t="s">
        <v>104</v>
      </c>
      <c r="H20" s="69">
        <v>43707.302062800925</v>
      </c>
      <c r="I20" s="67" t="s">
        <v>188</v>
      </c>
      <c r="J20" s="67" t="s">
        <v>106</v>
      </c>
      <c r="K20" s="67" t="s">
        <v>106</v>
      </c>
      <c r="L20" s="67" t="s">
        <v>106</v>
      </c>
      <c r="M20" s="67" t="s">
        <v>106</v>
      </c>
      <c r="N20" s="120" t="s">
        <v>576</v>
      </c>
      <c r="O20" s="120" t="s">
        <v>576</v>
      </c>
      <c r="P20" s="67" t="s">
        <v>107</v>
      </c>
      <c r="Q20" s="67" t="s">
        <v>108</v>
      </c>
      <c r="R20" s="67" t="s">
        <v>129</v>
      </c>
      <c r="S20" s="67" t="s">
        <v>106</v>
      </c>
      <c r="T20" s="67" t="s">
        <v>106</v>
      </c>
      <c r="U20" s="67" t="s">
        <v>106</v>
      </c>
      <c r="V20" s="67" t="s">
        <v>106</v>
      </c>
      <c r="W20" s="67" t="s">
        <v>106</v>
      </c>
      <c r="X20" s="67" t="s">
        <v>106</v>
      </c>
      <c r="Y20" s="67" t="s">
        <v>106</v>
      </c>
      <c r="Z20" s="67" t="s">
        <v>106</v>
      </c>
      <c r="AA20" s="67" t="s">
        <v>106</v>
      </c>
      <c r="AB20" s="67" t="s">
        <v>106</v>
      </c>
      <c r="AC20" s="67" t="s">
        <v>106</v>
      </c>
      <c r="AD20" s="67" t="s">
        <v>106</v>
      </c>
      <c r="AE20" s="67" t="s">
        <v>106</v>
      </c>
      <c r="AF20" s="67" t="s">
        <v>106</v>
      </c>
      <c r="AG20" s="68">
        <v>0</v>
      </c>
      <c r="AH20" s="68">
        <v>0</v>
      </c>
      <c r="AI20" s="67" t="s">
        <v>106</v>
      </c>
      <c r="AJ20" s="67" t="s">
        <v>106</v>
      </c>
      <c r="AK20" s="67" t="s">
        <v>106</v>
      </c>
      <c r="AL20" s="67" t="s">
        <v>106</v>
      </c>
      <c r="AM20" s="67" t="s">
        <v>106</v>
      </c>
      <c r="AN20" s="67" t="s">
        <v>106</v>
      </c>
      <c r="AO20" s="67" t="s">
        <v>106</v>
      </c>
      <c r="AP20" s="67" t="s">
        <v>106</v>
      </c>
      <c r="AQ20" s="67" t="s">
        <v>106</v>
      </c>
      <c r="AR20" s="67" t="s">
        <v>106</v>
      </c>
      <c r="AS20" s="67" t="s">
        <v>106</v>
      </c>
      <c r="AT20" s="67" t="s">
        <v>106</v>
      </c>
      <c r="AU20" s="67" t="s">
        <v>106</v>
      </c>
      <c r="AV20" s="67" t="s">
        <v>106</v>
      </c>
      <c r="AW20" s="67" t="s">
        <v>106</v>
      </c>
      <c r="AX20" s="67" t="s">
        <v>106</v>
      </c>
      <c r="AY20" s="67" t="s">
        <v>106</v>
      </c>
      <c r="AZ20" s="120" t="s">
        <v>576</v>
      </c>
      <c r="BA20" s="67" t="s">
        <v>106</v>
      </c>
      <c r="BB20" s="67" t="s">
        <v>106</v>
      </c>
    </row>
    <row r="21" spans="1:54" s="66" customFormat="1" ht="16" x14ac:dyDescent="0.2">
      <c r="A21" s="69">
        <v>43698.593935185185</v>
      </c>
      <c r="B21" s="69">
        <v>43700.742534722223</v>
      </c>
      <c r="C21" s="67" t="s">
        <v>57</v>
      </c>
      <c r="D21" s="120" t="s">
        <v>576</v>
      </c>
      <c r="E21" s="66">
        <v>2</v>
      </c>
      <c r="F21" s="66">
        <v>185639</v>
      </c>
      <c r="G21" s="67" t="s">
        <v>104</v>
      </c>
      <c r="H21" s="69">
        <v>43707.74291572917</v>
      </c>
      <c r="I21" s="67" t="s">
        <v>189</v>
      </c>
      <c r="J21" s="67" t="s">
        <v>106</v>
      </c>
      <c r="K21" s="67" t="s">
        <v>106</v>
      </c>
      <c r="L21" s="67" t="s">
        <v>106</v>
      </c>
      <c r="M21" s="67" t="s">
        <v>106</v>
      </c>
      <c r="N21" s="120" t="s">
        <v>576</v>
      </c>
      <c r="O21" s="120" t="s">
        <v>576</v>
      </c>
      <c r="P21" s="67" t="s">
        <v>107</v>
      </c>
      <c r="Q21" s="67" t="s">
        <v>108</v>
      </c>
      <c r="R21" s="67" t="s">
        <v>129</v>
      </c>
      <c r="S21" s="67" t="s">
        <v>106</v>
      </c>
      <c r="T21" s="67" t="s">
        <v>106</v>
      </c>
      <c r="U21" s="67" t="s">
        <v>106</v>
      </c>
      <c r="V21" s="67" t="s">
        <v>106</v>
      </c>
      <c r="W21" s="67" t="s">
        <v>106</v>
      </c>
      <c r="X21" s="67" t="s">
        <v>106</v>
      </c>
      <c r="Y21" s="67" t="s">
        <v>106</v>
      </c>
      <c r="Z21" s="67" t="s">
        <v>106</v>
      </c>
      <c r="AA21" s="67" t="s">
        <v>106</v>
      </c>
      <c r="AB21" s="67" t="s">
        <v>106</v>
      </c>
      <c r="AC21" s="67" t="s">
        <v>106</v>
      </c>
      <c r="AD21" s="67" t="s">
        <v>106</v>
      </c>
      <c r="AE21" s="67" t="s">
        <v>106</v>
      </c>
      <c r="AF21" s="67" t="s">
        <v>106</v>
      </c>
      <c r="AG21" s="68">
        <v>0</v>
      </c>
      <c r="AH21" s="68">
        <v>0</v>
      </c>
      <c r="AI21" s="67" t="s">
        <v>106</v>
      </c>
      <c r="AJ21" s="67" t="s">
        <v>106</v>
      </c>
      <c r="AK21" s="67" t="s">
        <v>106</v>
      </c>
      <c r="AL21" s="67" t="s">
        <v>106</v>
      </c>
      <c r="AM21" s="67" t="s">
        <v>106</v>
      </c>
      <c r="AN21" s="67" t="s">
        <v>106</v>
      </c>
      <c r="AO21" s="67" t="s">
        <v>106</v>
      </c>
      <c r="AP21" s="67" t="s">
        <v>106</v>
      </c>
      <c r="AQ21" s="67" t="s">
        <v>106</v>
      </c>
      <c r="AR21" s="67" t="s">
        <v>106</v>
      </c>
      <c r="AS21" s="67" t="s">
        <v>106</v>
      </c>
      <c r="AT21" s="67" t="s">
        <v>106</v>
      </c>
      <c r="AU21" s="67" t="s">
        <v>106</v>
      </c>
      <c r="AV21" s="67" t="s">
        <v>106</v>
      </c>
      <c r="AW21" s="67" t="s">
        <v>106</v>
      </c>
      <c r="AX21" s="67" t="s">
        <v>106</v>
      </c>
      <c r="AY21" s="67" t="s">
        <v>106</v>
      </c>
      <c r="AZ21" s="120" t="s">
        <v>576</v>
      </c>
      <c r="BA21" s="67" t="s">
        <v>106</v>
      </c>
      <c r="BB21" s="67" t="s">
        <v>106</v>
      </c>
    </row>
    <row r="22" spans="1:54" ht="16" x14ac:dyDescent="0.2">
      <c r="A22" s="63">
        <v>43707.760925925926</v>
      </c>
      <c r="B22" s="63">
        <v>43707.778240740743</v>
      </c>
      <c r="C22" s="58" t="s">
        <v>57</v>
      </c>
      <c r="D22" s="120" t="s">
        <v>576</v>
      </c>
      <c r="E22" s="2">
        <v>100</v>
      </c>
      <c r="F22" s="2">
        <v>1495</v>
      </c>
      <c r="G22" s="58" t="s">
        <v>130</v>
      </c>
      <c r="H22" s="63">
        <v>43707.778254502315</v>
      </c>
      <c r="I22" s="58" t="s">
        <v>190</v>
      </c>
      <c r="J22" s="58" t="s">
        <v>106</v>
      </c>
      <c r="K22" s="58" t="s">
        <v>106</v>
      </c>
      <c r="L22" s="58" t="s">
        <v>106</v>
      </c>
      <c r="M22" s="58" t="s">
        <v>106</v>
      </c>
      <c r="N22" s="120" t="s">
        <v>576</v>
      </c>
      <c r="O22" s="120" t="s">
        <v>576</v>
      </c>
      <c r="P22" s="58" t="s">
        <v>107</v>
      </c>
      <c r="Q22" s="58" t="s">
        <v>108</v>
      </c>
      <c r="R22" s="58" t="s">
        <v>129</v>
      </c>
      <c r="S22" s="58" t="s">
        <v>134</v>
      </c>
      <c r="T22" s="58" t="s">
        <v>132</v>
      </c>
      <c r="U22" s="58" t="s">
        <v>133</v>
      </c>
      <c r="V22" s="58" t="s">
        <v>132</v>
      </c>
      <c r="W22" s="58" t="s">
        <v>134</v>
      </c>
      <c r="X22" s="58" t="s">
        <v>134</v>
      </c>
      <c r="Y22" s="58" t="s">
        <v>134</v>
      </c>
      <c r="Z22" s="58" t="s">
        <v>134</v>
      </c>
      <c r="AA22" s="58" t="s">
        <v>132</v>
      </c>
      <c r="AB22" s="58" t="s">
        <v>109</v>
      </c>
      <c r="AC22" s="58" t="s">
        <v>133</v>
      </c>
      <c r="AD22" s="58" t="s">
        <v>134</v>
      </c>
      <c r="AE22" s="58" t="s">
        <v>109</v>
      </c>
      <c r="AF22" s="58" t="s">
        <v>134</v>
      </c>
      <c r="AG22" s="58" t="s">
        <v>134</v>
      </c>
      <c r="AH22" s="58" t="s">
        <v>110</v>
      </c>
      <c r="AI22" s="58" t="s">
        <v>111</v>
      </c>
      <c r="AJ22" s="58" t="s">
        <v>136</v>
      </c>
      <c r="AK22" s="58" t="s">
        <v>137</v>
      </c>
      <c r="AL22" s="58" t="s">
        <v>114</v>
      </c>
      <c r="AM22" s="58" t="s">
        <v>138</v>
      </c>
      <c r="AN22" s="58" t="s">
        <v>176</v>
      </c>
      <c r="AO22" s="58" t="s">
        <v>117</v>
      </c>
      <c r="AP22" s="58" t="s">
        <v>140</v>
      </c>
      <c r="AQ22" s="58" t="s">
        <v>141</v>
      </c>
      <c r="AR22" s="58" t="s">
        <v>142</v>
      </c>
      <c r="AS22" s="58" t="s">
        <v>143</v>
      </c>
      <c r="AT22" s="58" t="s">
        <v>153</v>
      </c>
      <c r="AU22" s="58" t="s">
        <v>145</v>
      </c>
      <c r="AV22" s="58" t="s">
        <v>123</v>
      </c>
      <c r="AW22" s="58" t="s">
        <v>125</v>
      </c>
      <c r="AX22" s="58" t="s">
        <v>146</v>
      </c>
      <c r="AY22" s="58" t="s">
        <v>127</v>
      </c>
      <c r="AZ22" s="120" t="s">
        <v>576</v>
      </c>
      <c r="BA22" s="58" t="s">
        <v>148</v>
      </c>
      <c r="BB22" s="58" t="s">
        <v>149</v>
      </c>
    </row>
    <row r="23" spans="1:54" ht="16" x14ac:dyDescent="0.2">
      <c r="A23" s="63">
        <v>43709.762094907404</v>
      </c>
      <c r="B23" s="63">
        <v>43709.771226851852</v>
      </c>
      <c r="C23" s="58" t="s">
        <v>57</v>
      </c>
      <c r="D23" s="120" t="s">
        <v>576</v>
      </c>
      <c r="E23" s="2">
        <v>100</v>
      </c>
      <c r="F23" s="2">
        <v>789</v>
      </c>
      <c r="G23" s="58" t="s">
        <v>130</v>
      </c>
      <c r="H23" s="63">
        <v>43709.771243842595</v>
      </c>
      <c r="I23" s="58" t="s">
        <v>191</v>
      </c>
      <c r="J23" s="58" t="s">
        <v>106</v>
      </c>
      <c r="K23" s="58" t="s">
        <v>106</v>
      </c>
      <c r="L23" s="58" t="s">
        <v>106</v>
      </c>
      <c r="M23" s="58" t="s">
        <v>106</v>
      </c>
      <c r="N23" s="120" t="s">
        <v>576</v>
      </c>
      <c r="O23" s="120" t="s">
        <v>576</v>
      </c>
      <c r="P23" s="58" t="s">
        <v>107</v>
      </c>
      <c r="Q23" s="58" t="s">
        <v>108</v>
      </c>
      <c r="R23" s="58" t="s">
        <v>129</v>
      </c>
      <c r="S23" s="58" t="s">
        <v>134</v>
      </c>
      <c r="T23" s="58" t="s">
        <v>134</v>
      </c>
      <c r="U23" s="58" t="s">
        <v>133</v>
      </c>
      <c r="V23" s="58" t="s">
        <v>134</v>
      </c>
      <c r="W23" s="58" t="s">
        <v>134</v>
      </c>
      <c r="X23" s="58" t="s">
        <v>109</v>
      </c>
      <c r="Y23" s="58" t="s">
        <v>109</v>
      </c>
      <c r="Z23" s="58" t="s">
        <v>109</v>
      </c>
      <c r="AA23" s="58" t="s">
        <v>133</v>
      </c>
      <c r="AB23" s="58" t="s">
        <v>134</v>
      </c>
      <c r="AC23" s="58" t="s">
        <v>133</v>
      </c>
      <c r="AD23" s="58" t="s">
        <v>134</v>
      </c>
      <c r="AE23" s="58" t="s">
        <v>134</v>
      </c>
      <c r="AF23" s="58" t="s">
        <v>109</v>
      </c>
      <c r="AG23" s="58" t="s">
        <v>109</v>
      </c>
      <c r="AH23" s="58" t="s">
        <v>110</v>
      </c>
      <c r="AI23" s="58" t="s">
        <v>111</v>
      </c>
      <c r="AJ23" s="58" t="s">
        <v>136</v>
      </c>
      <c r="AK23" s="58" t="s">
        <v>152</v>
      </c>
      <c r="AL23" s="58" t="s">
        <v>114</v>
      </c>
      <c r="AM23" s="58" t="s">
        <v>138</v>
      </c>
      <c r="AN23" s="58" t="s">
        <v>116</v>
      </c>
      <c r="AO23" s="58" t="s">
        <v>117</v>
      </c>
      <c r="AP23" s="58" t="s">
        <v>118</v>
      </c>
      <c r="AQ23" s="58" t="s">
        <v>141</v>
      </c>
      <c r="AR23" s="58" t="s">
        <v>142</v>
      </c>
      <c r="AS23" s="58" t="s">
        <v>170</v>
      </c>
      <c r="AT23" s="58" t="s">
        <v>153</v>
      </c>
      <c r="AU23" s="58" t="s">
        <v>145</v>
      </c>
      <c r="AV23" s="58" t="s">
        <v>123</v>
      </c>
      <c r="AW23" s="58" t="s">
        <v>125</v>
      </c>
      <c r="AX23" s="58" t="s">
        <v>126</v>
      </c>
      <c r="AY23" s="58" t="s">
        <v>192</v>
      </c>
      <c r="AZ23" s="120" t="s">
        <v>576</v>
      </c>
      <c r="BA23" s="58" t="s">
        <v>148</v>
      </c>
      <c r="BB23" s="58" t="s">
        <v>149</v>
      </c>
    </row>
    <row r="24" spans="1:54" s="66" customFormat="1" ht="16" x14ac:dyDescent="0.2">
      <c r="A24" s="69">
        <v>43703.470601851855</v>
      </c>
      <c r="B24" s="69">
        <v>43703.470833333333</v>
      </c>
      <c r="C24" s="67" t="s">
        <v>57</v>
      </c>
      <c r="D24" s="120" t="s">
        <v>576</v>
      </c>
      <c r="E24" s="66">
        <v>2</v>
      </c>
      <c r="F24" s="66">
        <v>19</v>
      </c>
      <c r="G24" s="67" t="s">
        <v>104</v>
      </c>
      <c r="H24" s="69">
        <v>43710.471258969905</v>
      </c>
      <c r="I24" s="67" t="s">
        <v>193</v>
      </c>
      <c r="J24" s="67" t="s">
        <v>106</v>
      </c>
      <c r="K24" s="67" t="s">
        <v>106</v>
      </c>
      <c r="L24" s="67" t="s">
        <v>106</v>
      </c>
      <c r="M24" s="67" t="s">
        <v>106</v>
      </c>
      <c r="N24" s="120" t="s">
        <v>576</v>
      </c>
      <c r="O24" s="120" t="s">
        <v>576</v>
      </c>
      <c r="P24" s="67" t="s">
        <v>107</v>
      </c>
      <c r="Q24" s="67" t="s">
        <v>108</v>
      </c>
      <c r="R24" s="67" t="s">
        <v>129</v>
      </c>
      <c r="S24" s="67" t="s">
        <v>106</v>
      </c>
      <c r="T24" s="67" t="s">
        <v>106</v>
      </c>
      <c r="U24" s="67" t="s">
        <v>106</v>
      </c>
      <c r="V24" s="67" t="s">
        <v>106</v>
      </c>
      <c r="W24" s="67" t="s">
        <v>106</v>
      </c>
      <c r="X24" s="67" t="s">
        <v>106</v>
      </c>
      <c r="Y24" s="67" t="s">
        <v>106</v>
      </c>
      <c r="Z24" s="67" t="s">
        <v>106</v>
      </c>
      <c r="AA24" s="67" t="s">
        <v>106</v>
      </c>
      <c r="AB24" s="67" t="s">
        <v>106</v>
      </c>
      <c r="AC24" s="67" t="s">
        <v>106</v>
      </c>
      <c r="AD24" s="67" t="s">
        <v>106</v>
      </c>
      <c r="AE24" s="67" t="s">
        <v>106</v>
      </c>
      <c r="AF24" s="67" t="s">
        <v>106</v>
      </c>
      <c r="AG24" s="68">
        <v>0</v>
      </c>
      <c r="AH24" s="68">
        <v>0</v>
      </c>
      <c r="AI24" s="67" t="s">
        <v>106</v>
      </c>
      <c r="AJ24" s="67" t="s">
        <v>106</v>
      </c>
      <c r="AK24" s="67" t="s">
        <v>106</v>
      </c>
      <c r="AL24" s="67" t="s">
        <v>106</v>
      </c>
      <c r="AM24" s="67" t="s">
        <v>106</v>
      </c>
      <c r="AN24" s="67" t="s">
        <v>106</v>
      </c>
      <c r="AO24" s="67" t="s">
        <v>106</v>
      </c>
      <c r="AP24" s="67" t="s">
        <v>106</v>
      </c>
      <c r="AQ24" s="67" t="s">
        <v>106</v>
      </c>
      <c r="AR24" s="67" t="s">
        <v>106</v>
      </c>
      <c r="AS24" s="67" t="s">
        <v>106</v>
      </c>
      <c r="AT24" s="67" t="s">
        <v>106</v>
      </c>
      <c r="AU24" s="67" t="s">
        <v>106</v>
      </c>
      <c r="AV24" s="67" t="s">
        <v>106</v>
      </c>
      <c r="AW24" s="67" t="s">
        <v>106</v>
      </c>
      <c r="AX24" s="67" t="s">
        <v>106</v>
      </c>
      <c r="AY24" s="67" t="s">
        <v>106</v>
      </c>
      <c r="AZ24" s="120" t="s">
        <v>576</v>
      </c>
      <c r="BA24" s="67" t="s">
        <v>106</v>
      </c>
      <c r="BB24" s="67" t="s">
        <v>106</v>
      </c>
    </row>
    <row r="25" spans="1:54" ht="16" x14ac:dyDescent="0.2">
      <c r="A25" s="63">
        <v>43703.654930555553</v>
      </c>
      <c r="B25" s="63">
        <v>43703.660312499997</v>
      </c>
      <c r="C25" s="58" t="s">
        <v>57</v>
      </c>
      <c r="D25" s="120" t="s">
        <v>576</v>
      </c>
      <c r="E25" s="2">
        <v>33</v>
      </c>
      <c r="F25" s="2">
        <v>464</v>
      </c>
      <c r="G25" s="58" t="s">
        <v>104</v>
      </c>
      <c r="H25" s="63">
        <v>43710.660328622682</v>
      </c>
      <c r="I25" s="58" t="s">
        <v>194</v>
      </c>
      <c r="J25" s="58" t="s">
        <v>106</v>
      </c>
      <c r="K25" s="58" t="s">
        <v>106</v>
      </c>
      <c r="L25" s="58" t="s">
        <v>106</v>
      </c>
      <c r="M25" s="58" t="s">
        <v>106</v>
      </c>
      <c r="N25" s="120" t="s">
        <v>576</v>
      </c>
      <c r="O25" s="120" t="s">
        <v>576</v>
      </c>
      <c r="P25" s="58" t="s">
        <v>107</v>
      </c>
      <c r="Q25" s="58" t="s">
        <v>108</v>
      </c>
      <c r="R25" s="58" t="s">
        <v>129</v>
      </c>
      <c r="S25" s="58" t="s">
        <v>132</v>
      </c>
      <c r="T25" s="58" t="s">
        <v>132</v>
      </c>
      <c r="U25" s="58" t="s">
        <v>132</v>
      </c>
      <c r="V25" s="58" t="s">
        <v>133</v>
      </c>
      <c r="W25" s="58" t="s">
        <v>134</v>
      </c>
      <c r="X25" s="58" t="s">
        <v>133</v>
      </c>
      <c r="Y25" s="58" t="s">
        <v>133</v>
      </c>
      <c r="Z25" s="58" t="s">
        <v>134</v>
      </c>
      <c r="AA25" s="58" t="s">
        <v>132</v>
      </c>
      <c r="AB25" s="58" t="s">
        <v>132</v>
      </c>
      <c r="AC25" s="58" t="s">
        <v>133</v>
      </c>
      <c r="AD25" s="58" t="s">
        <v>133</v>
      </c>
      <c r="AE25" s="58" t="s">
        <v>133</v>
      </c>
      <c r="AF25" s="58" t="s">
        <v>134</v>
      </c>
      <c r="AG25" s="58" t="s">
        <v>133</v>
      </c>
      <c r="AH25" s="58" t="s">
        <v>110</v>
      </c>
      <c r="AI25" s="58" t="s">
        <v>151</v>
      </c>
      <c r="AJ25" s="58" t="s">
        <v>136</v>
      </c>
      <c r="AK25" s="58" t="s">
        <v>137</v>
      </c>
      <c r="AL25" s="58" t="s">
        <v>195</v>
      </c>
      <c r="AM25" s="58" t="s">
        <v>138</v>
      </c>
      <c r="AN25" s="58" t="s">
        <v>116</v>
      </c>
      <c r="AO25" s="58" t="s">
        <v>117</v>
      </c>
      <c r="AP25" s="58" t="s">
        <v>118</v>
      </c>
      <c r="AQ25" s="58" t="s">
        <v>141</v>
      </c>
      <c r="AR25" s="58" t="s">
        <v>142</v>
      </c>
      <c r="AS25" s="58" t="s">
        <v>143</v>
      </c>
      <c r="AT25" s="58" t="s">
        <v>122</v>
      </c>
      <c r="AU25" s="58" t="s">
        <v>145</v>
      </c>
      <c r="AV25" s="58" t="s">
        <v>123</v>
      </c>
      <c r="AW25" s="58" t="s">
        <v>125</v>
      </c>
      <c r="AX25" s="58" t="s">
        <v>157</v>
      </c>
      <c r="AY25" s="58" t="s">
        <v>147</v>
      </c>
      <c r="AZ25" s="120" t="s">
        <v>576</v>
      </c>
      <c r="BA25" s="58" t="s">
        <v>148</v>
      </c>
      <c r="BB25" s="58" t="s">
        <v>149</v>
      </c>
    </row>
    <row r="26" spans="1:54" s="66" customFormat="1" ht="16" x14ac:dyDescent="0.2">
      <c r="A26" s="69">
        <v>43703.671863425923</v>
      </c>
      <c r="B26" s="69">
        <v>43703.672129629631</v>
      </c>
      <c r="C26" s="67" t="s">
        <v>57</v>
      </c>
      <c r="D26" s="120" t="s">
        <v>576</v>
      </c>
      <c r="E26" s="66">
        <v>2</v>
      </c>
      <c r="F26" s="66">
        <v>22</v>
      </c>
      <c r="G26" s="67" t="s">
        <v>104</v>
      </c>
      <c r="H26" s="69">
        <v>43710.672315277778</v>
      </c>
      <c r="I26" s="67" t="s">
        <v>196</v>
      </c>
      <c r="J26" s="67" t="s">
        <v>106</v>
      </c>
      <c r="K26" s="67" t="s">
        <v>106</v>
      </c>
      <c r="L26" s="67" t="s">
        <v>106</v>
      </c>
      <c r="M26" s="67" t="s">
        <v>106</v>
      </c>
      <c r="N26" s="120" t="s">
        <v>576</v>
      </c>
      <c r="O26" s="120" t="s">
        <v>576</v>
      </c>
      <c r="P26" s="67" t="s">
        <v>107</v>
      </c>
      <c r="Q26" s="67" t="s">
        <v>108</v>
      </c>
      <c r="R26" s="67" t="s">
        <v>129</v>
      </c>
      <c r="S26" s="67" t="s">
        <v>106</v>
      </c>
      <c r="T26" s="67" t="s">
        <v>106</v>
      </c>
      <c r="U26" s="67" t="s">
        <v>106</v>
      </c>
      <c r="V26" s="67" t="s">
        <v>106</v>
      </c>
      <c r="W26" s="67" t="s">
        <v>106</v>
      </c>
      <c r="X26" s="67" t="s">
        <v>106</v>
      </c>
      <c r="Y26" s="67" t="s">
        <v>106</v>
      </c>
      <c r="Z26" s="67" t="s">
        <v>106</v>
      </c>
      <c r="AA26" s="67" t="s">
        <v>106</v>
      </c>
      <c r="AB26" s="67" t="s">
        <v>106</v>
      </c>
      <c r="AC26" s="67" t="s">
        <v>106</v>
      </c>
      <c r="AD26" s="67" t="s">
        <v>106</v>
      </c>
      <c r="AE26" s="67" t="s">
        <v>106</v>
      </c>
      <c r="AF26" s="67" t="s">
        <v>106</v>
      </c>
      <c r="AG26" s="68">
        <v>0</v>
      </c>
      <c r="AH26" s="68">
        <v>0</v>
      </c>
      <c r="AI26" s="67" t="s">
        <v>106</v>
      </c>
      <c r="AJ26" s="67" t="s">
        <v>106</v>
      </c>
      <c r="AK26" s="67" t="s">
        <v>106</v>
      </c>
      <c r="AL26" s="67" t="s">
        <v>106</v>
      </c>
      <c r="AM26" s="67" t="s">
        <v>106</v>
      </c>
      <c r="AN26" s="67" t="s">
        <v>106</v>
      </c>
      <c r="AO26" s="67" t="s">
        <v>106</v>
      </c>
      <c r="AP26" s="67" t="s">
        <v>106</v>
      </c>
      <c r="AQ26" s="67" t="s">
        <v>106</v>
      </c>
      <c r="AR26" s="67" t="s">
        <v>106</v>
      </c>
      <c r="AS26" s="67" t="s">
        <v>106</v>
      </c>
      <c r="AT26" s="67" t="s">
        <v>106</v>
      </c>
      <c r="AU26" s="67" t="s">
        <v>106</v>
      </c>
      <c r="AV26" s="67" t="s">
        <v>106</v>
      </c>
      <c r="AW26" s="67" t="s">
        <v>106</v>
      </c>
      <c r="AX26" s="67" t="s">
        <v>106</v>
      </c>
      <c r="AY26" s="67" t="s">
        <v>106</v>
      </c>
      <c r="AZ26" s="120" t="s">
        <v>576</v>
      </c>
      <c r="BA26" s="67" t="s">
        <v>106</v>
      </c>
      <c r="BB26" s="67" t="s">
        <v>106</v>
      </c>
    </row>
    <row r="27" spans="1:54" s="17" customFormat="1" ht="16" x14ac:dyDescent="0.2">
      <c r="A27" s="72">
        <v>43703.674201388887</v>
      </c>
      <c r="B27" s="72">
        <v>43703.677986111114</v>
      </c>
      <c r="C27" s="70" t="s">
        <v>57</v>
      </c>
      <c r="D27" s="120" t="s">
        <v>576</v>
      </c>
      <c r="E27" s="17">
        <v>16</v>
      </c>
      <c r="F27" s="17">
        <v>326</v>
      </c>
      <c r="G27" s="70" t="s">
        <v>104</v>
      </c>
      <c r="H27" s="72">
        <v>43710.678022175925</v>
      </c>
      <c r="I27" s="70" t="s">
        <v>197</v>
      </c>
      <c r="J27" s="70" t="s">
        <v>106</v>
      </c>
      <c r="K27" s="70" t="s">
        <v>106</v>
      </c>
      <c r="L27" s="70" t="s">
        <v>106</v>
      </c>
      <c r="M27" s="70" t="s">
        <v>106</v>
      </c>
      <c r="N27" s="120" t="s">
        <v>576</v>
      </c>
      <c r="O27" s="120" t="s">
        <v>576</v>
      </c>
      <c r="P27" s="70" t="s">
        <v>107</v>
      </c>
      <c r="Q27" s="70" t="s">
        <v>108</v>
      </c>
      <c r="R27" s="70" t="s">
        <v>129</v>
      </c>
      <c r="S27" s="70" t="s">
        <v>134</v>
      </c>
      <c r="T27" s="70" t="s">
        <v>133</v>
      </c>
      <c r="U27" s="70" t="s">
        <v>132</v>
      </c>
      <c r="V27" s="70" t="s">
        <v>134</v>
      </c>
      <c r="W27" s="70" t="s">
        <v>134</v>
      </c>
      <c r="X27" s="70" t="s">
        <v>134</v>
      </c>
      <c r="Y27" s="70" t="s">
        <v>134</v>
      </c>
      <c r="Z27" s="70" t="s">
        <v>109</v>
      </c>
      <c r="AA27" s="70" t="s">
        <v>133</v>
      </c>
      <c r="AB27" s="70" t="s">
        <v>134</v>
      </c>
      <c r="AC27" s="70" t="s">
        <v>133</v>
      </c>
      <c r="AD27" s="70" t="s">
        <v>134</v>
      </c>
      <c r="AE27" s="70" t="s">
        <v>134</v>
      </c>
      <c r="AF27" s="70" t="s">
        <v>133</v>
      </c>
      <c r="AG27" s="70" t="s">
        <v>134</v>
      </c>
      <c r="AH27" s="71">
        <v>0</v>
      </c>
      <c r="AI27" s="70" t="s">
        <v>106</v>
      </c>
      <c r="AJ27" s="70" t="s">
        <v>106</v>
      </c>
      <c r="AK27" s="70" t="s">
        <v>106</v>
      </c>
      <c r="AL27" s="70" t="s">
        <v>106</v>
      </c>
      <c r="AM27" s="70" t="s">
        <v>106</v>
      </c>
      <c r="AN27" s="70" t="s">
        <v>106</v>
      </c>
      <c r="AO27" s="70" t="s">
        <v>106</v>
      </c>
      <c r="AP27" s="70" t="s">
        <v>106</v>
      </c>
      <c r="AQ27" s="70" t="s">
        <v>106</v>
      </c>
      <c r="AR27" s="70" t="s">
        <v>106</v>
      </c>
      <c r="AS27" s="70" t="s">
        <v>106</v>
      </c>
      <c r="AT27" s="70" t="s">
        <v>106</v>
      </c>
      <c r="AU27" s="70" t="s">
        <v>106</v>
      </c>
      <c r="AV27" s="70" t="s">
        <v>106</v>
      </c>
      <c r="AW27" s="70" t="s">
        <v>106</v>
      </c>
      <c r="AX27" s="70" t="s">
        <v>106</v>
      </c>
      <c r="AY27" s="70" t="s">
        <v>106</v>
      </c>
      <c r="AZ27" s="120" t="s">
        <v>576</v>
      </c>
      <c r="BA27" s="70" t="s">
        <v>106</v>
      </c>
      <c r="BB27" s="70" t="s">
        <v>106</v>
      </c>
    </row>
    <row r="28" spans="1:54" s="17" customFormat="1" ht="16" x14ac:dyDescent="0.2">
      <c r="A28" s="72">
        <v>43703.707870370374</v>
      </c>
      <c r="B28" s="72">
        <v>43703.709351851852</v>
      </c>
      <c r="C28" s="70" t="s">
        <v>57</v>
      </c>
      <c r="D28" s="120" t="s">
        <v>576</v>
      </c>
      <c r="E28" s="17">
        <v>16</v>
      </c>
      <c r="F28" s="17">
        <v>128</v>
      </c>
      <c r="G28" s="70" t="s">
        <v>104</v>
      </c>
      <c r="H28" s="72">
        <v>43710.709427546295</v>
      </c>
      <c r="I28" s="70" t="s">
        <v>198</v>
      </c>
      <c r="J28" s="70" t="s">
        <v>106</v>
      </c>
      <c r="K28" s="70" t="s">
        <v>106</v>
      </c>
      <c r="L28" s="70" t="s">
        <v>106</v>
      </c>
      <c r="M28" s="70" t="s">
        <v>106</v>
      </c>
      <c r="N28" s="120" t="s">
        <v>576</v>
      </c>
      <c r="O28" s="120" t="s">
        <v>576</v>
      </c>
      <c r="P28" s="70" t="s">
        <v>107</v>
      </c>
      <c r="Q28" s="70" t="s">
        <v>108</v>
      </c>
      <c r="R28" s="70" t="s">
        <v>129</v>
      </c>
      <c r="S28" s="70" t="s">
        <v>134</v>
      </c>
      <c r="T28" s="70" t="s">
        <v>132</v>
      </c>
      <c r="U28" s="70" t="s">
        <v>134</v>
      </c>
      <c r="V28" s="70" t="s">
        <v>134</v>
      </c>
      <c r="W28" s="70" t="s">
        <v>134</v>
      </c>
      <c r="X28" s="70" t="s">
        <v>134</v>
      </c>
      <c r="Y28" s="70" t="s">
        <v>133</v>
      </c>
      <c r="Z28" s="70" t="s">
        <v>109</v>
      </c>
      <c r="AA28" s="70" t="s">
        <v>134</v>
      </c>
      <c r="AB28" s="70" t="s">
        <v>109</v>
      </c>
      <c r="AC28" s="70" t="s">
        <v>134</v>
      </c>
      <c r="AD28" s="70" t="s">
        <v>134</v>
      </c>
      <c r="AE28" s="70" t="s">
        <v>134</v>
      </c>
      <c r="AF28" s="70" t="s">
        <v>134</v>
      </c>
      <c r="AG28" s="70" t="s">
        <v>109</v>
      </c>
      <c r="AH28" s="71">
        <v>0</v>
      </c>
      <c r="AI28" s="70" t="s">
        <v>106</v>
      </c>
      <c r="AJ28" s="70" t="s">
        <v>106</v>
      </c>
      <c r="AK28" s="70" t="s">
        <v>106</v>
      </c>
      <c r="AL28" s="70" t="s">
        <v>106</v>
      </c>
      <c r="AM28" s="70" t="s">
        <v>106</v>
      </c>
      <c r="AN28" s="70" t="s">
        <v>106</v>
      </c>
      <c r="AO28" s="70" t="s">
        <v>106</v>
      </c>
      <c r="AP28" s="70" t="s">
        <v>106</v>
      </c>
      <c r="AQ28" s="70" t="s">
        <v>106</v>
      </c>
      <c r="AR28" s="70" t="s">
        <v>106</v>
      </c>
      <c r="AS28" s="70" t="s">
        <v>106</v>
      </c>
      <c r="AT28" s="70" t="s">
        <v>106</v>
      </c>
      <c r="AU28" s="70" t="s">
        <v>106</v>
      </c>
      <c r="AV28" s="70" t="s">
        <v>106</v>
      </c>
      <c r="AW28" s="70" t="s">
        <v>106</v>
      </c>
      <c r="AX28" s="70" t="s">
        <v>106</v>
      </c>
      <c r="AY28" s="70" t="s">
        <v>106</v>
      </c>
      <c r="AZ28" s="120" t="s">
        <v>576</v>
      </c>
      <c r="BA28" s="70" t="s">
        <v>106</v>
      </c>
      <c r="BB28" s="70" t="s">
        <v>106</v>
      </c>
    </row>
    <row r="29" spans="1:54" s="17" customFormat="1" ht="16" x14ac:dyDescent="0.2">
      <c r="A29" s="72">
        <v>43703.726064814815</v>
      </c>
      <c r="B29" s="72">
        <v>43703.727210648147</v>
      </c>
      <c r="C29" s="70" t="s">
        <v>57</v>
      </c>
      <c r="D29" s="120" t="s">
        <v>576</v>
      </c>
      <c r="E29" s="17">
        <v>16</v>
      </c>
      <c r="F29" s="17">
        <v>98</v>
      </c>
      <c r="G29" s="70" t="s">
        <v>104</v>
      </c>
      <c r="H29" s="72">
        <v>43710.727221215275</v>
      </c>
      <c r="I29" s="70" t="s">
        <v>199</v>
      </c>
      <c r="J29" s="70" t="s">
        <v>106</v>
      </c>
      <c r="K29" s="70" t="s">
        <v>106</v>
      </c>
      <c r="L29" s="70" t="s">
        <v>106</v>
      </c>
      <c r="M29" s="70" t="s">
        <v>106</v>
      </c>
      <c r="N29" s="120" t="s">
        <v>576</v>
      </c>
      <c r="O29" s="120" t="s">
        <v>576</v>
      </c>
      <c r="P29" s="70" t="s">
        <v>107</v>
      </c>
      <c r="Q29" s="70" t="s">
        <v>108</v>
      </c>
      <c r="R29" s="70" t="s">
        <v>129</v>
      </c>
      <c r="S29" s="70" t="s">
        <v>133</v>
      </c>
      <c r="T29" s="70" t="s">
        <v>132</v>
      </c>
      <c r="U29" s="70" t="s">
        <v>133</v>
      </c>
      <c r="V29" s="70" t="s">
        <v>133</v>
      </c>
      <c r="W29" s="70" t="s">
        <v>134</v>
      </c>
      <c r="X29" s="70" t="s">
        <v>134</v>
      </c>
      <c r="Y29" s="70" t="s">
        <v>134</v>
      </c>
      <c r="Z29" s="70" t="s">
        <v>134</v>
      </c>
      <c r="AA29" s="70" t="s">
        <v>133</v>
      </c>
      <c r="AB29" s="70" t="s">
        <v>134</v>
      </c>
      <c r="AC29" s="70" t="s">
        <v>133</v>
      </c>
      <c r="AD29" s="70" t="s">
        <v>134</v>
      </c>
      <c r="AE29" s="70" t="s">
        <v>134</v>
      </c>
      <c r="AF29" s="70" t="s">
        <v>133</v>
      </c>
      <c r="AG29" s="70" t="s">
        <v>134</v>
      </c>
      <c r="AH29" s="71">
        <v>0</v>
      </c>
      <c r="AI29" s="70" t="s">
        <v>106</v>
      </c>
      <c r="AJ29" s="70" t="s">
        <v>106</v>
      </c>
      <c r="AK29" s="70" t="s">
        <v>106</v>
      </c>
      <c r="AL29" s="70" t="s">
        <v>106</v>
      </c>
      <c r="AM29" s="70" t="s">
        <v>106</v>
      </c>
      <c r="AN29" s="70" t="s">
        <v>106</v>
      </c>
      <c r="AO29" s="70" t="s">
        <v>106</v>
      </c>
      <c r="AP29" s="70" t="s">
        <v>106</v>
      </c>
      <c r="AQ29" s="70" t="s">
        <v>106</v>
      </c>
      <c r="AR29" s="70" t="s">
        <v>106</v>
      </c>
      <c r="AS29" s="70" t="s">
        <v>106</v>
      </c>
      <c r="AT29" s="70" t="s">
        <v>106</v>
      </c>
      <c r="AU29" s="70" t="s">
        <v>106</v>
      </c>
      <c r="AV29" s="70" t="s">
        <v>106</v>
      </c>
      <c r="AW29" s="70" t="s">
        <v>106</v>
      </c>
      <c r="AX29" s="70" t="s">
        <v>106</v>
      </c>
      <c r="AY29" s="70" t="s">
        <v>106</v>
      </c>
      <c r="AZ29" s="120" t="s">
        <v>576</v>
      </c>
      <c r="BA29" s="70" t="s">
        <v>106</v>
      </c>
      <c r="BB29" s="70" t="s">
        <v>106</v>
      </c>
    </row>
    <row r="30" spans="1:54" ht="16" x14ac:dyDescent="0.2">
      <c r="A30" s="63">
        <v>43703.727488425924</v>
      </c>
      <c r="B30" s="63">
        <v>43703.735763888886</v>
      </c>
      <c r="C30" s="58" t="s">
        <v>57</v>
      </c>
      <c r="D30" s="120" t="s">
        <v>576</v>
      </c>
      <c r="E30" s="2">
        <v>33</v>
      </c>
      <c r="F30" s="2">
        <v>714</v>
      </c>
      <c r="G30" s="58" t="s">
        <v>104</v>
      </c>
      <c r="H30" s="63">
        <v>43710.73579377315</v>
      </c>
      <c r="I30" s="58" t="s">
        <v>200</v>
      </c>
      <c r="J30" s="58" t="s">
        <v>106</v>
      </c>
      <c r="K30" s="58" t="s">
        <v>106</v>
      </c>
      <c r="L30" s="58" t="s">
        <v>106</v>
      </c>
      <c r="M30" s="58" t="s">
        <v>106</v>
      </c>
      <c r="N30" s="120" t="s">
        <v>576</v>
      </c>
      <c r="O30" s="120" t="s">
        <v>576</v>
      </c>
      <c r="P30" s="58" t="s">
        <v>107</v>
      </c>
      <c r="Q30" s="58" t="s">
        <v>108</v>
      </c>
      <c r="R30" s="58" t="s">
        <v>129</v>
      </c>
      <c r="S30" s="58" t="s">
        <v>134</v>
      </c>
      <c r="T30" s="58" t="s">
        <v>132</v>
      </c>
      <c r="U30" s="58" t="s">
        <v>132</v>
      </c>
      <c r="V30" s="58" t="s">
        <v>133</v>
      </c>
      <c r="W30" s="58" t="s">
        <v>133</v>
      </c>
      <c r="X30" s="58" t="s">
        <v>133</v>
      </c>
      <c r="Y30" s="58" t="s">
        <v>133</v>
      </c>
      <c r="Z30" s="58" t="s">
        <v>133</v>
      </c>
      <c r="AA30" s="58" t="s">
        <v>132</v>
      </c>
      <c r="AB30" s="58" t="s">
        <v>133</v>
      </c>
      <c r="AC30" s="58" t="s">
        <v>132</v>
      </c>
      <c r="AD30" s="58" t="s">
        <v>133</v>
      </c>
      <c r="AE30" s="58" t="s">
        <v>133</v>
      </c>
      <c r="AF30" s="58" t="s">
        <v>134</v>
      </c>
      <c r="AG30" s="58" t="s">
        <v>134</v>
      </c>
      <c r="AH30" s="58" t="s">
        <v>135</v>
      </c>
      <c r="AI30" s="58" t="s">
        <v>111</v>
      </c>
      <c r="AJ30" s="58" t="s">
        <v>136</v>
      </c>
      <c r="AK30" s="58" t="s">
        <v>201</v>
      </c>
      <c r="AL30" s="58" t="s">
        <v>195</v>
      </c>
      <c r="AM30" s="58" t="s">
        <v>115</v>
      </c>
      <c r="AN30" s="58" t="s">
        <v>116</v>
      </c>
      <c r="AO30" s="58" t="s">
        <v>139</v>
      </c>
      <c r="AP30" s="58" t="s">
        <v>118</v>
      </c>
      <c r="AQ30" s="58" t="s">
        <v>141</v>
      </c>
      <c r="AR30" s="58" t="s">
        <v>142</v>
      </c>
      <c r="AS30" s="58" t="s">
        <v>143</v>
      </c>
      <c r="AT30" s="58" t="s">
        <v>153</v>
      </c>
      <c r="AU30" s="58" t="s">
        <v>145</v>
      </c>
      <c r="AV30" s="58" t="s">
        <v>174</v>
      </c>
      <c r="AW30" s="58" t="s">
        <v>125</v>
      </c>
      <c r="AX30" s="58" t="s">
        <v>126</v>
      </c>
      <c r="AY30" s="58" t="s">
        <v>127</v>
      </c>
      <c r="AZ30" s="120" t="s">
        <v>576</v>
      </c>
      <c r="BA30" s="58" t="s">
        <v>148</v>
      </c>
      <c r="BB30" s="58" t="s">
        <v>149</v>
      </c>
    </row>
    <row r="31" spans="1:54" s="17" customFormat="1" ht="16" x14ac:dyDescent="0.2">
      <c r="A31" s="72">
        <v>43703.801238425927</v>
      </c>
      <c r="B31" s="72">
        <v>43703.804062499999</v>
      </c>
      <c r="C31" s="70" t="s">
        <v>57</v>
      </c>
      <c r="D31" s="120" t="s">
        <v>576</v>
      </c>
      <c r="E31" s="17">
        <v>16</v>
      </c>
      <c r="F31" s="17">
        <v>244</v>
      </c>
      <c r="G31" s="70" t="s">
        <v>104</v>
      </c>
      <c r="H31" s="72">
        <v>43710.804491273149</v>
      </c>
      <c r="I31" s="70" t="s">
        <v>202</v>
      </c>
      <c r="J31" s="70" t="s">
        <v>106</v>
      </c>
      <c r="K31" s="70" t="s">
        <v>106</v>
      </c>
      <c r="L31" s="70" t="s">
        <v>106</v>
      </c>
      <c r="M31" s="70" t="s">
        <v>106</v>
      </c>
      <c r="N31" s="120" t="s">
        <v>576</v>
      </c>
      <c r="O31" s="120" t="s">
        <v>576</v>
      </c>
      <c r="P31" s="70" t="s">
        <v>107</v>
      </c>
      <c r="Q31" s="70" t="s">
        <v>108</v>
      </c>
      <c r="R31" s="70" t="s">
        <v>129</v>
      </c>
      <c r="S31" s="70" t="s">
        <v>134</v>
      </c>
      <c r="T31" s="70" t="s">
        <v>132</v>
      </c>
      <c r="U31" s="70" t="s">
        <v>133</v>
      </c>
      <c r="V31" s="70" t="s">
        <v>134</v>
      </c>
      <c r="W31" s="70" t="s">
        <v>134</v>
      </c>
      <c r="X31" s="70" t="s">
        <v>134</v>
      </c>
      <c r="Y31" s="70" t="s">
        <v>134</v>
      </c>
      <c r="Z31" s="70" t="s">
        <v>109</v>
      </c>
      <c r="AA31" s="70" t="s">
        <v>133</v>
      </c>
      <c r="AB31" s="70" t="s">
        <v>134</v>
      </c>
      <c r="AC31" s="70" t="s">
        <v>133</v>
      </c>
      <c r="AD31" s="70" t="s">
        <v>109</v>
      </c>
      <c r="AE31" s="70" t="s">
        <v>109</v>
      </c>
      <c r="AF31" s="70" t="s">
        <v>134</v>
      </c>
      <c r="AG31" s="70" t="s">
        <v>134</v>
      </c>
      <c r="AH31" s="71">
        <v>0</v>
      </c>
      <c r="AI31" s="70" t="s">
        <v>106</v>
      </c>
      <c r="AJ31" s="70" t="s">
        <v>106</v>
      </c>
      <c r="AK31" s="70" t="s">
        <v>106</v>
      </c>
      <c r="AL31" s="70" t="s">
        <v>106</v>
      </c>
      <c r="AM31" s="70" t="s">
        <v>106</v>
      </c>
      <c r="AN31" s="70" t="s">
        <v>106</v>
      </c>
      <c r="AO31" s="70" t="s">
        <v>106</v>
      </c>
      <c r="AP31" s="70" t="s">
        <v>106</v>
      </c>
      <c r="AQ31" s="70" t="s">
        <v>106</v>
      </c>
      <c r="AR31" s="70" t="s">
        <v>106</v>
      </c>
      <c r="AS31" s="70" t="s">
        <v>106</v>
      </c>
      <c r="AT31" s="70" t="s">
        <v>106</v>
      </c>
      <c r="AU31" s="70" t="s">
        <v>106</v>
      </c>
      <c r="AV31" s="70" t="s">
        <v>106</v>
      </c>
      <c r="AW31" s="70" t="s">
        <v>106</v>
      </c>
      <c r="AX31" s="70" t="s">
        <v>106</v>
      </c>
      <c r="AY31" s="70" t="s">
        <v>106</v>
      </c>
      <c r="AZ31" s="120" t="s">
        <v>576</v>
      </c>
      <c r="BA31" s="70" t="s">
        <v>106</v>
      </c>
      <c r="BB31" s="70" t="s">
        <v>106</v>
      </c>
    </row>
    <row r="32" spans="1:54" ht="16" x14ac:dyDescent="0.2">
      <c r="A32" s="63">
        <v>43703.990486111114</v>
      </c>
      <c r="B32" s="63">
        <v>43704.008275462962</v>
      </c>
      <c r="C32" s="58" t="s">
        <v>57</v>
      </c>
      <c r="D32" s="120" t="s">
        <v>576</v>
      </c>
      <c r="E32" s="2">
        <v>33</v>
      </c>
      <c r="F32" s="2">
        <v>1537</v>
      </c>
      <c r="G32" s="58" t="s">
        <v>104</v>
      </c>
      <c r="H32" s="63">
        <v>43711.008317222222</v>
      </c>
      <c r="I32" s="58" t="s">
        <v>203</v>
      </c>
      <c r="J32" s="58" t="s">
        <v>106</v>
      </c>
      <c r="K32" s="58" t="s">
        <v>106</v>
      </c>
      <c r="L32" s="58" t="s">
        <v>106</v>
      </c>
      <c r="M32" s="58" t="s">
        <v>106</v>
      </c>
      <c r="N32" s="120" t="s">
        <v>576</v>
      </c>
      <c r="O32" s="120" t="s">
        <v>576</v>
      </c>
      <c r="P32" s="58" t="s">
        <v>107</v>
      </c>
      <c r="Q32" s="58" t="s">
        <v>108</v>
      </c>
      <c r="R32" s="58" t="s">
        <v>129</v>
      </c>
      <c r="S32" s="58" t="s">
        <v>134</v>
      </c>
      <c r="T32" s="58" t="s">
        <v>132</v>
      </c>
      <c r="U32" s="58" t="s">
        <v>133</v>
      </c>
      <c r="V32" s="58" t="s">
        <v>134</v>
      </c>
      <c r="W32" s="58" t="s">
        <v>133</v>
      </c>
      <c r="X32" s="58" t="s">
        <v>134</v>
      </c>
      <c r="Y32" s="58" t="s">
        <v>134</v>
      </c>
      <c r="Z32" s="58" t="s">
        <v>133</v>
      </c>
      <c r="AA32" s="58" t="s">
        <v>133</v>
      </c>
      <c r="AB32" s="58" t="s">
        <v>133</v>
      </c>
      <c r="AC32" s="58" t="s">
        <v>133</v>
      </c>
      <c r="AD32" s="58" t="s">
        <v>134</v>
      </c>
      <c r="AE32" s="58" t="s">
        <v>134</v>
      </c>
      <c r="AF32" s="58" t="s">
        <v>133</v>
      </c>
      <c r="AG32" s="58" t="s">
        <v>134</v>
      </c>
      <c r="AH32" s="58" t="s">
        <v>173</v>
      </c>
      <c r="AI32" s="58" t="s">
        <v>151</v>
      </c>
      <c r="AJ32" s="58" t="s">
        <v>136</v>
      </c>
      <c r="AK32" s="58" t="s">
        <v>137</v>
      </c>
      <c r="AL32" s="58" t="s">
        <v>114</v>
      </c>
      <c r="AM32" s="58" t="s">
        <v>138</v>
      </c>
      <c r="AN32" s="58" t="s">
        <v>176</v>
      </c>
      <c r="AO32" s="58" t="s">
        <v>117</v>
      </c>
      <c r="AP32" s="58" t="s">
        <v>140</v>
      </c>
      <c r="AQ32" s="58" t="s">
        <v>119</v>
      </c>
      <c r="AR32" s="58" t="s">
        <v>120</v>
      </c>
      <c r="AS32" s="58" t="s">
        <v>143</v>
      </c>
      <c r="AT32" s="58" t="s">
        <v>153</v>
      </c>
      <c r="AU32" s="58" t="s">
        <v>123</v>
      </c>
      <c r="AV32" s="58" t="s">
        <v>174</v>
      </c>
      <c r="AW32" s="58" t="s">
        <v>125</v>
      </c>
      <c r="AX32" s="58" t="s">
        <v>157</v>
      </c>
      <c r="AY32" s="58" t="s">
        <v>162</v>
      </c>
      <c r="AZ32" s="120" t="s">
        <v>576</v>
      </c>
      <c r="BA32" s="58" t="s">
        <v>148</v>
      </c>
      <c r="BB32" s="58" t="s">
        <v>149</v>
      </c>
    </row>
    <row r="33" spans="1:54" s="17" customFormat="1" ht="16" x14ac:dyDescent="0.2">
      <c r="A33" s="72">
        <v>43704.318090277775</v>
      </c>
      <c r="B33" s="72">
        <v>43704.320069444446</v>
      </c>
      <c r="C33" s="70" t="s">
        <v>57</v>
      </c>
      <c r="D33" s="120" t="s">
        <v>576</v>
      </c>
      <c r="E33" s="17">
        <v>16</v>
      </c>
      <c r="F33" s="17">
        <v>170</v>
      </c>
      <c r="G33" s="70" t="s">
        <v>104</v>
      </c>
      <c r="H33" s="72">
        <v>43711.320087094908</v>
      </c>
      <c r="I33" s="70" t="s">
        <v>204</v>
      </c>
      <c r="J33" s="70" t="s">
        <v>106</v>
      </c>
      <c r="K33" s="70" t="s">
        <v>106</v>
      </c>
      <c r="L33" s="70" t="s">
        <v>106</v>
      </c>
      <c r="M33" s="70" t="s">
        <v>106</v>
      </c>
      <c r="N33" s="120" t="s">
        <v>576</v>
      </c>
      <c r="O33" s="120" t="s">
        <v>576</v>
      </c>
      <c r="P33" s="70" t="s">
        <v>107</v>
      </c>
      <c r="Q33" s="70" t="s">
        <v>108</v>
      </c>
      <c r="R33" s="70" t="s">
        <v>129</v>
      </c>
      <c r="S33" s="70" t="s">
        <v>133</v>
      </c>
      <c r="T33" s="70" t="s">
        <v>132</v>
      </c>
      <c r="U33" s="70" t="s">
        <v>133</v>
      </c>
      <c r="V33" s="70" t="s">
        <v>134</v>
      </c>
      <c r="W33" s="70" t="s">
        <v>134</v>
      </c>
      <c r="X33" s="70" t="s">
        <v>134</v>
      </c>
      <c r="Y33" s="70" t="s">
        <v>134</v>
      </c>
      <c r="Z33" s="70" t="s">
        <v>109</v>
      </c>
      <c r="AA33" s="70" t="s">
        <v>132</v>
      </c>
      <c r="AB33" s="70" t="s">
        <v>134</v>
      </c>
      <c r="AC33" s="70" t="s">
        <v>134</v>
      </c>
      <c r="AD33" s="70" t="s">
        <v>134</v>
      </c>
      <c r="AE33" s="70" t="s">
        <v>109</v>
      </c>
      <c r="AF33" s="70" t="s">
        <v>134</v>
      </c>
      <c r="AG33" s="70" t="s">
        <v>134</v>
      </c>
      <c r="AH33" s="71">
        <v>0</v>
      </c>
      <c r="AI33" s="70" t="s">
        <v>106</v>
      </c>
      <c r="AJ33" s="70" t="s">
        <v>106</v>
      </c>
      <c r="AK33" s="70" t="s">
        <v>106</v>
      </c>
      <c r="AL33" s="70" t="s">
        <v>106</v>
      </c>
      <c r="AM33" s="70" t="s">
        <v>106</v>
      </c>
      <c r="AN33" s="70" t="s">
        <v>106</v>
      </c>
      <c r="AO33" s="70" t="s">
        <v>106</v>
      </c>
      <c r="AP33" s="70" t="s">
        <v>106</v>
      </c>
      <c r="AQ33" s="70" t="s">
        <v>106</v>
      </c>
      <c r="AR33" s="70" t="s">
        <v>106</v>
      </c>
      <c r="AS33" s="70" t="s">
        <v>106</v>
      </c>
      <c r="AT33" s="70" t="s">
        <v>106</v>
      </c>
      <c r="AU33" s="70" t="s">
        <v>106</v>
      </c>
      <c r="AV33" s="70" t="s">
        <v>106</v>
      </c>
      <c r="AW33" s="70" t="s">
        <v>106</v>
      </c>
      <c r="AX33" s="70" t="s">
        <v>106</v>
      </c>
      <c r="AY33" s="70" t="s">
        <v>106</v>
      </c>
      <c r="AZ33" s="120" t="s">
        <v>576</v>
      </c>
      <c r="BA33" s="70" t="s">
        <v>106</v>
      </c>
      <c r="BB33" s="70" t="s">
        <v>106</v>
      </c>
    </row>
    <row r="34" spans="1:54" s="66" customFormat="1" ht="16" x14ac:dyDescent="0.2">
      <c r="A34" s="69">
        <v>43703.94458333333</v>
      </c>
      <c r="B34" s="69">
        <v>43704.544548611113</v>
      </c>
      <c r="C34" s="67" t="s">
        <v>57</v>
      </c>
      <c r="D34" s="120" t="s">
        <v>576</v>
      </c>
      <c r="E34" s="66">
        <v>2</v>
      </c>
      <c r="F34" s="66">
        <v>51837</v>
      </c>
      <c r="G34" s="67" t="s">
        <v>104</v>
      </c>
      <c r="H34" s="69">
        <v>43711.544629293981</v>
      </c>
      <c r="I34" s="67" t="s">
        <v>205</v>
      </c>
      <c r="J34" s="67" t="s">
        <v>106</v>
      </c>
      <c r="K34" s="67" t="s">
        <v>106</v>
      </c>
      <c r="L34" s="67" t="s">
        <v>106</v>
      </c>
      <c r="M34" s="67" t="s">
        <v>106</v>
      </c>
      <c r="N34" s="120" t="s">
        <v>576</v>
      </c>
      <c r="O34" s="120" t="s">
        <v>576</v>
      </c>
      <c r="P34" s="67" t="s">
        <v>107</v>
      </c>
      <c r="Q34" s="67" t="s">
        <v>108</v>
      </c>
      <c r="R34" s="67" t="s">
        <v>129</v>
      </c>
      <c r="S34" s="67" t="s">
        <v>106</v>
      </c>
      <c r="T34" s="67" t="s">
        <v>106</v>
      </c>
      <c r="U34" s="67" t="s">
        <v>106</v>
      </c>
      <c r="V34" s="67" t="s">
        <v>106</v>
      </c>
      <c r="W34" s="67" t="s">
        <v>106</v>
      </c>
      <c r="X34" s="67" t="s">
        <v>106</v>
      </c>
      <c r="Y34" s="67" t="s">
        <v>106</v>
      </c>
      <c r="Z34" s="67" t="s">
        <v>106</v>
      </c>
      <c r="AA34" s="67" t="s">
        <v>106</v>
      </c>
      <c r="AB34" s="67" t="s">
        <v>106</v>
      </c>
      <c r="AC34" s="67" t="s">
        <v>106</v>
      </c>
      <c r="AD34" s="67" t="s">
        <v>106</v>
      </c>
      <c r="AE34" s="67" t="s">
        <v>106</v>
      </c>
      <c r="AF34" s="67" t="s">
        <v>106</v>
      </c>
      <c r="AG34" s="68">
        <v>0</v>
      </c>
      <c r="AH34" s="68">
        <v>0</v>
      </c>
      <c r="AI34" s="67" t="s">
        <v>106</v>
      </c>
      <c r="AJ34" s="67" t="s">
        <v>106</v>
      </c>
      <c r="AK34" s="67" t="s">
        <v>106</v>
      </c>
      <c r="AL34" s="67" t="s">
        <v>106</v>
      </c>
      <c r="AM34" s="67" t="s">
        <v>106</v>
      </c>
      <c r="AN34" s="67" t="s">
        <v>106</v>
      </c>
      <c r="AO34" s="67" t="s">
        <v>106</v>
      </c>
      <c r="AP34" s="67" t="s">
        <v>106</v>
      </c>
      <c r="AQ34" s="67" t="s">
        <v>106</v>
      </c>
      <c r="AR34" s="67" t="s">
        <v>106</v>
      </c>
      <c r="AS34" s="67" t="s">
        <v>106</v>
      </c>
      <c r="AT34" s="67" t="s">
        <v>106</v>
      </c>
      <c r="AU34" s="67" t="s">
        <v>106</v>
      </c>
      <c r="AV34" s="67" t="s">
        <v>106</v>
      </c>
      <c r="AW34" s="67" t="s">
        <v>106</v>
      </c>
      <c r="AX34" s="67" t="s">
        <v>106</v>
      </c>
      <c r="AY34" s="67" t="s">
        <v>106</v>
      </c>
      <c r="AZ34" s="120" t="s">
        <v>576</v>
      </c>
      <c r="BA34" s="67" t="s">
        <v>106</v>
      </c>
      <c r="BB34" s="67" t="s">
        <v>106</v>
      </c>
    </row>
    <row r="35" spans="1:54" s="17" customFormat="1" ht="16" x14ac:dyDescent="0.2">
      <c r="A35" s="72">
        <v>43704.731620370374</v>
      </c>
      <c r="B35" s="72">
        <v>43704.733726851853</v>
      </c>
      <c r="C35" s="70" t="s">
        <v>57</v>
      </c>
      <c r="D35" s="120" t="s">
        <v>576</v>
      </c>
      <c r="E35" s="17">
        <v>16</v>
      </c>
      <c r="F35" s="17">
        <v>181</v>
      </c>
      <c r="G35" s="70" t="s">
        <v>104</v>
      </c>
      <c r="H35" s="72">
        <v>43711.733742372686</v>
      </c>
      <c r="I35" s="70" t="s">
        <v>206</v>
      </c>
      <c r="J35" s="70" t="s">
        <v>106</v>
      </c>
      <c r="K35" s="70" t="s">
        <v>106</v>
      </c>
      <c r="L35" s="70" t="s">
        <v>106</v>
      </c>
      <c r="M35" s="70" t="s">
        <v>106</v>
      </c>
      <c r="N35" s="120" t="s">
        <v>576</v>
      </c>
      <c r="O35" s="120" t="s">
        <v>576</v>
      </c>
      <c r="P35" s="70" t="s">
        <v>107</v>
      </c>
      <c r="Q35" s="70" t="s">
        <v>108</v>
      </c>
      <c r="R35" s="70" t="s">
        <v>129</v>
      </c>
      <c r="S35" s="70" t="s">
        <v>133</v>
      </c>
      <c r="T35" s="70" t="s">
        <v>133</v>
      </c>
      <c r="U35" s="70" t="s">
        <v>133</v>
      </c>
      <c r="V35" s="70" t="s">
        <v>133</v>
      </c>
      <c r="W35" s="70" t="s">
        <v>134</v>
      </c>
      <c r="X35" s="70" t="s">
        <v>133</v>
      </c>
      <c r="Y35" s="70" t="s">
        <v>134</v>
      </c>
      <c r="Z35" s="70" t="s">
        <v>133</v>
      </c>
      <c r="AA35" s="70" t="s">
        <v>133</v>
      </c>
      <c r="AB35" s="70" t="s">
        <v>134</v>
      </c>
      <c r="AC35" s="70" t="s">
        <v>133</v>
      </c>
      <c r="AD35" s="70" t="s">
        <v>134</v>
      </c>
      <c r="AE35" s="70" t="s">
        <v>134</v>
      </c>
      <c r="AF35" s="70" t="s">
        <v>134</v>
      </c>
      <c r="AG35" s="70" t="s">
        <v>134</v>
      </c>
      <c r="AH35" s="71">
        <v>0</v>
      </c>
      <c r="AI35" s="70" t="s">
        <v>106</v>
      </c>
      <c r="AJ35" s="70" t="s">
        <v>106</v>
      </c>
      <c r="AK35" s="70" t="s">
        <v>106</v>
      </c>
      <c r="AL35" s="70" t="s">
        <v>106</v>
      </c>
      <c r="AM35" s="70" t="s">
        <v>106</v>
      </c>
      <c r="AN35" s="70" t="s">
        <v>106</v>
      </c>
      <c r="AO35" s="70" t="s">
        <v>106</v>
      </c>
      <c r="AP35" s="70" t="s">
        <v>106</v>
      </c>
      <c r="AQ35" s="70" t="s">
        <v>106</v>
      </c>
      <c r="AR35" s="70" t="s">
        <v>106</v>
      </c>
      <c r="AS35" s="70" t="s">
        <v>106</v>
      </c>
      <c r="AT35" s="70" t="s">
        <v>106</v>
      </c>
      <c r="AU35" s="70" t="s">
        <v>106</v>
      </c>
      <c r="AV35" s="70" t="s">
        <v>106</v>
      </c>
      <c r="AW35" s="70" t="s">
        <v>106</v>
      </c>
      <c r="AX35" s="70" t="s">
        <v>106</v>
      </c>
      <c r="AY35" s="70" t="s">
        <v>106</v>
      </c>
      <c r="AZ35" s="120" t="s">
        <v>576</v>
      </c>
      <c r="BA35" s="70" t="s">
        <v>106</v>
      </c>
      <c r="BB35" s="70" t="s">
        <v>106</v>
      </c>
    </row>
    <row r="36" spans="1:54" s="66" customFormat="1" ht="16" x14ac:dyDescent="0.2">
      <c r="A36" s="69">
        <v>43704.761111111111</v>
      </c>
      <c r="B36" s="69">
        <v>43704.761469907404</v>
      </c>
      <c r="C36" s="67" t="s">
        <v>57</v>
      </c>
      <c r="D36" s="120" t="s">
        <v>576</v>
      </c>
      <c r="E36" s="66">
        <v>2</v>
      </c>
      <c r="F36" s="66">
        <v>30</v>
      </c>
      <c r="G36" s="67" t="s">
        <v>104</v>
      </c>
      <c r="H36" s="69">
        <v>43711.762136689817</v>
      </c>
      <c r="I36" s="67" t="s">
        <v>207</v>
      </c>
      <c r="J36" s="67" t="s">
        <v>106</v>
      </c>
      <c r="K36" s="67" t="s">
        <v>106</v>
      </c>
      <c r="L36" s="67" t="s">
        <v>106</v>
      </c>
      <c r="M36" s="67" t="s">
        <v>106</v>
      </c>
      <c r="N36" s="120" t="s">
        <v>576</v>
      </c>
      <c r="O36" s="120" t="s">
        <v>576</v>
      </c>
      <c r="P36" s="67" t="s">
        <v>107</v>
      </c>
      <c r="Q36" s="67" t="s">
        <v>108</v>
      </c>
      <c r="R36" s="67" t="s">
        <v>129</v>
      </c>
      <c r="S36" s="67" t="s">
        <v>106</v>
      </c>
      <c r="T36" s="67" t="s">
        <v>106</v>
      </c>
      <c r="U36" s="67" t="s">
        <v>106</v>
      </c>
      <c r="V36" s="67" t="s">
        <v>106</v>
      </c>
      <c r="W36" s="67" t="s">
        <v>106</v>
      </c>
      <c r="X36" s="67" t="s">
        <v>106</v>
      </c>
      <c r="Y36" s="67" t="s">
        <v>106</v>
      </c>
      <c r="Z36" s="67" t="s">
        <v>106</v>
      </c>
      <c r="AA36" s="67" t="s">
        <v>106</v>
      </c>
      <c r="AB36" s="67" t="s">
        <v>106</v>
      </c>
      <c r="AC36" s="67" t="s">
        <v>106</v>
      </c>
      <c r="AD36" s="67" t="s">
        <v>106</v>
      </c>
      <c r="AE36" s="67" t="s">
        <v>106</v>
      </c>
      <c r="AF36" s="67" t="s">
        <v>106</v>
      </c>
      <c r="AG36" s="68">
        <v>0</v>
      </c>
      <c r="AH36" s="68">
        <v>0</v>
      </c>
      <c r="AI36" s="67" t="s">
        <v>106</v>
      </c>
      <c r="AJ36" s="67" t="s">
        <v>106</v>
      </c>
      <c r="AK36" s="67" t="s">
        <v>106</v>
      </c>
      <c r="AL36" s="67" t="s">
        <v>106</v>
      </c>
      <c r="AM36" s="67" t="s">
        <v>106</v>
      </c>
      <c r="AN36" s="67" t="s">
        <v>106</v>
      </c>
      <c r="AO36" s="67" t="s">
        <v>106</v>
      </c>
      <c r="AP36" s="67" t="s">
        <v>106</v>
      </c>
      <c r="AQ36" s="67" t="s">
        <v>106</v>
      </c>
      <c r="AR36" s="67" t="s">
        <v>106</v>
      </c>
      <c r="AS36" s="67" t="s">
        <v>106</v>
      </c>
      <c r="AT36" s="67" t="s">
        <v>106</v>
      </c>
      <c r="AU36" s="67" t="s">
        <v>106</v>
      </c>
      <c r="AV36" s="67" t="s">
        <v>106</v>
      </c>
      <c r="AW36" s="67" t="s">
        <v>106</v>
      </c>
      <c r="AX36" s="67" t="s">
        <v>106</v>
      </c>
      <c r="AY36" s="67" t="s">
        <v>106</v>
      </c>
      <c r="AZ36" s="120" t="s">
        <v>576</v>
      </c>
      <c r="BA36" s="67" t="s">
        <v>106</v>
      </c>
      <c r="BB36" s="67" t="s">
        <v>106</v>
      </c>
    </row>
    <row r="37" spans="1:54" ht="16" x14ac:dyDescent="0.2">
      <c r="A37" s="63">
        <v>43704.920717592591</v>
      </c>
      <c r="B37" s="63">
        <v>43704.926030092596</v>
      </c>
      <c r="C37" s="58" t="s">
        <v>57</v>
      </c>
      <c r="D37" s="120" t="s">
        <v>576</v>
      </c>
      <c r="E37" s="2">
        <v>33</v>
      </c>
      <c r="F37" s="2">
        <v>459</v>
      </c>
      <c r="G37" s="58" t="s">
        <v>104</v>
      </c>
      <c r="H37" s="63">
        <v>43711.926109224536</v>
      </c>
      <c r="I37" s="58" t="s">
        <v>208</v>
      </c>
      <c r="J37" s="58" t="s">
        <v>106</v>
      </c>
      <c r="K37" s="58" t="s">
        <v>106</v>
      </c>
      <c r="L37" s="58" t="s">
        <v>106</v>
      </c>
      <c r="M37" s="58" t="s">
        <v>106</v>
      </c>
      <c r="N37" s="120" t="s">
        <v>576</v>
      </c>
      <c r="O37" s="120" t="s">
        <v>576</v>
      </c>
      <c r="P37" s="58" t="s">
        <v>107</v>
      </c>
      <c r="Q37" s="58" t="s">
        <v>108</v>
      </c>
      <c r="R37" s="58" t="s">
        <v>129</v>
      </c>
      <c r="S37" s="58" t="s">
        <v>133</v>
      </c>
      <c r="T37" s="58" t="s">
        <v>133</v>
      </c>
      <c r="U37" s="58" t="s">
        <v>133</v>
      </c>
      <c r="V37" s="58" t="s">
        <v>133</v>
      </c>
      <c r="W37" s="58" t="s">
        <v>133</v>
      </c>
      <c r="X37" s="58" t="s">
        <v>133</v>
      </c>
      <c r="Y37" s="58" t="s">
        <v>133</v>
      </c>
      <c r="Z37" s="58" t="s">
        <v>133</v>
      </c>
      <c r="AA37" s="58" t="s">
        <v>133</v>
      </c>
      <c r="AB37" s="58" t="s">
        <v>133</v>
      </c>
      <c r="AC37" s="58" t="s">
        <v>133</v>
      </c>
      <c r="AD37" s="58" t="s">
        <v>134</v>
      </c>
      <c r="AE37" s="58" t="s">
        <v>134</v>
      </c>
      <c r="AF37" s="58" t="s">
        <v>134</v>
      </c>
      <c r="AG37" s="58" t="s">
        <v>134</v>
      </c>
      <c r="AH37" s="58" t="s">
        <v>110</v>
      </c>
      <c r="AI37" s="58" t="s">
        <v>111</v>
      </c>
      <c r="AJ37" s="58" t="s">
        <v>136</v>
      </c>
      <c r="AK37" s="58" t="s">
        <v>201</v>
      </c>
      <c r="AL37" s="58" t="s">
        <v>114</v>
      </c>
      <c r="AM37" s="58" t="s">
        <v>138</v>
      </c>
      <c r="AN37" s="58" t="s">
        <v>156</v>
      </c>
      <c r="AO37" s="58" t="s">
        <v>139</v>
      </c>
      <c r="AP37" s="58" t="s">
        <v>118</v>
      </c>
      <c r="AQ37" s="58" t="s">
        <v>141</v>
      </c>
      <c r="AR37" s="58" t="s">
        <v>142</v>
      </c>
      <c r="AS37" s="58" t="s">
        <v>143</v>
      </c>
      <c r="AT37" s="58" t="s">
        <v>153</v>
      </c>
      <c r="AU37" s="58" t="s">
        <v>145</v>
      </c>
      <c r="AV37" s="58" t="s">
        <v>123</v>
      </c>
      <c r="AW37" s="58" t="s">
        <v>125</v>
      </c>
      <c r="AX37" s="58" t="s">
        <v>126</v>
      </c>
      <c r="AY37" s="58" t="s">
        <v>147</v>
      </c>
      <c r="AZ37" s="120" t="s">
        <v>576</v>
      </c>
      <c r="BA37" s="58" t="s">
        <v>148</v>
      </c>
      <c r="BB37" s="58" t="s">
        <v>149</v>
      </c>
    </row>
    <row r="38" spans="1:54" s="66" customFormat="1" ht="16" x14ac:dyDescent="0.2">
      <c r="A38" s="69">
        <v>43705.732210648152</v>
      </c>
      <c r="B38" s="69">
        <v>43705.73364583333</v>
      </c>
      <c r="C38" s="67" t="s">
        <v>57</v>
      </c>
      <c r="D38" s="120" t="s">
        <v>576</v>
      </c>
      <c r="E38" s="66">
        <v>2</v>
      </c>
      <c r="F38" s="66">
        <v>124</v>
      </c>
      <c r="G38" s="67" t="s">
        <v>104</v>
      </c>
      <c r="H38" s="69">
        <v>43712.733866574075</v>
      </c>
      <c r="I38" s="67" t="s">
        <v>209</v>
      </c>
      <c r="J38" s="67" t="s">
        <v>106</v>
      </c>
      <c r="K38" s="67" t="s">
        <v>106</v>
      </c>
      <c r="L38" s="67" t="s">
        <v>106</v>
      </c>
      <c r="M38" s="67" t="s">
        <v>106</v>
      </c>
      <c r="N38" s="120" t="s">
        <v>576</v>
      </c>
      <c r="O38" s="120" t="s">
        <v>576</v>
      </c>
      <c r="P38" s="67" t="s">
        <v>107</v>
      </c>
      <c r="Q38" s="67" t="s">
        <v>108</v>
      </c>
      <c r="R38" s="67" t="s">
        <v>129</v>
      </c>
      <c r="S38" s="67" t="s">
        <v>106</v>
      </c>
      <c r="T38" s="67" t="s">
        <v>106</v>
      </c>
      <c r="U38" s="67" t="s">
        <v>106</v>
      </c>
      <c r="V38" s="67" t="s">
        <v>106</v>
      </c>
      <c r="W38" s="67" t="s">
        <v>106</v>
      </c>
      <c r="X38" s="67" t="s">
        <v>106</v>
      </c>
      <c r="Y38" s="67" t="s">
        <v>106</v>
      </c>
      <c r="Z38" s="67" t="s">
        <v>106</v>
      </c>
      <c r="AA38" s="67" t="s">
        <v>106</v>
      </c>
      <c r="AB38" s="67" t="s">
        <v>106</v>
      </c>
      <c r="AC38" s="67" t="s">
        <v>106</v>
      </c>
      <c r="AD38" s="67" t="s">
        <v>106</v>
      </c>
      <c r="AE38" s="67" t="s">
        <v>106</v>
      </c>
      <c r="AF38" s="67" t="s">
        <v>106</v>
      </c>
      <c r="AG38" s="68">
        <v>0</v>
      </c>
      <c r="AH38" s="68">
        <v>0</v>
      </c>
      <c r="AI38" s="67" t="s">
        <v>106</v>
      </c>
      <c r="AJ38" s="67" t="s">
        <v>106</v>
      </c>
      <c r="AK38" s="67" t="s">
        <v>106</v>
      </c>
      <c r="AL38" s="67" t="s">
        <v>106</v>
      </c>
      <c r="AM38" s="67" t="s">
        <v>106</v>
      </c>
      <c r="AN38" s="67" t="s">
        <v>106</v>
      </c>
      <c r="AO38" s="67" t="s">
        <v>106</v>
      </c>
      <c r="AP38" s="67" t="s">
        <v>106</v>
      </c>
      <c r="AQ38" s="67" t="s">
        <v>106</v>
      </c>
      <c r="AR38" s="67" t="s">
        <v>106</v>
      </c>
      <c r="AS38" s="67" t="s">
        <v>106</v>
      </c>
      <c r="AT38" s="67" t="s">
        <v>106</v>
      </c>
      <c r="AU38" s="67" t="s">
        <v>106</v>
      </c>
      <c r="AV38" s="67" t="s">
        <v>106</v>
      </c>
      <c r="AW38" s="67" t="s">
        <v>106</v>
      </c>
      <c r="AX38" s="67" t="s">
        <v>106</v>
      </c>
      <c r="AY38" s="67" t="s">
        <v>106</v>
      </c>
      <c r="AZ38" s="120" t="s">
        <v>576</v>
      </c>
      <c r="BA38" s="67" t="s">
        <v>106</v>
      </c>
      <c r="BB38" s="67" t="s">
        <v>106</v>
      </c>
    </row>
    <row r="39" spans="1:54" ht="16" x14ac:dyDescent="0.2">
      <c r="A39" s="63">
        <v>43705.865057870367</v>
      </c>
      <c r="B39" s="63">
        <v>43705.869050925925</v>
      </c>
      <c r="C39" s="58" t="s">
        <v>57</v>
      </c>
      <c r="D39" s="120" t="s">
        <v>576</v>
      </c>
      <c r="E39" s="2">
        <v>33</v>
      </c>
      <c r="F39" s="2">
        <v>344</v>
      </c>
      <c r="G39" s="58" t="s">
        <v>104</v>
      </c>
      <c r="H39" s="63">
        <v>43712.869419988427</v>
      </c>
      <c r="I39" s="58" t="s">
        <v>210</v>
      </c>
      <c r="J39" s="58" t="s">
        <v>106</v>
      </c>
      <c r="K39" s="58" t="s">
        <v>106</v>
      </c>
      <c r="L39" s="58" t="s">
        <v>106</v>
      </c>
      <c r="M39" s="58" t="s">
        <v>106</v>
      </c>
      <c r="N39" s="120" t="s">
        <v>576</v>
      </c>
      <c r="O39" s="120" t="s">
        <v>576</v>
      </c>
      <c r="P39" s="58" t="s">
        <v>107</v>
      </c>
      <c r="Q39" s="58" t="s">
        <v>108</v>
      </c>
      <c r="R39" s="58" t="s">
        <v>129</v>
      </c>
      <c r="S39" s="58" t="s">
        <v>134</v>
      </c>
      <c r="T39" s="58" t="s">
        <v>132</v>
      </c>
      <c r="U39" s="58" t="s">
        <v>134</v>
      </c>
      <c r="V39" s="58" t="s">
        <v>134</v>
      </c>
      <c r="W39" s="58" t="s">
        <v>134</v>
      </c>
      <c r="X39" s="58" t="s">
        <v>109</v>
      </c>
      <c r="Y39" s="58" t="s">
        <v>109</v>
      </c>
      <c r="Z39" s="58" t="s">
        <v>109</v>
      </c>
      <c r="AA39" s="58" t="s">
        <v>134</v>
      </c>
      <c r="AB39" s="58" t="s">
        <v>109</v>
      </c>
      <c r="AC39" s="58" t="s">
        <v>134</v>
      </c>
      <c r="AD39" s="58" t="s">
        <v>134</v>
      </c>
      <c r="AE39" s="58" t="s">
        <v>134</v>
      </c>
      <c r="AF39" s="58" t="s">
        <v>134</v>
      </c>
      <c r="AG39" s="58" t="s">
        <v>109</v>
      </c>
      <c r="AH39" s="58" t="s">
        <v>135</v>
      </c>
      <c r="AI39" s="58" t="s">
        <v>151</v>
      </c>
      <c r="AJ39" s="58" t="s">
        <v>136</v>
      </c>
      <c r="AK39" s="58" t="s">
        <v>152</v>
      </c>
      <c r="AL39" s="58" t="s">
        <v>114</v>
      </c>
      <c r="AM39" s="58" t="s">
        <v>138</v>
      </c>
      <c r="AN39" s="58" t="s">
        <v>116</v>
      </c>
      <c r="AO39" s="58" t="s">
        <v>117</v>
      </c>
      <c r="AP39" s="58" t="s">
        <v>118</v>
      </c>
      <c r="AQ39" s="58" t="s">
        <v>119</v>
      </c>
      <c r="AR39" s="58" t="s">
        <v>142</v>
      </c>
      <c r="AS39" s="58" t="s">
        <v>143</v>
      </c>
      <c r="AT39" s="58" t="s">
        <v>153</v>
      </c>
      <c r="AU39" s="58" t="s">
        <v>145</v>
      </c>
      <c r="AV39" s="58" t="s">
        <v>174</v>
      </c>
      <c r="AW39" s="58" t="s">
        <v>125</v>
      </c>
      <c r="AX39" s="58" t="s">
        <v>126</v>
      </c>
      <c r="AY39" s="58" t="s">
        <v>147</v>
      </c>
      <c r="AZ39" s="120" t="s">
        <v>576</v>
      </c>
      <c r="BA39" s="58" t="s">
        <v>148</v>
      </c>
      <c r="BB39" s="58" t="s">
        <v>149</v>
      </c>
    </row>
    <row r="40" spans="1:54" s="66" customFormat="1" ht="16" x14ac:dyDescent="0.2">
      <c r="A40" s="69">
        <v>43705.925694444442</v>
      </c>
      <c r="B40" s="69">
        <v>43705.926215277781</v>
      </c>
      <c r="C40" s="67" t="s">
        <v>57</v>
      </c>
      <c r="D40" s="120" t="s">
        <v>576</v>
      </c>
      <c r="E40" s="66">
        <v>2</v>
      </c>
      <c r="F40" s="66">
        <v>44</v>
      </c>
      <c r="G40" s="67" t="s">
        <v>104</v>
      </c>
      <c r="H40" s="69">
        <v>43712.926702534722</v>
      </c>
      <c r="I40" s="67" t="s">
        <v>211</v>
      </c>
      <c r="J40" s="67" t="s">
        <v>106</v>
      </c>
      <c r="K40" s="67" t="s">
        <v>106</v>
      </c>
      <c r="L40" s="67" t="s">
        <v>106</v>
      </c>
      <c r="M40" s="67" t="s">
        <v>106</v>
      </c>
      <c r="N40" s="120" t="s">
        <v>576</v>
      </c>
      <c r="O40" s="120" t="s">
        <v>576</v>
      </c>
      <c r="P40" s="67" t="s">
        <v>107</v>
      </c>
      <c r="Q40" s="67" t="s">
        <v>108</v>
      </c>
      <c r="R40" s="67" t="s">
        <v>129</v>
      </c>
      <c r="S40" s="67" t="s">
        <v>106</v>
      </c>
      <c r="T40" s="67" t="s">
        <v>106</v>
      </c>
      <c r="U40" s="67" t="s">
        <v>106</v>
      </c>
      <c r="V40" s="67" t="s">
        <v>106</v>
      </c>
      <c r="W40" s="67" t="s">
        <v>106</v>
      </c>
      <c r="X40" s="67" t="s">
        <v>106</v>
      </c>
      <c r="Y40" s="67" t="s">
        <v>106</v>
      </c>
      <c r="Z40" s="67" t="s">
        <v>106</v>
      </c>
      <c r="AA40" s="67" t="s">
        <v>106</v>
      </c>
      <c r="AB40" s="67" t="s">
        <v>106</v>
      </c>
      <c r="AC40" s="67" t="s">
        <v>106</v>
      </c>
      <c r="AD40" s="67" t="s">
        <v>106</v>
      </c>
      <c r="AE40" s="67" t="s">
        <v>106</v>
      </c>
      <c r="AF40" s="67" t="s">
        <v>106</v>
      </c>
      <c r="AG40" s="68">
        <v>0</v>
      </c>
      <c r="AH40" s="68">
        <v>0</v>
      </c>
      <c r="AI40" s="67" t="s">
        <v>106</v>
      </c>
      <c r="AJ40" s="67" t="s">
        <v>106</v>
      </c>
      <c r="AK40" s="67" t="s">
        <v>106</v>
      </c>
      <c r="AL40" s="67" t="s">
        <v>106</v>
      </c>
      <c r="AM40" s="67" t="s">
        <v>106</v>
      </c>
      <c r="AN40" s="67" t="s">
        <v>106</v>
      </c>
      <c r="AO40" s="67" t="s">
        <v>106</v>
      </c>
      <c r="AP40" s="67" t="s">
        <v>106</v>
      </c>
      <c r="AQ40" s="67" t="s">
        <v>106</v>
      </c>
      <c r="AR40" s="67" t="s">
        <v>106</v>
      </c>
      <c r="AS40" s="67" t="s">
        <v>106</v>
      </c>
      <c r="AT40" s="67" t="s">
        <v>106</v>
      </c>
      <c r="AU40" s="67" t="s">
        <v>106</v>
      </c>
      <c r="AV40" s="67" t="s">
        <v>106</v>
      </c>
      <c r="AW40" s="67" t="s">
        <v>106</v>
      </c>
      <c r="AX40" s="67" t="s">
        <v>106</v>
      </c>
      <c r="AY40" s="67" t="s">
        <v>106</v>
      </c>
      <c r="AZ40" s="120" t="s">
        <v>576</v>
      </c>
      <c r="BA40" s="67" t="s">
        <v>106</v>
      </c>
      <c r="BB40" s="67" t="s">
        <v>106</v>
      </c>
    </row>
    <row r="41" spans="1:54" ht="16" x14ac:dyDescent="0.2">
      <c r="A41" s="63">
        <v>43730.33011574074</v>
      </c>
      <c r="B41" s="63">
        <v>43730.387071759258</v>
      </c>
      <c r="C41" s="58" t="s">
        <v>57</v>
      </c>
      <c r="D41" s="120" t="s">
        <v>576</v>
      </c>
      <c r="E41" s="2">
        <v>100</v>
      </c>
      <c r="F41" s="2">
        <v>4921</v>
      </c>
      <c r="G41" s="58" t="s">
        <v>130</v>
      </c>
      <c r="H41" s="63">
        <v>43730.387085671297</v>
      </c>
      <c r="I41" s="58" t="s">
        <v>212</v>
      </c>
      <c r="J41" s="58" t="s">
        <v>106</v>
      </c>
      <c r="K41" s="58" t="s">
        <v>106</v>
      </c>
      <c r="L41" s="58" t="s">
        <v>106</v>
      </c>
      <c r="M41" s="58" t="s">
        <v>106</v>
      </c>
      <c r="N41" s="120" t="s">
        <v>576</v>
      </c>
      <c r="O41" s="120" t="s">
        <v>576</v>
      </c>
      <c r="P41" s="58" t="s">
        <v>107</v>
      </c>
      <c r="Q41" s="58" t="s">
        <v>108</v>
      </c>
      <c r="R41" s="58" t="s">
        <v>129</v>
      </c>
      <c r="S41" s="58" t="s">
        <v>134</v>
      </c>
      <c r="T41" s="58" t="s">
        <v>132</v>
      </c>
      <c r="U41" s="58" t="s">
        <v>133</v>
      </c>
      <c r="V41" s="58" t="s">
        <v>133</v>
      </c>
      <c r="W41" s="58" t="s">
        <v>134</v>
      </c>
      <c r="X41" s="58" t="s">
        <v>133</v>
      </c>
      <c r="Y41" s="58" t="s">
        <v>133</v>
      </c>
      <c r="Z41" s="58" t="s">
        <v>133</v>
      </c>
      <c r="AA41" s="58" t="s">
        <v>133</v>
      </c>
      <c r="AB41" s="58" t="s">
        <v>133</v>
      </c>
      <c r="AC41" s="58" t="s">
        <v>133</v>
      </c>
      <c r="AD41" s="58" t="s">
        <v>134</v>
      </c>
      <c r="AE41" s="58" t="s">
        <v>133</v>
      </c>
      <c r="AF41" s="58" t="s">
        <v>134</v>
      </c>
      <c r="AG41" s="58" t="s">
        <v>134</v>
      </c>
      <c r="AH41" s="58" t="s">
        <v>110</v>
      </c>
      <c r="AI41" s="58" t="s">
        <v>151</v>
      </c>
      <c r="AJ41" s="58" t="s">
        <v>136</v>
      </c>
      <c r="AK41" s="58" t="s">
        <v>137</v>
      </c>
      <c r="AL41" s="58" t="s">
        <v>114</v>
      </c>
      <c r="AM41" s="58" t="s">
        <v>138</v>
      </c>
      <c r="AN41" s="58" t="s">
        <v>116</v>
      </c>
      <c r="AO41" s="58" t="s">
        <v>117</v>
      </c>
      <c r="AP41" s="58" t="s">
        <v>118</v>
      </c>
      <c r="AQ41" s="58" t="s">
        <v>141</v>
      </c>
      <c r="AR41" s="58" t="s">
        <v>142</v>
      </c>
      <c r="AS41" s="58" t="s">
        <v>182</v>
      </c>
      <c r="AT41" s="58" t="s">
        <v>153</v>
      </c>
      <c r="AU41" s="58" t="s">
        <v>145</v>
      </c>
      <c r="AV41" s="58" t="s">
        <v>174</v>
      </c>
      <c r="AW41" s="58" t="s">
        <v>187</v>
      </c>
      <c r="AX41" s="58" t="s">
        <v>126</v>
      </c>
      <c r="AY41" s="58" t="s">
        <v>147</v>
      </c>
      <c r="AZ41" s="120" t="s">
        <v>576</v>
      </c>
      <c r="BA41" s="58" t="s">
        <v>148</v>
      </c>
      <c r="BB41" s="58" t="s">
        <v>106</v>
      </c>
    </row>
    <row r="42" spans="1:54" s="66" customFormat="1" ht="16" x14ac:dyDescent="0.2">
      <c r="A42" s="69">
        <v>43733.409305555557</v>
      </c>
      <c r="B42" s="69">
        <v>43733.409571759257</v>
      </c>
      <c r="C42" s="67" t="s">
        <v>57</v>
      </c>
      <c r="D42" s="120" t="s">
        <v>576</v>
      </c>
      <c r="E42" s="66">
        <v>2</v>
      </c>
      <c r="F42" s="66">
        <v>22</v>
      </c>
      <c r="G42" s="67" t="s">
        <v>104</v>
      </c>
      <c r="H42" s="69">
        <v>43740.409583217595</v>
      </c>
      <c r="I42" s="67" t="s">
        <v>213</v>
      </c>
      <c r="J42" s="67" t="s">
        <v>106</v>
      </c>
      <c r="K42" s="67" t="s">
        <v>106</v>
      </c>
      <c r="L42" s="67" t="s">
        <v>106</v>
      </c>
      <c r="M42" s="67" t="s">
        <v>106</v>
      </c>
      <c r="N42" s="120" t="s">
        <v>576</v>
      </c>
      <c r="O42" s="120" t="s">
        <v>576</v>
      </c>
      <c r="P42" s="67" t="s">
        <v>107</v>
      </c>
      <c r="Q42" s="67" t="s">
        <v>108</v>
      </c>
      <c r="R42" s="67" t="s">
        <v>129</v>
      </c>
      <c r="S42" s="67" t="s">
        <v>106</v>
      </c>
      <c r="T42" s="67" t="s">
        <v>106</v>
      </c>
      <c r="U42" s="67" t="s">
        <v>106</v>
      </c>
      <c r="V42" s="67" t="s">
        <v>106</v>
      </c>
      <c r="W42" s="67" t="s">
        <v>106</v>
      </c>
      <c r="X42" s="67" t="s">
        <v>106</v>
      </c>
      <c r="Y42" s="67" t="s">
        <v>106</v>
      </c>
      <c r="Z42" s="67" t="s">
        <v>106</v>
      </c>
      <c r="AA42" s="67" t="s">
        <v>106</v>
      </c>
      <c r="AB42" s="67" t="s">
        <v>106</v>
      </c>
      <c r="AC42" s="67" t="s">
        <v>106</v>
      </c>
      <c r="AD42" s="67" t="s">
        <v>106</v>
      </c>
      <c r="AE42" s="67" t="s">
        <v>106</v>
      </c>
      <c r="AF42" s="67" t="s">
        <v>106</v>
      </c>
      <c r="AG42" s="68">
        <v>0</v>
      </c>
      <c r="AH42" s="68">
        <v>0</v>
      </c>
      <c r="AI42" s="67" t="s">
        <v>106</v>
      </c>
      <c r="AJ42" s="67" t="s">
        <v>106</v>
      </c>
      <c r="AK42" s="67" t="s">
        <v>106</v>
      </c>
      <c r="AL42" s="67" t="s">
        <v>106</v>
      </c>
      <c r="AM42" s="67" t="s">
        <v>106</v>
      </c>
      <c r="AN42" s="67" t="s">
        <v>106</v>
      </c>
      <c r="AO42" s="67" t="s">
        <v>106</v>
      </c>
      <c r="AP42" s="67" t="s">
        <v>106</v>
      </c>
      <c r="AQ42" s="67" t="s">
        <v>106</v>
      </c>
      <c r="AR42" s="67" t="s">
        <v>106</v>
      </c>
      <c r="AS42" s="67" t="s">
        <v>106</v>
      </c>
      <c r="AT42" s="67" t="s">
        <v>106</v>
      </c>
      <c r="AU42" s="67" t="s">
        <v>106</v>
      </c>
      <c r="AV42" s="67" t="s">
        <v>106</v>
      </c>
      <c r="AW42" s="67" t="s">
        <v>106</v>
      </c>
      <c r="AX42" s="67" t="s">
        <v>106</v>
      </c>
      <c r="AY42" s="67" t="s">
        <v>106</v>
      </c>
      <c r="AZ42" s="120" t="s">
        <v>576</v>
      </c>
      <c r="BA42" s="67" t="s">
        <v>106</v>
      </c>
      <c r="BB42" s="67" t="s">
        <v>106</v>
      </c>
    </row>
    <row r="43" spans="1:54" ht="16" x14ac:dyDescent="0.2">
      <c r="A43" s="63">
        <v>43752.425335648149</v>
      </c>
      <c r="B43" s="63">
        <v>43752.431493055556</v>
      </c>
      <c r="C43" s="58" t="s">
        <v>57</v>
      </c>
      <c r="D43" s="120" t="s">
        <v>576</v>
      </c>
      <c r="E43" s="2">
        <v>100</v>
      </c>
      <c r="F43" s="2">
        <v>532</v>
      </c>
      <c r="G43" s="58" t="s">
        <v>130</v>
      </c>
      <c r="H43" s="63">
        <v>43752.43150309028</v>
      </c>
      <c r="I43" s="58" t="s">
        <v>214</v>
      </c>
      <c r="J43" s="58" t="s">
        <v>106</v>
      </c>
      <c r="K43" s="58" t="s">
        <v>106</v>
      </c>
      <c r="L43" s="58" t="s">
        <v>106</v>
      </c>
      <c r="M43" s="58" t="s">
        <v>106</v>
      </c>
      <c r="N43" s="120" t="s">
        <v>576</v>
      </c>
      <c r="O43" s="120" t="s">
        <v>576</v>
      </c>
      <c r="P43" s="58" t="s">
        <v>107</v>
      </c>
      <c r="Q43" s="58" t="s">
        <v>108</v>
      </c>
      <c r="R43" s="58" t="s">
        <v>129</v>
      </c>
      <c r="S43" s="58" t="s">
        <v>133</v>
      </c>
      <c r="T43" s="58" t="s">
        <v>133</v>
      </c>
      <c r="U43" s="58" t="s">
        <v>133</v>
      </c>
      <c r="V43" s="58" t="s">
        <v>133</v>
      </c>
      <c r="W43" s="58" t="s">
        <v>133</v>
      </c>
      <c r="X43" s="58" t="s">
        <v>133</v>
      </c>
      <c r="Y43" s="58" t="s">
        <v>134</v>
      </c>
      <c r="Z43" s="58" t="s">
        <v>134</v>
      </c>
      <c r="AA43" s="58" t="s">
        <v>133</v>
      </c>
      <c r="AB43" s="58" t="s">
        <v>134</v>
      </c>
      <c r="AC43" s="58" t="s">
        <v>133</v>
      </c>
      <c r="AD43" s="58" t="s">
        <v>133</v>
      </c>
      <c r="AE43" s="58" t="s">
        <v>133</v>
      </c>
      <c r="AF43" s="58" t="s">
        <v>133</v>
      </c>
      <c r="AG43" s="58" t="s">
        <v>134</v>
      </c>
      <c r="AH43" s="58" t="s">
        <v>173</v>
      </c>
      <c r="AI43" s="58" t="s">
        <v>166</v>
      </c>
      <c r="AJ43" s="58" t="s">
        <v>136</v>
      </c>
      <c r="AK43" s="58" t="s">
        <v>201</v>
      </c>
      <c r="AL43" s="58" t="s">
        <v>195</v>
      </c>
      <c r="AM43" s="58" t="s">
        <v>155</v>
      </c>
      <c r="AN43" s="58" t="s">
        <v>215</v>
      </c>
      <c r="AO43" s="58" t="s">
        <v>117</v>
      </c>
      <c r="AP43" s="58" t="s">
        <v>216</v>
      </c>
      <c r="AQ43" s="58" t="s">
        <v>217</v>
      </c>
      <c r="AR43" s="58" t="s">
        <v>218</v>
      </c>
      <c r="AS43" s="58" t="s">
        <v>182</v>
      </c>
      <c r="AT43" s="58" t="s">
        <v>153</v>
      </c>
      <c r="AU43" s="58" t="s">
        <v>219</v>
      </c>
      <c r="AV43" s="58" t="s">
        <v>174</v>
      </c>
      <c r="AW43" s="58" t="s">
        <v>171</v>
      </c>
      <c r="AX43" s="58" t="s">
        <v>126</v>
      </c>
      <c r="AY43" s="58" t="s">
        <v>147</v>
      </c>
      <c r="AZ43" s="120" t="s">
        <v>576</v>
      </c>
      <c r="BA43" s="58" t="s">
        <v>220</v>
      </c>
      <c r="BB43" s="58" t="s">
        <v>106</v>
      </c>
    </row>
    <row r="44" spans="1:54" ht="16" x14ac:dyDescent="0.2">
      <c r="A44" s="63">
        <v>43752.420115740744</v>
      </c>
      <c r="B44" s="63">
        <v>43752.435810185183</v>
      </c>
      <c r="C44" s="58" t="s">
        <v>57</v>
      </c>
      <c r="D44" s="120" t="s">
        <v>576</v>
      </c>
      <c r="E44" s="2">
        <v>100</v>
      </c>
      <c r="F44" s="2">
        <v>1355</v>
      </c>
      <c r="G44" s="58" t="s">
        <v>130</v>
      </c>
      <c r="H44" s="63">
        <v>43752.435860451391</v>
      </c>
      <c r="I44" s="58" t="s">
        <v>221</v>
      </c>
      <c r="J44" s="58" t="s">
        <v>106</v>
      </c>
      <c r="K44" s="58" t="s">
        <v>106</v>
      </c>
      <c r="L44" s="58" t="s">
        <v>106</v>
      </c>
      <c r="M44" s="58" t="s">
        <v>106</v>
      </c>
      <c r="N44" s="120" t="s">
        <v>576</v>
      </c>
      <c r="O44" s="120" t="s">
        <v>576</v>
      </c>
      <c r="P44" s="58" t="s">
        <v>107</v>
      </c>
      <c r="Q44" s="58" t="s">
        <v>108</v>
      </c>
      <c r="R44" s="58" t="s">
        <v>129</v>
      </c>
      <c r="S44" s="58" t="s">
        <v>134</v>
      </c>
      <c r="T44" s="58" t="s">
        <v>132</v>
      </c>
      <c r="U44" s="58" t="s">
        <v>133</v>
      </c>
      <c r="V44" s="58" t="s">
        <v>134</v>
      </c>
      <c r="W44" s="58" t="s">
        <v>134</v>
      </c>
      <c r="X44" s="58" t="s">
        <v>134</v>
      </c>
      <c r="Y44" s="58" t="s">
        <v>134</v>
      </c>
      <c r="Z44" s="58" t="s">
        <v>134</v>
      </c>
      <c r="AA44" s="58" t="s">
        <v>133</v>
      </c>
      <c r="AB44" s="58" t="s">
        <v>134</v>
      </c>
      <c r="AC44" s="58" t="s">
        <v>134</v>
      </c>
      <c r="AD44" s="58" t="s">
        <v>134</v>
      </c>
      <c r="AE44" s="58" t="s">
        <v>134</v>
      </c>
      <c r="AF44" s="58" t="s">
        <v>134</v>
      </c>
      <c r="AG44" s="58" t="s">
        <v>134</v>
      </c>
      <c r="AH44" s="58" t="s">
        <v>165</v>
      </c>
      <c r="AI44" s="58" t="s">
        <v>111</v>
      </c>
      <c r="AJ44" s="58" t="s">
        <v>136</v>
      </c>
      <c r="AK44" s="58" t="s">
        <v>137</v>
      </c>
      <c r="AL44" s="58" t="s">
        <v>114</v>
      </c>
      <c r="AM44" s="58" t="s">
        <v>138</v>
      </c>
      <c r="AN44" s="58" t="s">
        <v>116</v>
      </c>
      <c r="AO44" s="58" t="s">
        <v>139</v>
      </c>
      <c r="AP44" s="58" t="s">
        <v>118</v>
      </c>
      <c r="AQ44" s="58" t="s">
        <v>141</v>
      </c>
      <c r="AR44" s="58" t="s">
        <v>142</v>
      </c>
      <c r="AS44" s="58" t="s">
        <v>170</v>
      </c>
      <c r="AT44" s="58" t="s">
        <v>153</v>
      </c>
      <c r="AU44" s="58" t="s">
        <v>145</v>
      </c>
      <c r="AV44" s="58" t="s">
        <v>174</v>
      </c>
      <c r="AW44" s="58" t="s">
        <v>125</v>
      </c>
      <c r="AX44" s="58" t="s">
        <v>157</v>
      </c>
      <c r="AY44" s="58" t="s">
        <v>147</v>
      </c>
      <c r="AZ44" s="120" t="s">
        <v>576</v>
      </c>
      <c r="BA44" s="58" t="s">
        <v>148</v>
      </c>
      <c r="BB44" s="58" t="s">
        <v>106</v>
      </c>
    </row>
    <row r="45" spans="1:54" ht="16" x14ac:dyDescent="0.2">
      <c r="A45" s="63">
        <v>43752.431516203702</v>
      </c>
      <c r="B45" s="63">
        <v>43752.438611111109</v>
      </c>
      <c r="C45" s="58" t="s">
        <v>57</v>
      </c>
      <c r="D45" s="120" t="s">
        <v>576</v>
      </c>
      <c r="E45" s="2">
        <v>100</v>
      </c>
      <c r="F45" s="2">
        <v>612</v>
      </c>
      <c r="G45" s="58" t="s">
        <v>130</v>
      </c>
      <c r="H45" s="63">
        <v>43752.438616296298</v>
      </c>
      <c r="I45" s="58" t="s">
        <v>222</v>
      </c>
      <c r="J45" s="58" t="s">
        <v>106</v>
      </c>
      <c r="K45" s="58" t="s">
        <v>106</v>
      </c>
      <c r="L45" s="58" t="s">
        <v>106</v>
      </c>
      <c r="M45" s="58" t="s">
        <v>106</v>
      </c>
      <c r="N45" s="120" t="s">
        <v>576</v>
      </c>
      <c r="O45" s="120" t="s">
        <v>576</v>
      </c>
      <c r="P45" s="58" t="s">
        <v>107</v>
      </c>
      <c r="Q45" s="58" t="s">
        <v>108</v>
      </c>
      <c r="R45" s="58" t="s">
        <v>129</v>
      </c>
      <c r="S45" s="58" t="s">
        <v>134</v>
      </c>
      <c r="T45" s="58" t="s">
        <v>132</v>
      </c>
      <c r="U45" s="58" t="s">
        <v>134</v>
      </c>
      <c r="V45" s="58" t="s">
        <v>134</v>
      </c>
      <c r="W45" s="58" t="s">
        <v>109</v>
      </c>
      <c r="X45" s="58" t="s">
        <v>134</v>
      </c>
      <c r="Y45" s="58" t="s">
        <v>109</v>
      </c>
      <c r="Z45" s="58" t="s">
        <v>134</v>
      </c>
      <c r="AA45" s="58" t="s">
        <v>134</v>
      </c>
      <c r="AB45" s="58" t="s">
        <v>134</v>
      </c>
      <c r="AC45" s="58" t="s">
        <v>133</v>
      </c>
      <c r="AD45" s="58" t="s">
        <v>134</v>
      </c>
      <c r="AE45" s="58" t="s">
        <v>109</v>
      </c>
      <c r="AF45" s="58" t="s">
        <v>109</v>
      </c>
      <c r="AG45" s="58" t="s">
        <v>134</v>
      </c>
      <c r="AH45" s="58" t="s">
        <v>135</v>
      </c>
      <c r="AI45" s="58" t="s">
        <v>111</v>
      </c>
      <c r="AJ45" s="58" t="s">
        <v>136</v>
      </c>
      <c r="AK45" s="58" t="s">
        <v>137</v>
      </c>
      <c r="AL45" s="58" t="s">
        <v>114</v>
      </c>
      <c r="AM45" s="58" t="s">
        <v>138</v>
      </c>
      <c r="AN45" s="58" t="s">
        <v>116</v>
      </c>
      <c r="AO45" s="58" t="s">
        <v>117</v>
      </c>
      <c r="AP45" s="58" t="s">
        <v>118</v>
      </c>
      <c r="AQ45" s="58" t="s">
        <v>141</v>
      </c>
      <c r="AR45" s="58" t="s">
        <v>142</v>
      </c>
      <c r="AS45" s="58" t="s">
        <v>182</v>
      </c>
      <c r="AT45" s="58" t="s">
        <v>122</v>
      </c>
      <c r="AU45" s="58" t="s">
        <v>145</v>
      </c>
      <c r="AV45" s="58" t="s">
        <v>174</v>
      </c>
      <c r="AW45" s="58" t="s">
        <v>125</v>
      </c>
      <c r="AX45" s="58" t="s">
        <v>126</v>
      </c>
      <c r="AY45" s="58" t="s">
        <v>127</v>
      </c>
      <c r="AZ45" s="120" t="s">
        <v>576</v>
      </c>
      <c r="BA45" s="58" t="s">
        <v>148</v>
      </c>
      <c r="BB45" s="58" t="s">
        <v>106</v>
      </c>
    </row>
    <row r="46" spans="1:54" ht="16" x14ac:dyDescent="0.2">
      <c r="A46" s="63">
        <v>43752.579710648148</v>
      </c>
      <c r="B46" s="63">
        <v>43752.585821759261</v>
      </c>
      <c r="C46" s="58" t="s">
        <v>57</v>
      </c>
      <c r="D46" s="120" t="s">
        <v>576</v>
      </c>
      <c r="E46" s="2">
        <v>100</v>
      </c>
      <c r="F46" s="2">
        <v>527</v>
      </c>
      <c r="G46" s="58" t="s">
        <v>130</v>
      </c>
      <c r="H46" s="63">
        <v>43752.585826446761</v>
      </c>
      <c r="I46" s="58" t="s">
        <v>223</v>
      </c>
      <c r="J46" s="58" t="s">
        <v>106</v>
      </c>
      <c r="K46" s="58" t="s">
        <v>106</v>
      </c>
      <c r="L46" s="58" t="s">
        <v>106</v>
      </c>
      <c r="M46" s="58" t="s">
        <v>106</v>
      </c>
      <c r="N46" s="120" t="s">
        <v>576</v>
      </c>
      <c r="O46" s="120" t="s">
        <v>576</v>
      </c>
      <c r="P46" s="58" t="s">
        <v>107</v>
      </c>
      <c r="Q46" s="58" t="s">
        <v>108</v>
      </c>
      <c r="R46" s="58" t="s">
        <v>129</v>
      </c>
      <c r="S46" s="58" t="s">
        <v>134</v>
      </c>
      <c r="T46" s="58" t="s">
        <v>132</v>
      </c>
      <c r="U46" s="58" t="s">
        <v>132</v>
      </c>
      <c r="V46" s="58" t="s">
        <v>134</v>
      </c>
      <c r="W46" s="58" t="s">
        <v>134</v>
      </c>
      <c r="X46" s="58" t="s">
        <v>134</v>
      </c>
      <c r="Y46" s="58" t="s">
        <v>133</v>
      </c>
      <c r="Z46" s="58" t="s">
        <v>133</v>
      </c>
      <c r="AA46" s="58" t="s">
        <v>133</v>
      </c>
      <c r="AB46" s="58" t="s">
        <v>133</v>
      </c>
      <c r="AC46" s="58" t="s">
        <v>134</v>
      </c>
      <c r="AD46" s="58" t="s">
        <v>134</v>
      </c>
      <c r="AE46" s="58" t="s">
        <v>134</v>
      </c>
      <c r="AF46" s="58" t="s">
        <v>134</v>
      </c>
      <c r="AG46" s="58" t="s">
        <v>109</v>
      </c>
      <c r="AH46" s="58" t="s">
        <v>135</v>
      </c>
      <c r="AI46" s="58" t="s">
        <v>151</v>
      </c>
      <c r="AJ46" s="58" t="s">
        <v>136</v>
      </c>
      <c r="AK46" s="58" t="s">
        <v>137</v>
      </c>
      <c r="AL46" s="58" t="s">
        <v>114</v>
      </c>
      <c r="AM46" s="58" t="s">
        <v>138</v>
      </c>
      <c r="AN46" s="58" t="s">
        <v>116</v>
      </c>
      <c r="AO46" s="58" t="s">
        <v>117</v>
      </c>
      <c r="AP46" s="58" t="s">
        <v>140</v>
      </c>
      <c r="AQ46" s="58" t="s">
        <v>141</v>
      </c>
      <c r="AR46" s="58" t="s">
        <v>142</v>
      </c>
      <c r="AS46" s="58" t="s">
        <v>170</v>
      </c>
      <c r="AT46" s="58" t="s">
        <v>153</v>
      </c>
      <c r="AU46" s="58" t="s">
        <v>145</v>
      </c>
      <c r="AV46" s="58" t="s">
        <v>174</v>
      </c>
      <c r="AW46" s="58" t="s">
        <v>125</v>
      </c>
      <c r="AX46" s="58" t="s">
        <v>126</v>
      </c>
      <c r="AY46" s="58" t="s">
        <v>127</v>
      </c>
      <c r="AZ46" s="120" t="s">
        <v>576</v>
      </c>
      <c r="BA46" s="58" t="s">
        <v>148</v>
      </c>
      <c r="BB46" s="58" t="s">
        <v>106</v>
      </c>
    </row>
    <row r="47" spans="1:54" ht="16" x14ac:dyDescent="0.2">
      <c r="A47" s="63">
        <v>43752.721574074072</v>
      </c>
      <c r="B47" s="63">
        <v>43752.731840277775</v>
      </c>
      <c r="C47" s="58" t="s">
        <v>57</v>
      </c>
      <c r="D47" s="120" t="s">
        <v>576</v>
      </c>
      <c r="E47" s="2">
        <v>100</v>
      </c>
      <c r="F47" s="2">
        <v>887</v>
      </c>
      <c r="G47" s="58" t="s">
        <v>130</v>
      </c>
      <c r="H47" s="63">
        <v>43752.731849965276</v>
      </c>
      <c r="I47" s="58" t="s">
        <v>224</v>
      </c>
      <c r="J47" s="58" t="s">
        <v>106</v>
      </c>
      <c r="K47" s="58" t="s">
        <v>106</v>
      </c>
      <c r="L47" s="58" t="s">
        <v>106</v>
      </c>
      <c r="M47" s="58" t="s">
        <v>106</v>
      </c>
      <c r="N47" s="120" t="s">
        <v>576</v>
      </c>
      <c r="O47" s="120" t="s">
        <v>576</v>
      </c>
      <c r="P47" s="58" t="s">
        <v>107</v>
      </c>
      <c r="Q47" s="58" t="s">
        <v>108</v>
      </c>
      <c r="R47" s="58" t="s">
        <v>129</v>
      </c>
      <c r="S47" s="58" t="s">
        <v>109</v>
      </c>
      <c r="T47" s="58" t="s">
        <v>132</v>
      </c>
      <c r="U47" s="58" t="s">
        <v>134</v>
      </c>
      <c r="V47" s="58" t="s">
        <v>133</v>
      </c>
      <c r="W47" s="58" t="s">
        <v>134</v>
      </c>
      <c r="X47" s="58" t="s">
        <v>109</v>
      </c>
      <c r="Y47" s="58" t="s">
        <v>134</v>
      </c>
      <c r="Z47" s="58" t="s">
        <v>133</v>
      </c>
      <c r="AA47" s="58" t="s">
        <v>133</v>
      </c>
      <c r="AB47" s="58" t="s">
        <v>133</v>
      </c>
      <c r="AC47" s="58" t="s">
        <v>133</v>
      </c>
      <c r="AD47" s="58" t="s">
        <v>134</v>
      </c>
      <c r="AE47" s="58" t="s">
        <v>133</v>
      </c>
      <c r="AF47" s="58" t="s">
        <v>134</v>
      </c>
      <c r="AG47" s="58" t="s">
        <v>134</v>
      </c>
      <c r="AH47" s="58" t="s">
        <v>110</v>
      </c>
      <c r="AI47" s="58" t="s">
        <v>111</v>
      </c>
      <c r="AJ47" s="58" t="s">
        <v>136</v>
      </c>
      <c r="AK47" s="58" t="s">
        <v>113</v>
      </c>
      <c r="AL47" s="58" t="s">
        <v>114</v>
      </c>
      <c r="AM47" s="58" t="s">
        <v>138</v>
      </c>
      <c r="AN47" s="58" t="s">
        <v>176</v>
      </c>
      <c r="AO47" s="58" t="s">
        <v>117</v>
      </c>
      <c r="AP47" s="58" t="s">
        <v>216</v>
      </c>
      <c r="AQ47" s="58" t="s">
        <v>141</v>
      </c>
      <c r="AR47" s="58" t="s">
        <v>142</v>
      </c>
      <c r="AS47" s="58" t="s">
        <v>143</v>
      </c>
      <c r="AT47" s="58" t="s">
        <v>153</v>
      </c>
      <c r="AU47" s="58" t="s">
        <v>145</v>
      </c>
      <c r="AV47" s="58" t="s">
        <v>123</v>
      </c>
      <c r="AW47" s="58" t="s">
        <v>125</v>
      </c>
      <c r="AX47" s="58" t="s">
        <v>157</v>
      </c>
      <c r="AY47" s="58" t="s">
        <v>127</v>
      </c>
      <c r="AZ47" s="120" t="s">
        <v>576</v>
      </c>
      <c r="BA47" s="58" t="s">
        <v>148</v>
      </c>
      <c r="BB47" s="58" t="s">
        <v>106</v>
      </c>
    </row>
    <row r="48" spans="1:54" ht="16" x14ac:dyDescent="0.2">
      <c r="A48" s="63">
        <v>43752.898009259261</v>
      </c>
      <c r="B48" s="63">
        <v>43752.91479166667</v>
      </c>
      <c r="C48" s="58" t="s">
        <v>57</v>
      </c>
      <c r="D48" s="120" t="s">
        <v>576</v>
      </c>
      <c r="E48" s="2">
        <v>100</v>
      </c>
      <c r="F48" s="2">
        <v>1449</v>
      </c>
      <c r="G48" s="58" t="s">
        <v>130</v>
      </c>
      <c r="H48" s="63">
        <v>43752.914801053237</v>
      </c>
      <c r="I48" s="58" t="s">
        <v>225</v>
      </c>
      <c r="J48" s="58" t="s">
        <v>106</v>
      </c>
      <c r="K48" s="58" t="s">
        <v>106</v>
      </c>
      <c r="L48" s="58" t="s">
        <v>106</v>
      </c>
      <c r="M48" s="58" t="s">
        <v>106</v>
      </c>
      <c r="N48" s="120" t="s">
        <v>576</v>
      </c>
      <c r="O48" s="120" t="s">
        <v>576</v>
      </c>
      <c r="P48" s="58" t="s">
        <v>107</v>
      </c>
      <c r="Q48" s="58" t="s">
        <v>108</v>
      </c>
      <c r="R48" s="58" t="s">
        <v>129</v>
      </c>
      <c r="S48" s="58" t="s">
        <v>133</v>
      </c>
      <c r="T48" s="58" t="s">
        <v>132</v>
      </c>
      <c r="U48" s="58" t="s">
        <v>132</v>
      </c>
      <c r="V48" s="58" t="s">
        <v>134</v>
      </c>
      <c r="W48" s="58" t="s">
        <v>133</v>
      </c>
      <c r="X48" s="58" t="s">
        <v>133</v>
      </c>
      <c r="Y48" s="58" t="s">
        <v>134</v>
      </c>
      <c r="Z48" s="58" t="s">
        <v>134</v>
      </c>
      <c r="AA48" s="58" t="s">
        <v>133</v>
      </c>
      <c r="AB48" s="58" t="s">
        <v>134</v>
      </c>
      <c r="AC48" s="58" t="s">
        <v>134</v>
      </c>
      <c r="AD48" s="58" t="s">
        <v>134</v>
      </c>
      <c r="AE48" s="58" t="s">
        <v>109</v>
      </c>
      <c r="AF48" s="58" t="s">
        <v>134</v>
      </c>
      <c r="AG48" s="58" t="s">
        <v>133</v>
      </c>
      <c r="AH48" s="58" t="s">
        <v>110</v>
      </c>
      <c r="AI48" s="58" t="s">
        <v>111</v>
      </c>
      <c r="AJ48" s="58" t="s">
        <v>136</v>
      </c>
      <c r="AK48" s="58" t="s">
        <v>137</v>
      </c>
      <c r="AL48" s="58" t="s">
        <v>114</v>
      </c>
      <c r="AM48" s="58" t="s">
        <v>138</v>
      </c>
      <c r="AN48" s="58" t="s">
        <v>116</v>
      </c>
      <c r="AO48" s="58" t="s">
        <v>117</v>
      </c>
      <c r="AP48" s="58" t="s">
        <v>118</v>
      </c>
      <c r="AQ48" s="58" t="s">
        <v>141</v>
      </c>
      <c r="AR48" s="58" t="s">
        <v>142</v>
      </c>
      <c r="AS48" s="58" t="s">
        <v>143</v>
      </c>
      <c r="AT48" s="58" t="s">
        <v>153</v>
      </c>
      <c r="AU48" s="58" t="s">
        <v>145</v>
      </c>
      <c r="AV48" s="58" t="s">
        <v>123</v>
      </c>
      <c r="AW48" s="58" t="s">
        <v>125</v>
      </c>
      <c r="AX48" s="58" t="s">
        <v>157</v>
      </c>
      <c r="AY48" s="58" t="s">
        <v>192</v>
      </c>
      <c r="AZ48" s="120" t="s">
        <v>576</v>
      </c>
      <c r="BA48" s="58" t="s">
        <v>148</v>
      </c>
      <c r="BB48" s="58" t="s">
        <v>106</v>
      </c>
    </row>
    <row r="49" spans="1:54" ht="16" x14ac:dyDescent="0.2">
      <c r="A49" s="63">
        <v>43753.637511574074</v>
      </c>
      <c r="B49" s="63">
        <v>43753.643368055556</v>
      </c>
      <c r="C49" s="58" t="s">
        <v>57</v>
      </c>
      <c r="D49" s="120" t="s">
        <v>576</v>
      </c>
      <c r="E49" s="2">
        <v>100</v>
      </c>
      <c r="F49" s="2">
        <v>505</v>
      </c>
      <c r="G49" s="58" t="s">
        <v>130</v>
      </c>
      <c r="H49" s="63">
        <v>43753.643374421299</v>
      </c>
      <c r="I49" s="58" t="s">
        <v>226</v>
      </c>
      <c r="J49" s="58" t="s">
        <v>106</v>
      </c>
      <c r="K49" s="58" t="s">
        <v>106</v>
      </c>
      <c r="L49" s="58" t="s">
        <v>106</v>
      </c>
      <c r="M49" s="58" t="s">
        <v>106</v>
      </c>
      <c r="N49" s="120" t="s">
        <v>576</v>
      </c>
      <c r="O49" s="120" t="s">
        <v>576</v>
      </c>
      <c r="P49" s="58" t="s">
        <v>107</v>
      </c>
      <c r="Q49" s="58" t="s">
        <v>108</v>
      </c>
      <c r="R49" s="58" t="s">
        <v>129</v>
      </c>
      <c r="S49" s="58" t="s">
        <v>134</v>
      </c>
      <c r="T49" s="58" t="s">
        <v>134</v>
      </c>
      <c r="U49" s="58" t="s">
        <v>133</v>
      </c>
      <c r="V49" s="58" t="s">
        <v>134</v>
      </c>
      <c r="W49" s="58" t="s">
        <v>133</v>
      </c>
      <c r="X49" s="58" t="s">
        <v>109</v>
      </c>
      <c r="Y49" s="58" t="s">
        <v>134</v>
      </c>
      <c r="Z49" s="58" t="s">
        <v>109</v>
      </c>
      <c r="AA49" s="58" t="s">
        <v>109</v>
      </c>
      <c r="AB49" s="58" t="s">
        <v>109</v>
      </c>
      <c r="AC49" s="58" t="s">
        <v>134</v>
      </c>
      <c r="AD49" s="58" t="s">
        <v>133</v>
      </c>
      <c r="AE49" s="58" t="s">
        <v>134</v>
      </c>
      <c r="AF49" s="58" t="s">
        <v>133</v>
      </c>
      <c r="AG49" s="58" t="s">
        <v>134</v>
      </c>
      <c r="AH49" s="58" t="s">
        <v>110</v>
      </c>
      <c r="AI49" s="58" t="s">
        <v>151</v>
      </c>
      <c r="AJ49" s="58" t="s">
        <v>136</v>
      </c>
      <c r="AK49" s="58" t="s">
        <v>137</v>
      </c>
      <c r="AL49" s="58" t="s">
        <v>114</v>
      </c>
      <c r="AM49" s="58" t="s">
        <v>138</v>
      </c>
      <c r="AN49" s="58" t="s">
        <v>116</v>
      </c>
      <c r="AO49" s="58" t="s">
        <v>117</v>
      </c>
      <c r="AP49" s="58" t="s">
        <v>118</v>
      </c>
      <c r="AQ49" s="58" t="s">
        <v>141</v>
      </c>
      <c r="AR49" s="58" t="s">
        <v>120</v>
      </c>
      <c r="AS49" s="58" t="s">
        <v>170</v>
      </c>
      <c r="AT49" s="58" t="s">
        <v>161</v>
      </c>
      <c r="AU49" s="58" t="s">
        <v>145</v>
      </c>
      <c r="AV49" s="58" t="s">
        <v>123</v>
      </c>
      <c r="AW49" s="58" t="s">
        <v>125</v>
      </c>
      <c r="AX49" s="58" t="s">
        <v>227</v>
      </c>
      <c r="AY49" s="58" t="s">
        <v>147</v>
      </c>
      <c r="AZ49" s="120" t="s">
        <v>576</v>
      </c>
      <c r="BA49" s="58" t="s">
        <v>220</v>
      </c>
      <c r="BB49" s="58" t="s">
        <v>106</v>
      </c>
    </row>
    <row r="50" spans="1:54" ht="16" x14ac:dyDescent="0.2">
      <c r="A50" s="63">
        <v>43753.894143518519</v>
      </c>
      <c r="B50" s="63">
        <v>43753.904328703706</v>
      </c>
      <c r="C50" s="58" t="s">
        <v>57</v>
      </c>
      <c r="D50" s="120" t="s">
        <v>576</v>
      </c>
      <c r="E50" s="2">
        <v>100</v>
      </c>
      <c r="F50" s="2">
        <v>880</v>
      </c>
      <c r="G50" s="58" t="s">
        <v>130</v>
      </c>
      <c r="H50" s="63">
        <v>43753.904343923612</v>
      </c>
      <c r="I50" s="58" t="s">
        <v>228</v>
      </c>
      <c r="J50" s="58" t="s">
        <v>106</v>
      </c>
      <c r="K50" s="58" t="s">
        <v>106</v>
      </c>
      <c r="L50" s="58" t="s">
        <v>106</v>
      </c>
      <c r="M50" s="58" t="s">
        <v>106</v>
      </c>
      <c r="N50" s="120" t="s">
        <v>576</v>
      </c>
      <c r="O50" s="120" t="s">
        <v>576</v>
      </c>
      <c r="P50" s="58" t="s">
        <v>107</v>
      </c>
      <c r="Q50" s="58" t="s">
        <v>108</v>
      </c>
      <c r="R50" s="58" t="s">
        <v>129</v>
      </c>
      <c r="S50" s="58" t="s">
        <v>134</v>
      </c>
      <c r="T50" s="58" t="s">
        <v>132</v>
      </c>
      <c r="U50" s="58" t="s">
        <v>133</v>
      </c>
      <c r="V50" s="58" t="s">
        <v>134</v>
      </c>
      <c r="W50" s="58" t="s">
        <v>134</v>
      </c>
      <c r="X50" s="58" t="s">
        <v>134</v>
      </c>
      <c r="Y50" s="58" t="s">
        <v>109</v>
      </c>
      <c r="Z50" s="58" t="s">
        <v>134</v>
      </c>
      <c r="AA50" s="58" t="s">
        <v>133</v>
      </c>
      <c r="AB50" s="58" t="s">
        <v>134</v>
      </c>
      <c r="AC50" s="58" t="s">
        <v>133</v>
      </c>
      <c r="AD50" s="58" t="s">
        <v>134</v>
      </c>
      <c r="AE50" s="58" t="s">
        <v>134</v>
      </c>
      <c r="AF50" s="58" t="s">
        <v>133</v>
      </c>
      <c r="AG50" s="58" t="s">
        <v>134</v>
      </c>
      <c r="AH50" s="58" t="s">
        <v>110</v>
      </c>
      <c r="AI50" s="58" t="s">
        <v>151</v>
      </c>
      <c r="AJ50" s="58" t="s">
        <v>136</v>
      </c>
      <c r="AK50" s="58" t="s">
        <v>201</v>
      </c>
      <c r="AL50" s="58" t="s">
        <v>114</v>
      </c>
      <c r="AM50" s="58" t="s">
        <v>178</v>
      </c>
      <c r="AN50" s="58" t="s">
        <v>176</v>
      </c>
      <c r="AO50" s="58" t="s">
        <v>117</v>
      </c>
      <c r="AP50" s="58" t="s">
        <v>118</v>
      </c>
      <c r="AQ50" s="58" t="s">
        <v>141</v>
      </c>
      <c r="AR50" s="58" t="s">
        <v>120</v>
      </c>
      <c r="AS50" s="58" t="s">
        <v>182</v>
      </c>
      <c r="AT50" s="58" t="s">
        <v>144</v>
      </c>
      <c r="AU50" s="58" t="s">
        <v>145</v>
      </c>
      <c r="AV50" s="58" t="s">
        <v>174</v>
      </c>
      <c r="AW50" s="58" t="s">
        <v>187</v>
      </c>
      <c r="AX50" s="58" t="s">
        <v>146</v>
      </c>
      <c r="AY50" s="58" t="s">
        <v>147</v>
      </c>
      <c r="AZ50" s="120" t="s">
        <v>576</v>
      </c>
      <c r="BA50" s="58" t="s">
        <v>220</v>
      </c>
      <c r="BB50" s="58" t="s">
        <v>106</v>
      </c>
    </row>
    <row r="51" spans="1:54" s="17" customFormat="1" ht="16" x14ac:dyDescent="0.2">
      <c r="A51" s="72">
        <v>43752.429583333331</v>
      </c>
      <c r="B51" s="72">
        <v>43752.432118055556</v>
      </c>
      <c r="C51" s="70" t="s">
        <v>57</v>
      </c>
      <c r="D51" s="120" t="s">
        <v>576</v>
      </c>
      <c r="E51" s="17">
        <v>16</v>
      </c>
      <c r="F51" s="17">
        <v>219</v>
      </c>
      <c r="G51" s="70" t="s">
        <v>104</v>
      </c>
      <c r="H51" s="72">
        <v>43759.432682152779</v>
      </c>
      <c r="I51" s="70" t="s">
        <v>229</v>
      </c>
      <c r="J51" s="70" t="s">
        <v>106</v>
      </c>
      <c r="K51" s="70" t="s">
        <v>106</v>
      </c>
      <c r="L51" s="70" t="s">
        <v>106</v>
      </c>
      <c r="M51" s="70" t="s">
        <v>106</v>
      </c>
      <c r="N51" s="120" t="s">
        <v>576</v>
      </c>
      <c r="O51" s="120" t="s">
        <v>576</v>
      </c>
      <c r="P51" s="70" t="s">
        <v>107</v>
      </c>
      <c r="Q51" s="70" t="s">
        <v>108</v>
      </c>
      <c r="R51" s="70" t="s">
        <v>129</v>
      </c>
      <c r="S51" s="70" t="s">
        <v>134</v>
      </c>
      <c r="T51" s="70" t="s">
        <v>132</v>
      </c>
      <c r="U51" s="70" t="s">
        <v>133</v>
      </c>
      <c r="V51" s="70" t="s">
        <v>133</v>
      </c>
      <c r="W51" s="70" t="s">
        <v>134</v>
      </c>
      <c r="X51" s="70" t="s">
        <v>133</v>
      </c>
      <c r="Y51" s="70" t="s">
        <v>133</v>
      </c>
      <c r="Z51" s="70" t="s">
        <v>134</v>
      </c>
      <c r="AA51" s="70" t="s">
        <v>133</v>
      </c>
      <c r="AB51" s="70" t="s">
        <v>133</v>
      </c>
      <c r="AC51" s="70" t="s">
        <v>134</v>
      </c>
      <c r="AD51" s="70" t="s">
        <v>133</v>
      </c>
      <c r="AE51" s="70" t="s">
        <v>134</v>
      </c>
      <c r="AF51" s="70" t="s">
        <v>133</v>
      </c>
      <c r="AG51" s="70" t="s">
        <v>134</v>
      </c>
      <c r="AH51" s="71">
        <v>0</v>
      </c>
      <c r="AI51" s="70" t="s">
        <v>106</v>
      </c>
      <c r="AJ51" s="70" t="s">
        <v>106</v>
      </c>
      <c r="AK51" s="70" t="s">
        <v>106</v>
      </c>
      <c r="AL51" s="70" t="s">
        <v>106</v>
      </c>
      <c r="AM51" s="70" t="s">
        <v>106</v>
      </c>
      <c r="AN51" s="70" t="s">
        <v>106</v>
      </c>
      <c r="AO51" s="70" t="s">
        <v>106</v>
      </c>
      <c r="AP51" s="70" t="s">
        <v>106</v>
      </c>
      <c r="AQ51" s="70" t="s">
        <v>106</v>
      </c>
      <c r="AR51" s="70" t="s">
        <v>106</v>
      </c>
      <c r="AS51" s="70" t="s">
        <v>106</v>
      </c>
      <c r="AT51" s="70" t="s">
        <v>106</v>
      </c>
      <c r="AU51" s="70" t="s">
        <v>106</v>
      </c>
      <c r="AV51" s="70" t="s">
        <v>106</v>
      </c>
      <c r="AW51" s="70" t="s">
        <v>106</v>
      </c>
      <c r="AX51" s="70" t="s">
        <v>106</v>
      </c>
      <c r="AY51" s="70" t="s">
        <v>106</v>
      </c>
      <c r="AZ51" s="120" t="s">
        <v>576</v>
      </c>
      <c r="BA51" s="70" t="s">
        <v>106</v>
      </c>
      <c r="BB51" s="70" t="s">
        <v>106</v>
      </c>
    </row>
    <row r="52" spans="1:54" s="17" customFormat="1" ht="16" x14ac:dyDescent="0.2">
      <c r="A52" s="72">
        <v>43752.454791666663</v>
      </c>
      <c r="B52" s="72">
        <v>43752.457453703704</v>
      </c>
      <c r="C52" s="70" t="s">
        <v>57</v>
      </c>
      <c r="D52" s="120" t="s">
        <v>576</v>
      </c>
      <c r="E52" s="17">
        <v>16</v>
      </c>
      <c r="F52" s="17">
        <v>230</v>
      </c>
      <c r="G52" s="70" t="s">
        <v>104</v>
      </c>
      <c r="H52" s="72">
        <v>43759.457479513891</v>
      </c>
      <c r="I52" s="70" t="s">
        <v>230</v>
      </c>
      <c r="J52" s="70" t="s">
        <v>106</v>
      </c>
      <c r="K52" s="70" t="s">
        <v>106</v>
      </c>
      <c r="L52" s="70" t="s">
        <v>106</v>
      </c>
      <c r="M52" s="70" t="s">
        <v>106</v>
      </c>
      <c r="N52" s="120" t="s">
        <v>576</v>
      </c>
      <c r="O52" s="120" t="s">
        <v>576</v>
      </c>
      <c r="P52" s="70" t="s">
        <v>107</v>
      </c>
      <c r="Q52" s="70" t="s">
        <v>108</v>
      </c>
      <c r="R52" s="70" t="s">
        <v>129</v>
      </c>
      <c r="S52" s="70" t="s">
        <v>109</v>
      </c>
      <c r="T52" s="70" t="s">
        <v>132</v>
      </c>
      <c r="U52" s="70" t="s">
        <v>134</v>
      </c>
      <c r="V52" s="70" t="s">
        <v>134</v>
      </c>
      <c r="W52" s="70" t="s">
        <v>134</v>
      </c>
      <c r="X52" s="70" t="s">
        <v>134</v>
      </c>
      <c r="Y52" s="70" t="s">
        <v>134</v>
      </c>
      <c r="Z52" s="70" t="s">
        <v>134</v>
      </c>
      <c r="AA52" s="70" t="s">
        <v>134</v>
      </c>
      <c r="AB52" s="70" t="s">
        <v>134</v>
      </c>
      <c r="AC52" s="70" t="s">
        <v>133</v>
      </c>
      <c r="AD52" s="70" t="s">
        <v>134</v>
      </c>
      <c r="AE52" s="70" t="s">
        <v>134</v>
      </c>
      <c r="AF52" s="70" t="s">
        <v>134</v>
      </c>
      <c r="AG52" s="70" t="s">
        <v>134</v>
      </c>
      <c r="AH52" s="71">
        <v>0</v>
      </c>
      <c r="AI52" s="70" t="s">
        <v>106</v>
      </c>
      <c r="AJ52" s="70" t="s">
        <v>106</v>
      </c>
      <c r="AK52" s="70" t="s">
        <v>106</v>
      </c>
      <c r="AL52" s="70" t="s">
        <v>106</v>
      </c>
      <c r="AM52" s="70" t="s">
        <v>106</v>
      </c>
      <c r="AN52" s="70" t="s">
        <v>106</v>
      </c>
      <c r="AO52" s="70" t="s">
        <v>106</v>
      </c>
      <c r="AP52" s="70" t="s">
        <v>106</v>
      </c>
      <c r="AQ52" s="70" t="s">
        <v>106</v>
      </c>
      <c r="AR52" s="70" t="s">
        <v>106</v>
      </c>
      <c r="AS52" s="70" t="s">
        <v>106</v>
      </c>
      <c r="AT52" s="70" t="s">
        <v>106</v>
      </c>
      <c r="AU52" s="70" t="s">
        <v>106</v>
      </c>
      <c r="AV52" s="70" t="s">
        <v>106</v>
      </c>
      <c r="AW52" s="70" t="s">
        <v>106</v>
      </c>
      <c r="AX52" s="70" t="s">
        <v>106</v>
      </c>
      <c r="AY52" s="70" t="s">
        <v>106</v>
      </c>
      <c r="AZ52" s="120" t="s">
        <v>576</v>
      </c>
      <c r="BA52" s="70" t="s">
        <v>106</v>
      </c>
      <c r="BB52" s="70" t="s">
        <v>106</v>
      </c>
    </row>
    <row r="53" spans="1:54" s="17" customFormat="1" ht="16" x14ac:dyDescent="0.2">
      <c r="A53" s="72">
        <v>43752.498148148145</v>
      </c>
      <c r="B53" s="72">
        <v>43752.501273148147</v>
      </c>
      <c r="C53" s="70" t="s">
        <v>57</v>
      </c>
      <c r="D53" s="120" t="s">
        <v>576</v>
      </c>
      <c r="E53" s="17">
        <v>16</v>
      </c>
      <c r="F53" s="17">
        <v>270</v>
      </c>
      <c r="G53" s="70" t="s">
        <v>104</v>
      </c>
      <c r="H53" s="72">
        <v>43759.501443078705</v>
      </c>
      <c r="I53" s="70" t="s">
        <v>231</v>
      </c>
      <c r="J53" s="70" t="s">
        <v>106</v>
      </c>
      <c r="K53" s="70" t="s">
        <v>106</v>
      </c>
      <c r="L53" s="70" t="s">
        <v>106</v>
      </c>
      <c r="M53" s="70" t="s">
        <v>106</v>
      </c>
      <c r="N53" s="120" t="s">
        <v>576</v>
      </c>
      <c r="O53" s="120" t="s">
        <v>576</v>
      </c>
      <c r="P53" s="70" t="s">
        <v>107</v>
      </c>
      <c r="Q53" s="70" t="s">
        <v>108</v>
      </c>
      <c r="R53" s="70" t="s">
        <v>129</v>
      </c>
      <c r="S53" s="70" t="s">
        <v>133</v>
      </c>
      <c r="T53" s="70" t="s">
        <v>133</v>
      </c>
      <c r="U53" s="70" t="s">
        <v>133</v>
      </c>
      <c r="V53" s="70" t="s">
        <v>134</v>
      </c>
      <c r="W53" s="70" t="s">
        <v>134</v>
      </c>
      <c r="X53" s="70" t="s">
        <v>134</v>
      </c>
      <c r="Y53" s="70" t="s">
        <v>134</v>
      </c>
      <c r="Z53" s="70" t="s">
        <v>109</v>
      </c>
      <c r="AA53" s="70" t="s">
        <v>133</v>
      </c>
      <c r="AB53" s="70" t="s">
        <v>134</v>
      </c>
      <c r="AC53" s="70" t="s">
        <v>133</v>
      </c>
      <c r="AD53" s="70" t="s">
        <v>134</v>
      </c>
      <c r="AE53" s="70" t="s">
        <v>134</v>
      </c>
      <c r="AF53" s="70" t="s">
        <v>134</v>
      </c>
      <c r="AG53" s="70" t="s">
        <v>133</v>
      </c>
      <c r="AH53" s="71">
        <v>0</v>
      </c>
      <c r="AI53" s="70" t="s">
        <v>106</v>
      </c>
      <c r="AJ53" s="70" t="s">
        <v>106</v>
      </c>
      <c r="AK53" s="70" t="s">
        <v>106</v>
      </c>
      <c r="AL53" s="70" t="s">
        <v>106</v>
      </c>
      <c r="AM53" s="70" t="s">
        <v>106</v>
      </c>
      <c r="AN53" s="70" t="s">
        <v>106</v>
      </c>
      <c r="AO53" s="70" t="s">
        <v>106</v>
      </c>
      <c r="AP53" s="70" t="s">
        <v>106</v>
      </c>
      <c r="AQ53" s="70" t="s">
        <v>106</v>
      </c>
      <c r="AR53" s="70" t="s">
        <v>106</v>
      </c>
      <c r="AS53" s="70" t="s">
        <v>106</v>
      </c>
      <c r="AT53" s="70" t="s">
        <v>106</v>
      </c>
      <c r="AU53" s="70" t="s">
        <v>106</v>
      </c>
      <c r="AV53" s="70" t="s">
        <v>106</v>
      </c>
      <c r="AW53" s="70" t="s">
        <v>106</v>
      </c>
      <c r="AX53" s="70" t="s">
        <v>106</v>
      </c>
      <c r="AY53" s="70" t="s">
        <v>106</v>
      </c>
      <c r="AZ53" s="120" t="s">
        <v>576</v>
      </c>
      <c r="BA53" s="70" t="s">
        <v>106</v>
      </c>
      <c r="BB53" s="70" t="s">
        <v>106</v>
      </c>
    </row>
    <row r="54" spans="1:54" ht="16" x14ac:dyDescent="0.2">
      <c r="A54" s="63">
        <v>43765.428518518522</v>
      </c>
      <c r="B54" s="63">
        <v>43765.433472222219</v>
      </c>
      <c r="C54" s="58" t="s">
        <v>57</v>
      </c>
      <c r="D54" s="120" t="s">
        <v>576</v>
      </c>
      <c r="E54" s="2">
        <v>100</v>
      </c>
      <c r="F54" s="2">
        <v>428</v>
      </c>
      <c r="G54" s="58" t="s">
        <v>130</v>
      </c>
      <c r="H54" s="63">
        <v>43765.433486886577</v>
      </c>
      <c r="I54" s="58" t="s">
        <v>232</v>
      </c>
      <c r="J54" s="58" t="s">
        <v>106</v>
      </c>
      <c r="K54" s="58" t="s">
        <v>106</v>
      </c>
      <c r="L54" s="58" t="s">
        <v>106</v>
      </c>
      <c r="M54" s="58" t="s">
        <v>106</v>
      </c>
      <c r="N54" s="120" t="s">
        <v>576</v>
      </c>
      <c r="O54" s="120" t="s">
        <v>576</v>
      </c>
      <c r="P54" s="58" t="s">
        <v>107</v>
      </c>
      <c r="Q54" s="58" t="s">
        <v>108</v>
      </c>
      <c r="R54" s="58" t="s">
        <v>129</v>
      </c>
      <c r="S54" s="58" t="s">
        <v>134</v>
      </c>
      <c r="T54" s="58" t="s">
        <v>132</v>
      </c>
      <c r="U54" s="58" t="s">
        <v>134</v>
      </c>
      <c r="V54" s="58" t="s">
        <v>133</v>
      </c>
      <c r="W54" s="58" t="s">
        <v>133</v>
      </c>
      <c r="X54" s="58" t="s">
        <v>133</v>
      </c>
      <c r="Y54" s="58" t="s">
        <v>133</v>
      </c>
      <c r="Z54" s="58" t="s">
        <v>133</v>
      </c>
      <c r="AA54" s="58" t="s">
        <v>134</v>
      </c>
      <c r="AB54" s="58" t="s">
        <v>133</v>
      </c>
      <c r="AC54" s="58" t="s">
        <v>134</v>
      </c>
      <c r="AD54" s="58" t="s">
        <v>134</v>
      </c>
      <c r="AE54" s="58" t="s">
        <v>134</v>
      </c>
      <c r="AF54" s="58" t="s">
        <v>133</v>
      </c>
      <c r="AG54" s="58" t="s">
        <v>134</v>
      </c>
      <c r="AH54" s="58" t="s">
        <v>110</v>
      </c>
      <c r="AI54" s="58" t="s">
        <v>111</v>
      </c>
      <c r="AJ54" s="58" t="s">
        <v>136</v>
      </c>
      <c r="AK54" s="58" t="s">
        <v>113</v>
      </c>
      <c r="AL54" s="58" t="s">
        <v>114</v>
      </c>
      <c r="AM54" s="58" t="s">
        <v>138</v>
      </c>
      <c r="AN54" s="58" t="s">
        <v>116</v>
      </c>
      <c r="AO54" s="58" t="s">
        <v>117</v>
      </c>
      <c r="AP54" s="58" t="s">
        <v>140</v>
      </c>
      <c r="AQ54" s="58" t="s">
        <v>119</v>
      </c>
      <c r="AR54" s="58" t="s">
        <v>120</v>
      </c>
      <c r="AS54" s="58" t="s">
        <v>143</v>
      </c>
      <c r="AT54" s="58" t="s">
        <v>122</v>
      </c>
      <c r="AU54" s="58" t="s">
        <v>145</v>
      </c>
      <c r="AV54" s="58" t="s">
        <v>123</v>
      </c>
      <c r="AW54" s="58" t="s">
        <v>125</v>
      </c>
      <c r="AX54" s="58" t="s">
        <v>126</v>
      </c>
      <c r="AY54" s="58" t="s">
        <v>147</v>
      </c>
      <c r="AZ54" s="120" t="s">
        <v>576</v>
      </c>
      <c r="BA54" s="58" t="s">
        <v>220</v>
      </c>
      <c r="BB54" s="58" t="s">
        <v>106</v>
      </c>
    </row>
    <row r="55" spans="1:54" ht="16" x14ac:dyDescent="0.2">
      <c r="A55" s="63">
        <v>43767.33625</v>
      </c>
      <c r="B55" s="63">
        <v>43767.345833333333</v>
      </c>
      <c r="C55" s="58" t="s">
        <v>57</v>
      </c>
      <c r="D55" s="120" t="s">
        <v>576</v>
      </c>
      <c r="E55" s="2">
        <v>100</v>
      </c>
      <c r="F55" s="2">
        <v>827</v>
      </c>
      <c r="G55" s="58" t="s">
        <v>130</v>
      </c>
      <c r="H55" s="63">
        <v>43767.345846446762</v>
      </c>
      <c r="I55" s="58" t="s">
        <v>233</v>
      </c>
      <c r="J55" s="58" t="s">
        <v>106</v>
      </c>
      <c r="K55" s="58" t="s">
        <v>106</v>
      </c>
      <c r="L55" s="58" t="s">
        <v>106</v>
      </c>
      <c r="M55" s="58" t="s">
        <v>106</v>
      </c>
      <c r="N55" s="120" t="s">
        <v>576</v>
      </c>
      <c r="O55" s="120" t="s">
        <v>576</v>
      </c>
      <c r="P55" s="58" t="s">
        <v>107</v>
      </c>
      <c r="Q55" s="58" t="s">
        <v>108</v>
      </c>
      <c r="R55" s="58" t="s">
        <v>129</v>
      </c>
      <c r="S55" s="58" t="s">
        <v>134</v>
      </c>
      <c r="T55" s="58" t="s">
        <v>132</v>
      </c>
      <c r="U55" s="58" t="s">
        <v>134</v>
      </c>
      <c r="V55" s="58" t="s">
        <v>133</v>
      </c>
      <c r="W55" s="58" t="s">
        <v>134</v>
      </c>
      <c r="X55" s="58" t="s">
        <v>133</v>
      </c>
      <c r="Y55" s="58" t="s">
        <v>134</v>
      </c>
      <c r="Z55" s="58" t="s">
        <v>134</v>
      </c>
      <c r="AA55" s="58" t="s">
        <v>134</v>
      </c>
      <c r="AB55" s="58" t="s">
        <v>134</v>
      </c>
      <c r="AC55" s="58" t="s">
        <v>134</v>
      </c>
      <c r="AD55" s="58" t="s">
        <v>133</v>
      </c>
      <c r="AE55" s="58" t="s">
        <v>133</v>
      </c>
      <c r="AF55" s="58" t="s">
        <v>133</v>
      </c>
      <c r="AG55" s="58" t="s">
        <v>132</v>
      </c>
      <c r="AH55" s="58" t="s">
        <v>173</v>
      </c>
      <c r="AI55" s="58" t="s">
        <v>151</v>
      </c>
      <c r="AJ55" s="58" t="s">
        <v>234</v>
      </c>
      <c r="AK55" s="58" t="s">
        <v>137</v>
      </c>
      <c r="AL55" s="58" t="s">
        <v>114</v>
      </c>
      <c r="AM55" s="58" t="s">
        <v>138</v>
      </c>
      <c r="AN55" s="58" t="s">
        <v>116</v>
      </c>
      <c r="AO55" s="58" t="s">
        <v>139</v>
      </c>
      <c r="AP55" s="58" t="s">
        <v>118</v>
      </c>
      <c r="AQ55" s="58" t="s">
        <v>141</v>
      </c>
      <c r="AR55" s="58" t="s">
        <v>120</v>
      </c>
      <c r="AS55" s="58" t="s">
        <v>182</v>
      </c>
      <c r="AT55" s="58" t="s">
        <v>122</v>
      </c>
      <c r="AU55" s="58" t="s">
        <v>145</v>
      </c>
      <c r="AV55" s="58" t="s">
        <v>174</v>
      </c>
      <c r="AW55" s="58" t="s">
        <v>125</v>
      </c>
      <c r="AX55" s="58" t="s">
        <v>126</v>
      </c>
      <c r="AY55" s="58" t="s">
        <v>127</v>
      </c>
      <c r="AZ55" s="120" t="s">
        <v>576</v>
      </c>
      <c r="BA55" s="58" t="s">
        <v>148</v>
      </c>
      <c r="BB55" s="58" t="s">
        <v>106</v>
      </c>
    </row>
    <row r="56" spans="1:54" ht="16" x14ac:dyDescent="0.2">
      <c r="A56" s="63">
        <v>43767.344386574077</v>
      </c>
      <c r="B56" s="63">
        <v>43767.350671296299</v>
      </c>
      <c r="C56" s="58" t="s">
        <v>57</v>
      </c>
      <c r="D56" s="120" t="s">
        <v>576</v>
      </c>
      <c r="E56" s="2">
        <v>100</v>
      </c>
      <c r="F56" s="2">
        <v>543</v>
      </c>
      <c r="G56" s="58" t="s">
        <v>130</v>
      </c>
      <c r="H56" s="63">
        <v>43767.350679733798</v>
      </c>
      <c r="I56" s="58" t="s">
        <v>235</v>
      </c>
      <c r="J56" s="58" t="s">
        <v>106</v>
      </c>
      <c r="K56" s="58" t="s">
        <v>106</v>
      </c>
      <c r="L56" s="58" t="s">
        <v>106</v>
      </c>
      <c r="M56" s="58" t="s">
        <v>106</v>
      </c>
      <c r="N56" s="120" t="s">
        <v>576</v>
      </c>
      <c r="O56" s="120" t="s">
        <v>576</v>
      </c>
      <c r="P56" s="58" t="s">
        <v>107</v>
      </c>
      <c r="Q56" s="58" t="s">
        <v>108</v>
      </c>
      <c r="R56" s="58" t="s">
        <v>129</v>
      </c>
      <c r="S56" s="58" t="s">
        <v>133</v>
      </c>
      <c r="T56" s="58" t="s">
        <v>133</v>
      </c>
      <c r="U56" s="58" t="s">
        <v>132</v>
      </c>
      <c r="V56" s="58" t="s">
        <v>133</v>
      </c>
      <c r="W56" s="58" t="s">
        <v>132</v>
      </c>
      <c r="X56" s="58" t="s">
        <v>134</v>
      </c>
      <c r="Y56" s="58" t="s">
        <v>134</v>
      </c>
      <c r="Z56" s="58" t="s">
        <v>134</v>
      </c>
      <c r="AA56" s="58" t="s">
        <v>133</v>
      </c>
      <c r="AB56" s="58" t="s">
        <v>133</v>
      </c>
      <c r="AC56" s="58" t="s">
        <v>134</v>
      </c>
      <c r="AD56" s="58" t="s">
        <v>133</v>
      </c>
      <c r="AE56" s="58" t="s">
        <v>134</v>
      </c>
      <c r="AF56" s="58" t="s">
        <v>134</v>
      </c>
      <c r="AG56" s="58" t="s">
        <v>133</v>
      </c>
      <c r="AH56" s="58" t="s">
        <v>173</v>
      </c>
      <c r="AI56" s="58" t="s">
        <v>151</v>
      </c>
      <c r="AJ56" s="58" t="s">
        <v>136</v>
      </c>
      <c r="AK56" s="58" t="s">
        <v>137</v>
      </c>
      <c r="AL56" s="58" t="s">
        <v>114</v>
      </c>
      <c r="AM56" s="58" t="s">
        <v>178</v>
      </c>
      <c r="AN56" s="58" t="s">
        <v>116</v>
      </c>
      <c r="AO56" s="58" t="s">
        <v>117</v>
      </c>
      <c r="AP56" s="58" t="s">
        <v>118</v>
      </c>
      <c r="AQ56" s="58" t="s">
        <v>141</v>
      </c>
      <c r="AR56" s="58" t="s">
        <v>120</v>
      </c>
      <c r="AS56" s="58" t="s">
        <v>170</v>
      </c>
      <c r="AT56" s="58" t="s">
        <v>153</v>
      </c>
      <c r="AU56" s="58" t="s">
        <v>145</v>
      </c>
      <c r="AV56" s="58" t="s">
        <v>123</v>
      </c>
      <c r="AW56" s="58" t="s">
        <v>171</v>
      </c>
      <c r="AX56" s="58" t="s">
        <v>126</v>
      </c>
      <c r="AY56" s="58" t="s">
        <v>147</v>
      </c>
      <c r="AZ56" s="120" t="s">
        <v>576</v>
      </c>
      <c r="BA56" s="58" t="s">
        <v>148</v>
      </c>
      <c r="BB56" s="58" t="s">
        <v>106</v>
      </c>
    </row>
    <row r="57" spans="1:54" ht="16" x14ac:dyDescent="0.2">
      <c r="A57" s="63">
        <v>43767.353460648148</v>
      </c>
      <c r="B57" s="63">
        <v>43767.366979166669</v>
      </c>
      <c r="C57" s="58" t="s">
        <v>57</v>
      </c>
      <c r="D57" s="120" t="s">
        <v>576</v>
      </c>
      <c r="E57" s="2">
        <v>100</v>
      </c>
      <c r="F57" s="2">
        <v>1167</v>
      </c>
      <c r="G57" s="58" t="s">
        <v>130</v>
      </c>
      <c r="H57" s="63">
        <v>43767.366984930559</v>
      </c>
      <c r="I57" s="58" t="s">
        <v>236</v>
      </c>
      <c r="J57" s="58" t="s">
        <v>106</v>
      </c>
      <c r="K57" s="58" t="s">
        <v>106</v>
      </c>
      <c r="L57" s="58" t="s">
        <v>106</v>
      </c>
      <c r="M57" s="58" t="s">
        <v>106</v>
      </c>
      <c r="N57" s="120" t="s">
        <v>576</v>
      </c>
      <c r="O57" s="120" t="s">
        <v>576</v>
      </c>
      <c r="P57" s="58" t="s">
        <v>107</v>
      </c>
      <c r="Q57" s="58" t="s">
        <v>108</v>
      </c>
      <c r="R57" s="58" t="s">
        <v>129</v>
      </c>
      <c r="S57" s="58" t="s">
        <v>133</v>
      </c>
      <c r="T57" s="58" t="s">
        <v>132</v>
      </c>
      <c r="U57" s="58" t="s">
        <v>132</v>
      </c>
      <c r="V57" s="58" t="s">
        <v>133</v>
      </c>
      <c r="W57" s="58" t="s">
        <v>133</v>
      </c>
      <c r="X57" s="58" t="s">
        <v>134</v>
      </c>
      <c r="Y57" s="58" t="s">
        <v>133</v>
      </c>
      <c r="Z57" s="58" t="s">
        <v>134</v>
      </c>
      <c r="AA57" s="58" t="s">
        <v>133</v>
      </c>
      <c r="AB57" s="58" t="s">
        <v>133</v>
      </c>
      <c r="AC57" s="58" t="s">
        <v>134</v>
      </c>
      <c r="AD57" s="58" t="s">
        <v>134</v>
      </c>
      <c r="AE57" s="58" t="s">
        <v>134</v>
      </c>
      <c r="AF57" s="58" t="s">
        <v>134</v>
      </c>
      <c r="AG57" s="58" t="s">
        <v>133</v>
      </c>
      <c r="AH57" s="58" t="s">
        <v>135</v>
      </c>
      <c r="AI57" s="58" t="s">
        <v>151</v>
      </c>
      <c r="AJ57" s="58" t="s">
        <v>136</v>
      </c>
      <c r="AK57" s="58" t="s">
        <v>137</v>
      </c>
      <c r="AL57" s="58" t="s">
        <v>114</v>
      </c>
      <c r="AM57" s="58" t="s">
        <v>138</v>
      </c>
      <c r="AN57" s="58" t="s">
        <v>156</v>
      </c>
      <c r="AO57" s="58" t="s">
        <v>159</v>
      </c>
      <c r="AP57" s="58" t="s">
        <v>118</v>
      </c>
      <c r="AQ57" s="58" t="s">
        <v>141</v>
      </c>
      <c r="AR57" s="58" t="s">
        <v>142</v>
      </c>
      <c r="AS57" s="58" t="s">
        <v>170</v>
      </c>
      <c r="AT57" s="58" t="s">
        <v>161</v>
      </c>
      <c r="AU57" s="58" t="s">
        <v>145</v>
      </c>
      <c r="AV57" s="58" t="s">
        <v>123</v>
      </c>
      <c r="AW57" s="58" t="s">
        <v>125</v>
      </c>
      <c r="AX57" s="58" t="s">
        <v>146</v>
      </c>
      <c r="AY57" s="58" t="s">
        <v>127</v>
      </c>
      <c r="AZ57" s="120" t="s">
        <v>576</v>
      </c>
      <c r="BA57" s="58" t="s">
        <v>148</v>
      </c>
      <c r="BB57" s="58" t="s">
        <v>106</v>
      </c>
    </row>
    <row r="58" spans="1:54" ht="16" x14ac:dyDescent="0.2">
      <c r="A58" s="63">
        <v>43767.405798611115</v>
      </c>
      <c r="B58" s="63">
        <v>43767.415497685186</v>
      </c>
      <c r="C58" s="58" t="s">
        <v>57</v>
      </c>
      <c r="D58" s="120" t="s">
        <v>576</v>
      </c>
      <c r="E58" s="2">
        <v>100</v>
      </c>
      <c r="F58" s="2">
        <v>837</v>
      </c>
      <c r="G58" s="58" t="s">
        <v>130</v>
      </c>
      <c r="H58" s="63">
        <v>43767.415508252314</v>
      </c>
      <c r="I58" s="58" t="s">
        <v>237</v>
      </c>
      <c r="J58" s="58" t="s">
        <v>106</v>
      </c>
      <c r="K58" s="58" t="s">
        <v>106</v>
      </c>
      <c r="L58" s="58" t="s">
        <v>106</v>
      </c>
      <c r="M58" s="58" t="s">
        <v>106</v>
      </c>
      <c r="N58" s="120" t="s">
        <v>576</v>
      </c>
      <c r="O58" s="120" t="s">
        <v>576</v>
      </c>
      <c r="P58" s="58" t="s">
        <v>107</v>
      </c>
      <c r="Q58" s="58" t="s">
        <v>108</v>
      </c>
      <c r="R58" s="58" t="s">
        <v>129</v>
      </c>
      <c r="S58" s="58" t="s">
        <v>134</v>
      </c>
      <c r="T58" s="58" t="s">
        <v>132</v>
      </c>
      <c r="U58" s="58" t="s">
        <v>132</v>
      </c>
      <c r="V58" s="58" t="s">
        <v>134</v>
      </c>
      <c r="W58" s="58" t="s">
        <v>133</v>
      </c>
      <c r="X58" s="58" t="s">
        <v>133</v>
      </c>
      <c r="Y58" s="58" t="s">
        <v>133</v>
      </c>
      <c r="Z58" s="58" t="s">
        <v>134</v>
      </c>
      <c r="AA58" s="58" t="s">
        <v>133</v>
      </c>
      <c r="AB58" s="58" t="s">
        <v>133</v>
      </c>
      <c r="AC58" s="58" t="s">
        <v>132</v>
      </c>
      <c r="AD58" s="58" t="s">
        <v>134</v>
      </c>
      <c r="AE58" s="58" t="s">
        <v>133</v>
      </c>
      <c r="AF58" s="58" t="s">
        <v>134</v>
      </c>
      <c r="AG58" s="58" t="s">
        <v>134</v>
      </c>
      <c r="AH58" s="58" t="s">
        <v>135</v>
      </c>
      <c r="AI58" s="58" t="s">
        <v>151</v>
      </c>
      <c r="AJ58" s="58" t="s">
        <v>136</v>
      </c>
      <c r="AK58" s="58" t="s">
        <v>137</v>
      </c>
      <c r="AL58" s="58" t="s">
        <v>195</v>
      </c>
      <c r="AM58" s="58" t="s">
        <v>138</v>
      </c>
      <c r="AN58" s="58" t="s">
        <v>116</v>
      </c>
      <c r="AO58" s="58" t="s">
        <v>117</v>
      </c>
      <c r="AP58" s="58" t="s">
        <v>118</v>
      </c>
      <c r="AQ58" s="58" t="s">
        <v>141</v>
      </c>
      <c r="AR58" s="58" t="s">
        <v>142</v>
      </c>
      <c r="AS58" s="58" t="s">
        <v>143</v>
      </c>
      <c r="AT58" s="58" t="s">
        <v>161</v>
      </c>
      <c r="AU58" s="58" t="s">
        <v>145</v>
      </c>
      <c r="AV58" s="58" t="s">
        <v>123</v>
      </c>
      <c r="AW58" s="58" t="s">
        <v>125</v>
      </c>
      <c r="AX58" s="58" t="s">
        <v>157</v>
      </c>
      <c r="AY58" s="58" t="s">
        <v>147</v>
      </c>
      <c r="AZ58" s="120" t="s">
        <v>576</v>
      </c>
      <c r="BA58" s="58" t="s">
        <v>148</v>
      </c>
      <c r="BB58" s="58" t="s">
        <v>106</v>
      </c>
    </row>
    <row r="59" spans="1:54" ht="16" x14ac:dyDescent="0.2">
      <c r="A59" s="63">
        <v>43767.448368055557</v>
      </c>
      <c r="B59" s="63">
        <v>43767.481030092589</v>
      </c>
      <c r="C59" s="58" t="s">
        <v>57</v>
      </c>
      <c r="D59" s="120" t="s">
        <v>576</v>
      </c>
      <c r="E59" s="2">
        <v>100</v>
      </c>
      <c r="F59" s="2">
        <v>2822</v>
      </c>
      <c r="G59" s="58" t="s">
        <v>130</v>
      </c>
      <c r="H59" s="63">
        <v>43767.481043622684</v>
      </c>
      <c r="I59" s="58" t="s">
        <v>238</v>
      </c>
      <c r="J59" s="58" t="s">
        <v>106</v>
      </c>
      <c r="K59" s="58" t="s">
        <v>106</v>
      </c>
      <c r="L59" s="58" t="s">
        <v>106</v>
      </c>
      <c r="M59" s="58" t="s">
        <v>106</v>
      </c>
      <c r="N59" s="120" t="s">
        <v>576</v>
      </c>
      <c r="O59" s="120" t="s">
        <v>576</v>
      </c>
      <c r="P59" s="58" t="s">
        <v>107</v>
      </c>
      <c r="Q59" s="58" t="s">
        <v>108</v>
      </c>
      <c r="R59" s="58" t="s">
        <v>129</v>
      </c>
      <c r="S59" s="58" t="s">
        <v>109</v>
      </c>
      <c r="T59" s="58" t="s">
        <v>133</v>
      </c>
      <c r="U59" s="58" t="s">
        <v>134</v>
      </c>
      <c r="V59" s="58" t="s">
        <v>133</v>
      </c>
      <c r="W59" s="58" t="s">
        <v>132</v>
      </c>
      <c r="X59" s="58" t="s">
        <v>133</v>
      </c>
      <c r="Y59" s="58" t="s">
        <v>134</v>
      </c>
      <c r="Z59" s="58" t="s">
        <v>134</v>
      </c>
      <c r="AA59" s="58" t="s">
        <v>109</v>
      </c>
      <c r="AB59" s="58" t="s">
        <v>109</v>
      </c>
      <c r="AC59" s="58" t="s">
        <v>134</v>
      </c>
      <c r="AD59" s="58" t="s">
        <v>109</v>
      </c>
      <c r="AE59" s="58" t="s">
        <v>109</v>
      </c>
      <c r="AF59" s="58" t="s">
        <v>133</v>
      </c>
      <c r="AG59" s="58" t="s">
        <v>133</v>
      </c>
      <c r="AH59" s="58" t="s">
        <v>110</v>
      </c>
      <c r="AI59" s="58" t="s">
        <v>111</v>
      </c>
      <c r="AJ59" s="58" t="s">
        <v>136</v>
      </c>
      <c r="AK59" s="58" t="s">
        <v>137</v>
      </c>
      <c r="AL59" s="58" t="s">
        <v>114</v>
      </c>
      <c r="AM59" s="58" t="s">
        <v>138</v>
      </c>
      <c r="AN59" s="58" t="s">
        <v>116</v>
      </c>
      <c r="AO59" s="58" t="s">
        <v>117</v>
      </c>
      <c r="AP59" s="58" t="s">
        <v>186</v>
      </c>
      <c r="AQ59" s="58" t="s">
        <v>141</v>
      </c>
      <c r="AR59" s="58" t="s">
        <v>120</v>
      </c>
      <c r="AS59" s="58" t="s">
        <v>143</v>
      </c>
      <c r="AT59" s="58" t="s">
        <v>161</v>
      </c>
      <c r="AU59" s="58" t="s">
        <v>145</v>
      </c>
      <c r="AV59" s="58" t="s">
        <v>174</v>
      </c>
      <c r="AW59" s="58" t="s">
        <v>125</v>
      </c>
      <c r="AX59" s="58" t="s">
        <v>227</v>
      </c>
      <c r="AY59" s="58" t="s">
        <v>147</v>
      </c>
      <c r="AZ59" s="120" t="s">
        <v>576</v>
      </c>
      <c r="BA59" s="58" t="s">
        <v>148</v>
      </c>
      <c r="BB59" s="58" t="s">
        <v>106</v>
      </c>
    </row>
    <row r="60" spans="1:54" ht="16" x14ac:dyDescent="0.2">
      <c r="A60" s="63">
        <v>43767.57172453704</v>
      </c>
      <c r="B60" s="63">
        <v>43767.588020833333</v>
      </c>
      <c r="C60" s="58" t="s">
        <v>57</v>
      </c>
      <c r="D60" s="120" t="s">
        <v>576</v>
      </c>
      <c r="E60" s="2">
        <v>100</v>
      </c>
      <c r="F60" s="2">
        <v>1407</v>
      </c>
      <c r="G60" s="58" t="s">
        <v>130</v>
      </c>
      <c r="H60" s="63">
        <v>43767.588031284722</v>
      </c>
      <c r="I60" s="58" t="s">
        <v>239</v>
      </c>
      <c r="J60" s="58" t="s">
        <v>106</v>
      </c>
      <c r="K60" s="58" t="s">
        <v>106</v>
      </c>
      <c r="L60" s="58" t="s">
        <v>106</v>
      </c>
      <c r="M60" s="58" t="s">
        <v>106</v>
      </c>
      <c r="N60" s="120" t="s">
        <v>576</v>
      </c>
      <c r="O60" s="120" t="s">
        <v>576</v>
      </c>
      <c r="P60" s="58" t="s">
        <v>107</v>
      </c>
      <c r="Q60" s="58" t="s">
        <v>108</v>
      </c>
      <c r="R60" s="58" t="s">
        <v>129</v>
      </c>
      <c r="S60" s="58" t="s">
        <v>133</v>
      </c>
      <c r="T60" s="58" t="s">
        <v>133</v>
      </c>
      <c r="U60" s="58" t="s">
        <v>133</v>
      </c>
      <c r="V60" s="58" t="s">
        <v>133</v>
      </c>
      <c r="W60" s="58" t="s">
        <v>134</v>
      </c>
      <c r="X60" s="58" t="s">
        <v>133</v>
      </c>
      <c r="Y60" s="58" t="s">
        <v>133</v>
      </c>
      <c r="Z60" s="58" t="s">
        <v>133</v>
      </c>
      <c r="AA60" s="58" t="s">
        <v>133</v>
      </c>
      <c r="AB60" s="58" t="s">
        <v>133</v>
      </c>
      <c r="AC60" s="58" t="s">
        <v>134</v>
      </c>
      <c r="AD60" s="58" t="s">
        <v>134</v>
      </c>
      <c r="AE60" s="58" t="s">
        <v>134</v>
      </c>
      <c r="AF60" s="58" t="s">
        <v>133</v>
      </c>
      <c r="AG60" s="58" t="s">
        <v>133</v>
      </c>
      <c r="AH60" s="58" t="s">
        <v>110</v>
      </c>
      <c r="AI60" s="58" t="s">
        <v>151</v>
      </c>
      <c r="AJ60" s="58" t="s">
        <v>136</v>
      </c>
      <c r="AK60" s="58" t="s">
        <v>137</v>
      </c>
      <c r="AL60" s="58" t="s">
        <v>114</v>
      </c>
      <c r="AM60" s="58" t="s">
        <v>138</v>
      </c>
      <c r="AN60" s="58" t="s">
        <v>116</v>
      </c>
      <c r="AO60" s="58" t="s">
        <v>159</v>
      </c>
      <c r="AP60" s="58" t="s">
        <v>118</v>
      </c>
      <c r="AQ60" s="58" t="s">
        <v>141</v>
      </c>
      <c r="AR60" s="58" t="s">
        <v>120</v>
      </c>
      <c r="AS60" s="58" t="s">
        <v>143</v>
      </c>
      <c r="AT60" s="58" t="s">
        <v>122</v>
      </c>
      <c r="AU60" s="58" t="s">
        <v>145</v>
      </c>
      <c r="AV60" s="58" t="s">
        <v>123</v>
      </c>
      <c r="AW60" s="58" t="s">
        <v>187</v>
      </c>
      <c r="AX60" s="58" t="s">
        <v>146</v>
      </c>
      <c r="AY60" s="58" t="s">
        <v>147</v>
      </c>
      <c r="AZ60" s="120" t="s">
        <v>576</v>
      </c>
      <c r="BA60" s="58" t="s">
        <v>148</v>
      </c>
      <c r="BB60" s="58" t="s">
        <v>106</v>
      </c>
    </row>
    <row r="61" spans="1:54" ht="16" x14ac:dyDescent="0.2">
      <c r="A61" s="63">
        <v>43767.640486111108</v>
      </c>
      <c r="B61" s="63">
        <v>43767.64402777778</v>
      </c>
      <c r="C61" s="58" t="s">
        <v>57</v>
      </c>
      <c r="D61" s="120" t="s">
        <v>576</v>
      </c>
      <c r="E61" s="2">
        <v>100</v>
      </c>
      <c r="F61" s="2">
        <v>306</v>
      </c>
      <c r="G61" s="58" t="s">
        <v>130</v>
      </c>
      <c r="H61" s="63">
        <v>43767.644042812499</v>
      </c>
      <c r="I61" s="58" t="s">
        <v>240</v>
      </c>
      <c r="J61" s="58" t="s">
        <v>106</v>
      </c>
      <c r="K61" s="58" t="s">
        <v>106</v>
      </c>
      <c r="L61" s="58" t="s">
        <v>106</v>
      </c>
      <c r="M61" s="58" t="s">
        <v>106</v>
      </c>
      <c r="N61" s="120" t="s">
        <v>576</v>
      </c>
      <c r="O61" s="120" t="s">
        <v>576</v>
      </c>
      <c r="P61" s="58" t="s">
        <v>107</v>
      </c>
      <c r="Q61" s="58" t="s">
        <v>108</v>
      </c>
      <c r="R61" s="58" t="s">
        <v>129</v>
      </c>
      <c r="S61" s="58" t="s">
        <v>132</v>
      </c>
      <c r="T61" s="58" t="s">
        <v>133</v>
      </c>
      <c r="U61" s="58" t="s">
        <v>132</v>
      </c>
      <c r="V61" s="58" t="s">
        <v>134</v>
      </c>
      <c r="W61" s="58" t="s">
        <v>132</v>
      </c>
      <c r="X61" s="58" t="s">
        <v>133</v>
      </c>
      <c r="Y61" s="58" t="s">
        <v>134</v>
      </c>
      <c r="Z61" s="58" t="s">
        <v>132</v>
      </c>
      <c r="AA61" s="58" t="s">
        <v>134</v>
      </c>
      <c r="AB61" s="58" t="s">
        <v>134</v>
      </c>
      <c r="AC61" s="58" t="s">
        <v>133</v>
      </c>
      <c r="AD61" s="58" t="s">
        <v>134</v>
      </c>
      <c r="AE61" s="58" t="s">
        <v>132</v>
      </c>
      <c r="AF61" s="58" t="s">
        <v>132</v>
      </c>
      <c r="AG61" s="58" t="s">
        <v>133</v>
      </c>
      <c r="AH61" s="58" t="s">
        <v>135</v>
      </c>
      <c r="AI61" s="58" t="s">
        <v>166</v>
      </c>
      <c r="AJ61" s="58" t="s">
        <v>136</v>
      </c>
      <c r="AK61" s="58" t="s">
        <v>137</v>
      </c>
      <c r="AL61" s="58" t="s">
        <v>114</v>
      </c>
      <c r="AM61" s="58" t="s">
        <v>155</v>
      </c>
      <c r="AN61" s="58" t="s">
        <v>116</v>
      </c>
      <c r="AO61" s="58" t="s">
        <v>117</v>
      </c>
      <c r="AP61" s="58" t="s">
        <v>118</v>
      </c>
      <c r="AQ61" s="58" t="s">
        <v>141</v>
      </c>
      <c r="AR61" s="58" t="s">
        <v>142</v>
      </c>
      <c r="AS61" s="58" t="s">
        <v>182</v>
      </c>
      <c r="AT61" s="58" t="s">
        <v>122</v>
      </c>
      <c r="AU61" s="58" t="s">
        <v>123</v>
      </c>
      <c r="AV61" s="58" t="s">
        <v>123</v>
      </c>
      <c r="AW61" s="58" t="s">
        <v>125</v>
      </c>
      <c r="AX61" s="58" t="s">
        <v>157</v>
      </c>
      <c r="AY61" s="58" t="s">
        <v>127</v>
      </c>
      <c r="AZ61" s="120" t="s">
        <v>576</v>
      </c>
      <c r="BA61" s="58" t="s">
        <v>220</v>
      </c>
      <c r="BB61" s="58" t="s">
        <v>106</v>
      </c>
    </row>
    <row r="62" spans="1:54" ht="16" x14ac:dyDescent="0.2">
      <c r="A62" s="63">
        <v>43767.652453703704</v>
      </c>
      <c r="B62" s="63">
        <v>43767.664490740739</v>
      </c>
      <c r="C62" s="58" t="s">
        <v>57</v>
      </c>
      <c r="D62" s="120" t="s">
        <v>576</v>
      </c>
      <c r="E62" s="2">
        <v>100</v>
      </c>
      <c r="F62" s="2">
        <v>1040</v>
      </c>
      <c r="G62" s="58" t="s">
        <v>130</v>
      </c>
      <c r="H62" s="63">
        <v>43767.664507824076</v>
      </c>
      <c r="I62" s="58" t="s">
        <v>241</v>
      </c>
      <c r="J62" s="58" t="s">
        <v>106</v>
      </c>
      <c r="K62" s="58" t="s">
        <v>106</v>
      </c>
      <c r="L62" s="58" t="s">
        <v>106</v>
      </c>
      <c r="M62" s="58" t="s">
        <v>106</v>
      </c>
      <c r="N62" s="120" t="s">
        <v>576</v>
      </c>
      <c r="O62" s="120" t="s">
        <v>576</v>
      </c>
      <c r="P62" s="58" t="s">
        <v>107</v>
      </c>
      <c r="Q62" s="58" t="s">
        <v>108</v>
      </c>
      <c r="R62" s="58" t="s">
        <v>129</v>
      </c>
      <c r="S62" s="58" t="s">
        <v>109</v>
      </c>
      <c r="T62" s="58" t="s">
        <v>134</v>
      </c>
      <c r="U62" s="58" t="s">
        <v>132</v>
      </c>
      <c r="V62" s="58" t="s">
        <v>132</v>
      </c>
      <c r="W62" s="58" t="s">
        <v>133</v>
      </c>
      <c r="X62" s="58" t="s">
        <v>132</v>
      </c>
      <c r="Y62" s="58" t="s">
        <v>132</v>
      </c>
      <c r="Z62" s="58" t="s">
        <v>133</v>
      </c>
      <c r="AA62" s="58" t="s">
        <v>132</v>
      </c>
      <c r="AB62" s="58" t="s">
        <v>132</v>
      </c>
      <c r="AC62" s="58" t="s">
        <v>133</v>
      </c>
      <c r="AD62" s="58" t="s">
        <v>134</v>
      </c>
      <c r="AE62" s="58" t="s">
        <v>133</v>
      </c>
      <c r="AF62" s="58" t="s">
        <v>133</v>
      </c>
      <c r="AG62" s="58" t="s">
        <v>109</v>
      </c>
      <c r="AH62" s="58" t="s">
        <v>110</v>
      </c>
      <c r="AI62" s="58" t="s">
        <v>166</v>
      </c>
      <c r="AJ62" s="58" t="s">
        <v>136</v>
      </c>
      <c r="AK62" s="58" t="s">
        <v>137</v>
      </c>
      <c r="AL62" s="58" t="s">
        <v>114</v>
      </c>
      <c r="AM62" s="58" t="s">
        <v>138</v>
      </c>
      <c r="AN62" s="58" t="s">
        <v>116</v>
      </c>
      <c r="AO62" s="58" t="s">
        <v>159</v>
      </c>
      <c r="AP62" s="58" t="s">
        <v>118</v>
      </c>
      <c r="AQ62" s="58" t="s">
        <v>119</v>
      </c>
      <c r="AR62" s="58" t="s">
        <v>142</v>
      </c>
      <c r="AS62" s="58" t="s">
        <v>182</v>
      </c>
      <c r="AT62" s="58" t="s">
        <v>144</v>
      </c>
      <c r="AU62" s="58" t="s">
        <v>123</v>
      </c>
      <c r="AV62" s="58" t="s">
        <v>179</v>
      </c>
      <c r="AW62" s="58" t="s">
        <v>125</v>
      </c>
      <c r="AX62" s="58" t="s">
        <v>126</v>
      </c>
      <c r="AY62" s="58" t="s">
        <v>147</v>
      </c>
      <c r="AZ62" s="120" t="s">
        <v>576</v>
      </c>
      <c r="BA62" s="58" t="s">
        <v>148</v>
      </c>
      <c r="BB62" s="58" t="s">
        <v>106</v>
      </c>
    </row>
    <row r="63" spans="1:54" ht="16" x14ac:dyDescent="0.2">
      <c r="A63" s="63">
        <v>43767.71497685185</v>
      </c>
      <c r="B63" s="63">
        <v>43767.727685185186</v>
      </c>
      <c r="C63" s="58" t="s">
        <v>57</v>
      </c>
      <c r="D63" s="120" t="s">
        <v>576</v>
      </c>
      <c r="E63" s="2">
        <v>100</v>
      </c>
      <c r="F63" s="2">
        <v>1097</v>
      </c>
      <c r="G63" s="58" t="s">
        <v>130</v>
      </c>
      <c r="H63" s="63">
        <v>43767.727690555555</v>
      </c>
      <c r="I63" s="58" t="s">
        <v>242</v>
      </c>
      <c r="J63" s="58" t="s">
        <v>106</v>
      </c>
      <c r="K63" s="58" t="s">
        <v>106</v>
      </c>
      <c r="L63" s="58" t="s">
        <v>106</v>
      </c>
      <c r="M63" s="58" t="s">
        <v>106</v>
      </c>
      <c r="N63" s="120" t="s">
        <v>576</v>
      </c>
      <c r="O63" s="120" t="s">
        <v>576</v>
      </c>
      <c r="P63" s="58" t="s">
        <v>107</v>
      </c>
      <c r="Q63" s="58" t="s">
        <v>108</v>
      </c>
      <c r="R63" s="58" t="s">
        <v>129</v>
      </c>
      <c r="S63" s="58" t="s">
        <v>133</v>
      </c>
      <c r="T63" s="58" t="s">
        <v>132</v>
      </c>
      <c r="U63" s="58" t="s">
        <v>133</v>
      </c>
      <c r="V63" s="58" t="s">
        <v>134</v>
      </c>
      <c r="W63" s="58" t="s">
        <v>133</v>
      </c>
      <c r="X63" s="58" t="s">
        <v>133</v>
      </c>
      <c r="Y63" s="58" t="s">
        <v>133</v>
      </c>
      <c r="Z63" s="58" t="s">
        <v>133</v>
      </c>
      <c r="AA63" s="58" t="s">
        <v>133</v>
      </c>
      <c r="AB63" s="58" t="s">
        <v>133</v>
      </c>
      <c r="AC63" s="58" t="s">
        <v>134</v>
      </c>
      <c r="AD63" s="58" t="s">
        <v>134</v>
      </c>
      <c r="AE63" s="58" t="s">
        <v>134</v>
      </c>
      <c r="AF63" s="58" t="s">
        <v>133</v>
      </c>
      <c r="AG63" s="58" t="s">
        <v>133</v>
      </c>
      <c r="AH63" s="58" t="s">
        <v>135</v>
      </c>
      <c r="AI63" s="58" t="s">
        <v>111</v>
      </c>
      <c r="AJ63" s="58" t="s">
        <v>136</v>
      </c>
      <c r="AK63" s="58" t="s">
        <v>137</v>
      </c>
      <c r="AL63" s="58" t="s">
        <v>114</v>
      </c>
      <c r="AM63" s="58" t="s">
        <v>138</v>
      </c>
      <c r="AN63" s="58" t="s">
        <v>176</v>
      </c>
      <c r="AO63" s="58" t="s">
        <v>117</v>
      </c>
      <c r="AP63" s="58" t="s">
        <v>140</v>
      </c>
      <c r="AQ63" s="58" t="s">
        <v>141</v>
      </c>
      <c r="AR63" s="58" t="s">
        <v>142</v>
      </c>
      <c r="AS63" s="58" t="s">
        <v>143</v>
      </c>
      <c r="AT63" s="58" t="s">
        <v>153</v>
      </c>
      <c r="AU63" s="58" t="s">
        <v>145</v>
      </c>
      <c r="AV63" s="58" t="s">
        <v>123</v>
      </c>
      <c r="AW63" s="58" t="s">
        <v>125</v>
      </c>
      <c r="AX63" s="58" t="s">
        <v>126</v>
      </c>
      <c r="AY63" s="58" t="s">
        <v>147</v>
      </c>
      <c r="AZ63" s="120" t="s">
        <v>576</v>
      </c>
      <c r="BA63" s="58" t="s">
        <v>148</v>
      </c>
      <c r="BB63" s="58" t="s">
        <v>106</v>
      </c>
    </row>
    <row r="64" spans="1:54" ht="16" x14ac:dyDescent="0.2">
      <c r="A64" s="63">
        <v>43768.691064814811</v>
      </c>
      <c r="B64" s="63">
        <v>43768.696863425925</v>
      </c>
      <c r="C64" s="58" t="s">
        <v>57</v>
      </c>
      <c r="D64" s="120" t="s">
        <v>576</v>
      </c>
      <c r="E64" s="2">
        <v>100</v>
      </c>
      <c r="F64" s="2">
        <v>500</v>
      </c>
      <c r="G64" s="58" t="s">
        <v>130</v>
      </c>
      <c r="H64" s="63">
        <v>43768.696875162037</v>
      </c>
      <c r="I64" s="58" t="s">
        <v>243</v>
      </c>
      <c r="J64" s="58" t="s">
        <v>106</v>
      </c>
      <c r="K64" s="58" t="s">
        <v>106</v>
      </c>
      <c r="L64" s="58" t="s">
        <v>106</v>
      </c>
      <c r="M64" s="58" t="s">
        <v>106</v>
      </c>
      <c r="N64" s="120" t="s">
        <v>576</v>
      </c>
      <c r="O64" s="120" t="s">
        <v>576</v>
      </c>
      <c r="P64" s="58" t="s">
        <v>107</v>
      </c>
      <c r="Q64" s="58" t="s">
        <v>108</v>
      </c>
      <c r="R64" s="58" t="s">
        <v>129</v>
      </c>
      <c r="S64" s="58" t="s">
        <v>134</v>
      </c>
      <c r="T64" s="58" t="s">
        <v>132</v>
      </c>
      <c r="U64" s="58" t="s">
        <v>133</v>
      </c>
      <c r="V64" s="58" t="s">
        <v>133</v>
      </c>
      <c r="W64" s="58" t="s">
        <v>134</v>
      </c>
      <c r="X64" s="58" t="s">
        <v>134</v>
      </c>
      <c r="Y64" s="58" t="s">
        <v>133</v>
      </c>
      <c r="Z64" s="58" t="s">
        <v>134</v>
      </c>
      <c r="AA64" s="58" t="s">
        <v>133</v>
      </c>
      <c r="AB64" s="58" t="s">
        <v>133</v>
      </c>
      <c r="AC64" s="58" t="s">
        <v>133</v>
      </c>
      <c r="AD64" s="58" t="s">
        <v>134</v>
      </c>
      <c r="AE64" s="58" t="s">
        <v>134</v>
      </c>
      <c r="AF64" s="58" t="s">
        <v>134</v>
      </c>
      <c r="AG64" s="58" t="s">
        <v>134</v>
      </c>
      <c r="AH64" s="58" t="s">
        <v>135</v>
      </c>
      <c r="AI64" s="58" t="s">
        <v>111</v>
      </c>
      <c r="AJ64" s="58" t="s">
        <v>136</v>
      </c>
      <c r="AK64" s="58" t="s">
        <v>137</v>
      </c>
      <c r="AL64" s="58" t="s">
        <v>114</v>
      </c>
      <c r="AM64" s="58" t="s">
        <v>115</v>
      </c>
      <c r="AN64" s="58" t="s">
        <v>116</v>
      </c>
      <c r="AO64" s="58" t="s">
        <v>117</v>
      </c>
      <c r="AP64" s="58" t="s">
        <v>216</v>
      </c>
      <c r="AQ64" s="58" t="s">
        <v>141</v>
      </c>
      <c r="AR64" s="58" t="s">
        <v>142</v>
      </c>
      <c r="AS64" s="58" t="s">
        <v>143</v>
      </c>
      <c r="AT64" s="58" t="s">
        <v>122</v>
      </c>
      <c r="AU64" s="58" t="s">
        <v>145</v>
      </c>
      <c r="AV64" s="58" t="s">
        <v>123</v>
      </c>
      <c r="AW64" s="58" t="s">
        <v>125</v>
      </c>
      <c r="AX64" s="58" t="s">
        <v>157</v>
      </c>
      <c r="AY64" s="58" t="s">
        <v>127</v>
      </c>
      <c r="AZ64" s="120" t="s">
        <v>576</v>
      </c>
      <c r="BA64" s="58" t="s">
        <v>220</v>
      </c>
      <c r="BB64" s="58" t="s">
        <v>106</v>
      </c>
    </row>
    <row r="65" spans="1:54" ht="16" x14ac:dyDescent="0.2">
      <c r="A65" s="63">
        <v>43770.524618055555</v>
      </c>
      <c r="B65" s="63">
        <v>43770.537627314814</v>
      </c>
      <c r="C65" s="58" t="s">
        <v>57</v>
      </c>
      <c r="D65" s="120" t="s">
        <v>576</v>
      </c>
      <c r="E65" s="2">
        <v>100</v>
      </c>
      <c r="F65" s="2">
        <v>1123</v>
      </c>
      <c r="G65" s="58" t="s">
        <v>130</v>
      </c>
      <c r="H65" s="63">
        <v>43770.537647800928</v>
      </c>
      <c r="I65" s="58" t="s">
        <v>244</v>
      </c>
      <c r="J65" s="58" t="s">
        <v>106</v>
      </c>
      <c r="K65" s="58" t="s">
        <v>106</v>
      </c>
      <c r="L65" s="58" t="s">
        <v>106</v>
      </c>
      <c r="M65" s="58" t="s">
        <v>106</v>
      </c>
      <c r="N65" s="120" t="s">
        <v>576</v>
      </c>
      <c r="O65" s="120" t="s">
        <v>576</v>
      </c>
      <c r="P65" s="58" t="s">
        <v>107</v>
      </c>
      <c r="Q65" s="58" t="s">
        <v>108</v>
      </c>
      <c r="R65" s="58" t="s">
        <v>129</v>
      </c>
      <c r="S65" s="58" t="s">
        <v>109</v>
      </c>
      <c r="T65" s="58" t="s">
        <v>133</v>
      </c>
      <c r="U65" s="58" t="s">
        <v>132</v>
      </c>
      <c r="V65" s="58" t="s">
        <v>134</v>
      </c>
      <c r="W65" s="58" t="s">
        <v>133</v>
      </c>
      <c r="X65" s="58" t="s">
        <v>132</v>
      </c>
      <c r="Y65" s="58" t="s">
        <v>133</v>
      </c>
      <c r="Z65" s="58" t="s">
        <v>134</v>
      </c>
      <c r="AA65" s="58" t="s">
        <v>134</v>
      </c>
      <c r="AB65" s="58" t="s">
        <v>134</v>
      </c>
      <c r="AC65" s="58" t="s">
        <v>134</v>
      </c>
      <c r="AD65" s="58" t="s">
        <v>134</v>
      </c>
      <c r="AE65" s="58" t="s">
        <v>134</v>
      </c>
      <c r="AF65" s="58" t="s">
        <v>132</v>
      </c>
      <c r="AG65" s="58" t="s">
        <v>132</v>
      </c>
      <c r="AH65" s="58" t="s">
        <v>110</v>
      </c>
      <c r="AI65" s="58" t="s">
        <v>151</v>
      </c>
      <c r="AJ65" s="58" t="s">
        <v>136</v>
      </c>
      <c r="AK65" s="58" t="s">
        <v>137</v>
      </c>
      <c r="AL65" s="58" t="s">
        <v>114</v>
      </c>
      <c r="AM65" s="58" t="s">
        <v>115</v>
      </c>
      <c r="AN65" s="58" t="s">
        <v>116</v>
      </c>
      <c r="AO65" s="58" t="s">
        <v>159</v>
      </c>
      <c r="AP65" s="58" t="s">
        <v>186</v>
      </c>
      <c r="AQ65" s="58" t="s">
        <v>141</v>
      </c>
      <c r="AR65" s="58" t="s">
        <v>142</v>
      </c>
      <c r="AS65" s="58" t="s">
        <v>170</v>
      </c>
      <c r="AT65" s="58" t="s">
        <v>153</v>
      </c>
      <c r="AU65" s="58" t="s">
        <v>145</v>
      </c>
      <c r="AV65" s="58" t="s">
        <v>174</v>
      </c>
      <c r="AW65" s="58" t="s">
        <v>125</v>
      </c>
      <c r="AX65" s="58" t="s">
        <v>126</v>
      </c>
      <c r="AY65" s="58" t="s">
        <v>147</v>
      </c>
      <c r="AZ65" s="120" t="s">
        <v>576</v>
      </c>
      <c r="BA65" s="58" t="s">
        <v>148</v>
      </c>
      <c r="BB65" s="58" t="s">
        <v>106</v>
      </c>
    </row>
    <row r="66" spans="1:54" s="17" customFormat="1" ht="16" x14ac:dyDescent="0.2">
      <c r="A66" s="72">
        <v>43767.326689814814</v>
      </c>
      <c r="B66" s="72">
        <v>43767.328379629631</v>
      </c>
      <c r="C66" s="70" t="s">
        <v>57</v>
      </c>
      <c r="D66" s="120" t="s">
        <v>576</v>
      </c>
      <c r="E66" s="17">
        <v>16</v>
      </c>
      <c r="F66" s="17">
        <v>145</v>
      </c>
      <c r="G66" s="70" t="s">
        <v>104</v>
      </c>
      <c r="H66" s="72">
        <v>43774.28681946759</v>
      </c>
      <c r="I66" s="70" t="s">
        <v>245</v>
      </c>
      <c r="J66" s="70" t="s">
        <v>106</v>
      </c>
      <c r="K66" s="70" t="s">
        <v>106</v>
      </c>
      <c r="L66" s="70" t="s">
        <v>106</v>
      </c>
      <c r="M66" s="70" t="s">
        <v>106</v>
      </c>
      <c r="N66" s="120" t="s">
        <v>576</v>
      </c>
      <c r="O66" s="120" t="s">
        <v>576</v>
      </c>
      <c r="P66" s="70" t="s">
        <v>107</v>
      </c>
      <c r="Q66" s="70" t="s">
        <v>108</v>
      </c>
      <c r="R66" s="70" t="s">
        <v>129</v>
      </c>
      <c r="S66" s="70" t="s">
        <v>133</v>
      </c>
      <c r="T66" s="70" t="s">
        <v>133</v>
      </c>
      <c r="U66" s="70" t="s">
        <v>133</v>
      </c>
      <c r="V66" s="70" t="s">
        <v>133</v>
      </c>
      <c r="W66" s="70" t="s">
        <v>134</v>
      </c>
      <c r="X66" s="70" t="s">
        <v>133</v>
      </c>
      <c r="Y66" s="70" t="s">
        <v>133</v>
      </c>
      <c r="Z66" s="70" t="s">
        <v>133</v>
      </c>
      <c r="AA66" s="70" t="s">
        <v>133</v>
      </c>
      <c r="AB66" s="70" t="s">
        <v>134</v>
      </c>
      <c r="AC66" s="70" t="s">
        <v>134</v>
      </c>
      <c r="AD66" s="70" t="s">
        <v>133</v>
      </c>
      <c r="AE66" s="70" t="s">
        <v>133</v>
      </c>
      <c r="AF66" s="70" t="s">
        <v>133</v>
      </c>
      <c r="AG66" s="70" t="s">
        <v>133</v>
      </c>
      <c r="AH66" s="71">
        <v>0</v>
      </c>
      <c r="AI66" s="70" t="s">
        <v>106</v>
      </c>
      <c r="AJ66" s="70" t="s">
        <v>106</v>
      </c>
      <c r="AK66" s="70" t="s">
        <v>106</v>
      </c>
      <c r="AL66" s="70" t="s">
        <v>106</v>
      </c>
      <c r="AM66" s="70" t="s">
        <v>106</v>
      </c>
      <c r="AN66" s="70" t="s">
        <v>106</v>
      </c>
      <c r="AO66" s="70" t="s">
        <v>106</v>
      </c>
      <c r="AP66" s="70" t="s">
        <v>106</v>
      </c>
      <c r="AQ66" s="70" t="s">
        <v>106</v>
      </c>
      <c r="AR66" s="70" t="s">
        <v>106</v>
      </c>
      <c r="AS66" s="70" t="s">
        <v>106</v>
      </c>
      <c r="AT66" s="70" t="s">
        <v>106</v>
      </c>
      <c r="AU66" s="70" t="s">
        <v>106</v>
      </c>
      <c r="AV66" s="70" t="s">
        <v>106</v>
      </c>
      <c r="AW66" s="70" t="s">
        <v>106</v>
      </c>
      <c r="AX66" s="70" t="s">
        <v>106</v>
      </c>
      <c r="AY66" s="70" t="s">
        <v>106</v>
      </c>
      <c r="AZ66" s="120" t="s">
        <v>576</v>
      </c>
      <c r="BA66" s="70" t="s">
        <v>106</v>
      </c>
      <c r="BB66" s="70" t="s">
        <v>106</v>
      </c>
    </row>
    <row r="67" spans="1:54" s="17" customFormat="1" ht="16" x14ac:dyDescent="0.2">
      <c r="A67" s="72">
        <v>43767.333310185182</v>
      </c>
      <c r="B67" s="72">
        <v>43767.333993055552</v>
      </c>
      <c r="C67" s="70" t="s">
        <v>57</v>
      </c>
      <c r="D67" s="120" t="s">
        <v>576</v>
      </c>
      <c r="E67" s="17">
        <v>16</v>
      </c>
      <c r="F67" s="17">
        <v>58</v>
      </c>
      <c r="G67" s="70" t="s">
        <v>104</v>
      </c>
      <c r="H67" s="72">
        <v>43774.292796689813</v>
      </c>
      <c r="I67" s="70" t="s">
        <v>246</v>
      </c>
      <c r="J67" s="70" t="s">
        <v>106</v>
      </c>
      <c r="K67" s="70" t="s">
        <v>106</v>
      </c>
      <c r="L67" s="70" t="s">
        <v>106</v>
      </c>
      <c r="M67" s="70" t="s">
        <v>106</v>
      </c>
      <c r="N67" s="120" t="s">
        <v>576</v>
      </c>
      <c r="O67" s="120" t="s">
        <v>576</v>
      </c>
      <c r="P67" s="70" t="s">
        <v>107</v>
      </c>
      <c r="Q67" s="70" t="s">
        <v>108</v>
      </c>
      <c r="R67" s="70" t="s">
        <v>129</v>
      </c>
      <c r="S67" s="70" t="s">
        <v>109</v>
      </c>
      <c r="T67" s="70" t="s">
        <v>134</v>
      </c>
      <c r="U67" s="70" t="s">
        <v>134</v>
      </c>
      <c r="V67" s="70" t="s">
        <v>109</v>
      </c>
      <c r="W67" s="70" t="s">
        <v>134</v>
      </c>
      <c r="X67" s="70" t="s">
        <v>134</v>
      </c>
      <c r="Y67" s="70" t="s">
        <v>134</v>
      </c>
      <c r="Z67" s="70" t="s">
        <v>109</v>
      </c>
      <c r="AA67" s="70" t="s">
        <v>134</v>
      </c>
      <c r="AB67" s="70" t="s">
        <v>109</v>
      </c>
      <c r="AC67" s="70" t="s">
        <v>109</v>
      </c>
      <c r="AD67" s="70" t="s">
        <v>134</v>
      </c>
      <c r="AE67" s="70" t="s">
        <v>134</v>
      </c>
      <c r="AF67" s="70" t="s">
        <v>134</v>
      </c>
      <c r="AG67" s="70" t="s">
        <v>109</v>
      </c>
      <c r="AH67" s="71">
        <v>0</v>
      </c>
      <c r="AI67" s="70" t="s">
        <v>106</v>
      </c>
      <c r="AJ67" s="70" t="s">
        <v>106</v>
      </c>
      <c r="AK67" s="70" t="s">
        <v>106</v>
      </c>
      <c r="AL67" s="70" t="s">
        <v>106</v>
      </c>
      <c r="AM67" s="70" t="s">
        <v>106</v>
      </c>
      <c r="AN67" s="70" t="s">
        <v>106</v>
      </c>
      <c r="AO67" s="70" t="s">
        <v>106</v>
      </c>
      <c r="AP67" s="70" t="s">
        <v>106</v>
      </c>
      <c r="AQ67" s="70" t="s">
        <v>106</v>
      </c>
      <c r="AR67" s="70" t="s">
        <v>106</v>
      </c>
      <c r="AS67" s="70" t="s">
        <v>106</v>
      </c>
      <c r="AT67" s="70" t="s">
        <v>106</v>
      </c>
      <c r="AU67" s="70" t="s">
        <v>106</v>
      </c>
      <c r="AV67" s="70" t="s">
        <v>106</v>
      </c>
      <c r="AW67" s="70" t="s">
        <v>106</v>
      </c>
      <c r="AX67" s="70" t="s">
        <v>106</v>
      </c>
      <c r="AY67" s="70" t="s">
        <v>106</v>
      </c>
      <c r="AZ67" s="120" t="s">
        <v>576</v>
      </c>
      <c r="BA67" s="70" t="s">
        <v>106</v>
      </c>
      <c r="BB67" s="70" t="s">
        <v>106</v>
      </c>
    </row>
    <row r="68" spans="1:54" s="66" customFormat="1" ht="16" x14ac:dyDescent="0.2">
      <c r="A68" s="69">
        <v>43767.644143518519</v>
      </c>
      <c r="B68" s="69">
        <v>43767.644328703704</v>
      </c>
      <c r="C68" s="67" t="s">
        <v>57</v>
      </c>
      <c r="D68" s="120" t="s">
        <v>576</v>
      </c>
      <c r="E68" s="66">
        <v>2</v>
      </c>
      <c r="F68" s="66">
        <v>16</v>
      </c>
      <c r="G68" s="67" t="s">
        <v>104</v>
      </c>
      <c r="H68" s="69">
        <v>43774.602861435182</v>
      </c>
      <c r="I68" s="67" t="s">
        <v>247</v>
      </c>
      <c r="J68" s="67" t="s">
        <v>106</v>
      </c>
      <c r="K68" s="67" t="s">
        <v>106</v>
      </c>
      <c r="L68" s="67" t="s">
        <v>106</v>
      </c>
      <c r="M68" s="67" t="s">
        <v>106</v>
      </c>
      <c r="N68" s="120" t="s">
        <v>576</v>
      </c>
      <c r="O68" s="120" t="s">
        <v>576</v>
      </c>
      <c r="P68" s="67" t="s">
        <v>107</v>
      </c>
      <c r="Q68" s="67" t="s">
        <v>108</v>
      </c>
      <c r="R68" s="67" t="s">
        <v>129</v>
      </c>
      <c r="S68" s="67" t="s">
        <v>106</v>
      </c>
      <c r="T68" s="67" t="s">
        <v>106</v>
      </c>
      <c r="U68" s="67" t="s">
        <v>106</v>
      </c>
      <c r="V68" s="67" t="s">
        <v>106</v>
      </c>
      <c r="W68" s="67" t="s">
        <v>106</v>
      </c>
      <c r="X68" s="67" t="s">
        <v>106</v>
      </c>
      <c r="Y68" s="67" t="s">
        <v>106</v>
      </c>
      <c r="Z68" s="67" t="s">
        <v>106</v>
      </c>
      <c r="AA68" s="67" t="s">
        <v>106</v>
      </c>
      <c r="AB68" s="67" t="s">
        <v>106</v>
      </c>
      <c r="AC68" s="67" t="s">
        <v>106</v>
      </c>
      <c r="AD68" s="67" t="s">
        <v>106</v>
      </c>
      <c r="AE68" s="67" t="s">
        <v>106</v>
      </c>
      <c r="AF68" s="67" t="s">
        <v>106</v>
      </c>
      <c r="AG68" s="68">
        <v>0</v>
      </c>
      <c r="AH68" s="68">
        <v>0</v>
      </c>
      <c r="AI68" s="67" t="s">
        <v>106</v>
      </c>
      <c r="AJ68" s="67" t="s">
        <v>106</v>
      </c>
      <c r="AK68" s="67" t="s">
        <v>106</v>
      </c>
      <c r="AL68" s="67" t="s">
        <v>106</v>
      </c>
      <c r="AM68" s="67" t="s">
        <v>106</v>
      </c>
      <c r="AN68" s="67" t="s">
        <v>106</v>
      </c>
      <c r="AO68" s="67" t="s">
        <v>106</v>
      </c>
      <c r="AP68" s="67" t="s">
        <v>106</v>
      </c>
      <c r="AQ68" s="67" t="s">
        <v>106</v>
      </c>
      <c r="AR68" s="67" t="s">
        <v>106</v>
      </c>
      <c r="AS68" s="67" t="s">
        <v>106</v>
      </c>
      <c r="AT68" s="67" t="s">
        <v>106</v>
      </c>
      <c r="AU68" s="67" t="s">
        <v>106</v>
      </c>
      <c r="AV68" s="67" t="s">
        <v>106</v>
      </c>
      <c r="AW68" s="67" t="s">
        <v>106</v>
      </c>
      <c r="AX68" s="67" t="s">
        <v>106</v>
      </c>
      <c r="AY68" s="67" t="s">
        <v>106</v>
      </c>
      <c r="AZ68" s="120" t="s">
        <v>576</v>
      </c>
      <c r="BA68" s="67" t="s">
        <v>106</v>
      </c>
      <c r="BB68" s="67" t="s">
        <v>106</v>
      </c>
    </row>
    <row r="69" spans="1:54" ht="16" x14ac:dyDescent="0.2">
      <c r="A69" s="63">
        <v>43767.919120370374</v>
      </c>
      <c r="B69" s="63">
        <v>43767.926932870374</v>
      </c>
      <c r="C69" s="58" t="s">
        <v>57</v>
      </c>
      <c r="D69" s="120" t="s">
        <v>576</v>
      </c>
      <c r="E69" s="2">
        <v>33</v>
      </c>
      <c r="F69" s="2">
        <v>674</v>
      </c>
      <c r="G69" s="58" t="s">
        <v>104</v>
      </c>
      <c r="H69" s="63">
        <v>43774.885571851853</v>
      </c>
      <c r="I69" s="58" t="s">
        <v>248</v>
      </c>
      <c r="J69" s="58" t="s">
        <v>106</v>
      </c>
      <c r="K69" s="58" t="s">
        <v>106</v>
      </c>
      <c r="L69" s="58" t="s">
        <v>106</v>
      </c>
      <c r="M69" s="58" t="s">
        <v>106</v>
      </c>
      <c r="N69" s="120" t="s">
        <v>576</v>
      </c>
      <c r="O69" s="120" t="s">
        <v>576</v>
      </c>
      <c r="P69" s="58" t="s">
        <v>107</v>
      </c>
      <c r="Q69" s="58" t="s">
        <v>108</v>
      </c>
      <c r="R69" s="58" t="s">
        <v>129</v>
      </c>
      <c r="S69" s="58" t="s">
        <v>134</v>
      </c>
      <c r="T69" s="58" t="s">
        <v>132</v>
      </c>
      <c r="U69" s="58" t="s">
        <v>133</v>
      </c>
      <c r="V69" s="58" t="s">
        <v>133</v>
      </c>
      <c r="W69" s="58" t="s">
        <v>134</v>
      </c>
      <c r="X69" s="58" t="s">
        <v>133</v>
      </c>
      <c r="Y69" s="58" t="s">
        <v>134</v>
      </c>
      <c r="Z69" s="58" t="s">
        <v>134</v>
      </c>
      <c r="AA69" s="58" t="s">
        <v>133</v>
      </c>
      <c r="AB69" s="58" t="s">
        <v>134</v>
      </c>
      <c r="AC69" s="58" t="s">
        <v>133</v>
      </c>
      <c r="AD69" s="58" t="s">
        <v>134</v>
      </c>
      <c r="AE69" s="58" t="s">
        <v>134</v>
      </c>
      <c r="AF69" s="58" t="s">
        <v>109</v>
      </c>
      <c r="AG69" s="58" t="s">
        <v>133</v>
      </c>
      <c r="AH69" s="58" t="s">
        <v>110</v>
      </c>
      <c r="AI69" s="58" t="s">
        <v>111</v>
      </c>
      <c r="AJ69" s="58" t="s">
        <v>136</v>
      </c>
      <c r="AK69" s="58" t="s">
        <v>137</v>
      </c>
      <c r="AL69" s="58" t="s">
        <v>114</v>
      </c>
      <c r="AM69" s="58" t="s">
        <v>115</v>
      </c>
      <c r="AN69" s="58" t="s">
        <v>116</v>
      </c>
      <c r="AO69" s="58" t="s">
        <v>139</v>
      </c>
      <c r="AP69" s="58" t="s">
        <v>118</v>
      </c>
      <c r="AQ69" s="58" t="s">
        <v>141</v>
      </c>
      <c r="AR69" s="58" t="s">
        <v>142</v>
      </c>
      <c r="AS69" s="58" t="s">
        <v>182</v>
      </c>
      <c r="AT69" s="58" t="s">
        <v>144</v>
      </c>
      <c r="AU69" s="58" t="s">
        <v>145</v>
      </c>
      <c r="AV69" s="58" t="s">
        <v>123</v>
      </c>
      <c r="AW69" s="58" t="s">
        <v>187</v>
      </c>
      <c r="AX69" s="58" t="s">
        <v>157</v>
      </c>
      <c r="AY69" s="58" t="s">
        <v>147</v>
      </c>
      <c r="AZ69" s="120" t="s">
        <v>576</v>
      </c>
      <c r="BA69" s="58" t="s">
        <v>148</v>
      </c>
      <c r="BB69" s="58" t="s">
        <v>106</v>
      </c>
    </row>
    <row r="70" spans="1:54" ht="16" x14ac:dyDescent="0.2">
      <c r="A70" s="63">
        <v>43768.872673611113</v>
      </c>
      <c r="B70" s="63">
        <v>43768.883402777778</v>
      </c>
      <c r="C70" s="58" t="s">
        <v>57</v>
      </c>
      <c r="D70" s="120" t="s">
        <v>576</v>
      </c>
      <c r="E70" s="2">
        <v>33</v>
      </c>
      <c r="F70" s="2">
        <v>926</v>
      </c>
      <c r="G70" s="58" t="s">
        <v>104</v>
      </c>
      <c r="H70" s="63">
        <v>43775.841780590279</v>
      </c>
      <c r="I70" s="58" t="s">
        <v>249</v>
      </c>
      <c r="J70" s="58" t="s">
        <v>106</v>
      </c>
      <c r="K70" s="58" t="s">
        <v>106</v>
      </c>
      <c r="L70" s="58" t="s">
        <v>106</v>
      </c>
      <c r="M70" s="58" t="s">
        <v>106</v>
      </c>
      <c r="N70" s="120" t="s">
        <v>576</v>
      </c>
      <c r="O70" s="120" t="s">
        <v>576</v>
      </c>
      <c r="P70" s="58" t="s">
        <v>107</v>
      </c>
      <c r="Q70" s="58" t="s">
        <v>108</v>
      </c>
      <c r="R70" s="58" t="s">
        <v>129</v>
      </c>
      <c r="S70" s="58" t="s">
        <v>134</v>
      </c>
      <c r="T70" s="58" t="s">
        <v>132</v>
      </c>
      <c r="U70" s="58" t="s">
        <v>133</v>
      </c>
      <c r="V70" s="58" t="s">
        <v>133</v>
      </c>
      <c r="W70" s="58" t="s">
        <v>134</v>
      </c>
      <c r="X70" s="58" t="s">
        <v>134</v>
      </c>
      <c r="Y70" s="58" t="s">
        <v>133</v>
      </c>
      <c r="Z70" s="58" t="s">
        <v>134</v>
      </c>
      <c r="AA70" s="58" t="s">
        <v>133</v>
      </c>
      <c r="AB70" s="58" t="s">
        <v>133</v>
      </c>
      <c r="AC70" s="58" t="s">
        <v>134</v>
      </c>
      <c r="AD70" s="58" t="s">
        <v>134</v>
      </c>
      <c r="AE70" s="58" t="s">
        <v>134</v>
      </c>
      <c r="AF70" s="58" t="s">
        <v>133</v>
      </c>
      <c r="AG70" s="58" t="s">
        <v>134</v>
      </c>
      <c r="AH70" s="58" t="s">
        <v>135</v>
      </c>
      <c r="AI70" s="58" t="s">
        <v>151</v>
      </c>
      <c r="AJ70" s="58" t="s">
        <v>136</v>
      </c>
      <c r="AK70" s="58" t="s">
        <v>137</v>
      </c>
      <c r="AL70" s="58" t="s">
        <v>114</v>
      </c>
      <c r="AM70" s="58" t="s">
        <v>115</v>
      </c>
      <c r="AN70" s="58" t="s">
        <v>116</v>
      </c>
      <c r="AO70" s="58" t="s">
        <v>117</v>
      </c>
      <c r="AP70" s="58" t="s">
        <v>140</v>
      </c>
      <c r="AQ70" s="58" t="s">
        <v>141</v>
      </c>
      <c r="AR70" s="58" t="s">
        <v>120</v>
      </c>
      <c r="AS70" s="58" t="s">
        <v>143</v>
      </c>
      <c r="AT70" s="58" t="s">
        <v>144</v>
      </c>
      <c r="AU70" s="58" t="s">
        <v>145</v>
      </c>
      <c r="AV70" s="58" t="s">
        <v>123</v>
      </c>
      <c r="AW70" s="58" t="s">
        <v>125</v>
      </c>
      <c r="AX70" s="58" t="s">
        <v>126</v>
      </c>
      <c r="AY70" s="58" t="s">
        <v>147</v>
      </c>
      <c r="AZ70" s="120" t="s">
        <v>576</v>
      </c>
      <c r="BA70" s="58" t="s">
        <v>148</v>
      </c>
      <c r="BB70" s="58" t="s">
        <v>106</v>
      </c>
    </row>
    <row r="71" spans="1:54" s="17" customFormat="1" ht="16" x14ac:dyDescent="0.2">
      <c r="A71" s="72">
        <v>43771.563437500001</v>
      </c>
      <c r="B71" s="72">
        <v>43771.565497685187</v>
      </c>
      <c r="C71" s="70" t="s">
        <v>57</v>
      </c>
      <c r="D71" s="120" t="s">
        <v>576</v>
      </c>
      <c r="E71" s="17">
        <v>16</v>
      </c>
      <c r="F71" s="17">
        <v>178</v>
      </c>
      <c r="G71" s="70" t="s">
        <v>104</v>
      </c>
      <c r="H71" s="72">
        <v>43778.524133275459</v>
      </c>
      <c r="I71" s="70" t="s">
        <v>250</v>
      </c>
      <c r="J71" s="70" t="s">
        <v>106</v>
      </c>
      <c r="K71" s="70" t="s">
        <v>106</v>
      </c>
      <c r="L71" s="70" t="s">
        <v>106</v>
      </c>
      <c r="M71" s="70" t="s">
        <v>106</v>
      </c>
      <c r="N71" s="120" t="s">
        <v>576</v>
      </c>
      <c r="O71" s="120" t="s">
        <v>576</v>
      </c>
      <c r="P71" s="70" t="s">
        <v>107</v>
      </c>
      <c r="Q71" s="70" t="s">
        <v>108</v>
      </c>
      <c r="R71" s="70" t="s">
        <v>129</v>
      </c>
      <c r="S71" s="70" t="s">
        <v>134</v>
      </c>
      <c r="T71" s="70" t="s">
        <v>132</v>
      </c>
      <c r="U71" s="70" t="s">
        <v>133</v>
      </c>
      <c r="V71" s="70" t="s">
        <v>133</v>
      </c>
      <c r="W71" s="70" t="s">
        <v>133</v>
      </c>
      <c r="X71" s="70" t="s">
        <v>133</v>
      </c>
      <c r="Y71" s="70" t="s">
        <v>133</v>
      </c>
      <c r="Z71" s="70" t="s">
        <v>134</v>
      </c>
      <c r="AA71" s="70" t="s">
        <v>132</v>
      </c>
      <c r="AB71" s="70" t="s">
        <v>133</v>
      </c>
      <c r="AC71" s="70" t="s">
        <v>132</v>
      </c>
      <c r="AD71" s="70" t="s">
        <v>133</v>
      </c>
      <c r="AE71" s="70" t="s">
        <v>133</v>
      </c>
      <c r="AF71" s="70" t="s">
        <v>134</v>
      </c>
      <c r="AG71" s="70" t="s">
        <v>134</v>
      </c>
      <c r="AH71" s="71">
        <v>0</v>
      </c>
      <c r="AI71" s="70" t="s">
        <v>106</v>
      </c>
      <c r="AJ71" s="70" t="s">
        <v>106</v>
      </c>
      <c r="AK71" s="70" t="s">
        <v>106</v>
      </c>
      <c r="AL71" s="70" t="s">
        <v>106</v>
      </c>
      <c r="AM71" s="70" t="s">
        <v>106</v>
      </c>
      <c r="AN71" s="70" t="s">
        <v>106</v>
      </c>
      <c r="AO71" s="70" t="s">
        <v>106</v>
      </c>
      <c r="AP71" s="70" t="s">
        <v>106</v>
      </c>
      <c r="AQ71" s="70" t="s">
        <v>106</v>
      </c>
      <c r="AR71" s="70" t="s">
        <v>106</v>
      </c>
      <c r="AS71" s="70" t="s">
        <v>106</v>
      </c>
      <c r="AT71" s="70" t="s">
        <v>106</v>
      </c>
      <c r="AU71" s="70" t="s">
        <v>106</v>
      </c>
      <c r="AV71" s="70" t="s">
        <v>106</v>
      </c>
      <c r="AW71" s="70" t="s">
        <v>106</v>
      </c>
      <c r="AX71" s="70" t="s">
        <v>106</v>
      </c>
      <c r="AY71" s="70" t="s">
        <v>106</v>
      </c>
      <c r="AZ71" s="120" t="s">
        <v>576</v>
      </c>
      <c r="BA71" s="70" t="s">
        <v>106</v>
      </c>
      <c r="BB71" s="70" t="s">
        <v>106</v>
      </c>
    </row>
    <row r="72" spans="1:54" s="66" customFormat="1" ht="16" x14ac:dyDescent="0.2">
      <c r="A72" s="69">
        <v>43779.672546296293</v>
      </c>
      <c r="B72" s="69">
        <v>43781.382430555554</v>
      </c>
      <c r="C72" s="67" t="s">
        <v>57</v>
      </c>
      <c r="D72" s="120" t="s">
        <v>576</v>
      </c>
      <c r="E72" s="66">
        <v>2</v>
      </c>
      <c r="F72" s="66">
        <v>147734</v>
      </c>
      <c r="G72" s="67" t="s">
        <v>104</v>
      </c>
      <c r="H72" s="69">
        <v>43788.38249916667</v>
      </c>
      <c r="I72" s="67" t="s">
        <v>251</v>
      </c>
      <c r="J72" s="67" t="s">
        <v>106</v>
      </c>
      <c r="K72" s="67" t="s">
        <v>106</v>
      </c>
      <c r="L72" s="67" t="s">
        <v>106</v>
      </c>
      <c r="M72" s="67" t="s">
        <v>106</v>
      </c>
      <c r="N72" s="120" t="s">
        <v>576</v>
      </c>
      <c r="O72" s="120" t="s">
        <v>576</v>
      </c>
      <c r="P72" s="67" t="s">
        <v>107</v>
      </c>
      <c r="Q72" s="67" t="s">
        <v>108</v>
      </c>
      <c r="R72" s="67" t="s">
        <v>129</v>
      </c>
      <c r="S72" s="67" t="s">
        <v>106</v>
      </c>
      <c r="T72" s="67" t="s">
        <v>106</v>
      </c>
      <c r="U72" s="67" t="s">
        <v>106</v>
      </c>
      <c r="V72" s="67" t="s">
        <v>106</v>
      </c>
      <c r="W72" s="67" t="s">
        <v>106</v>
      </c>
      <c r="X72" s="67" t="s">
        <v>106</v>
      </c>
      <c r="Y72" s="67" t="s">
        <v>106</v>
      </c>
      <c r="Z72" s="67" t="s">
        <v>106</v>
      </c>
      <c r="AA72" s="67" t="s">
        <v>106</v>
      </c>
      <c r="AB72" s="67" t="s">
        <v>106</v>
      </c>
      <c r="AC72" s="67" t="s">
        <v>106</v>
      </c>
      <c r="AD72" s="67" t="s">
        <v>106</v>
      </c>
      <c r="AE72" s="67" t="s">
        <v>106</v>
      </c>
      <c r="AF72" s="67" t="s">
        <v>106</v>
      </c>
      <c r="AG72" s="68">
        <v>0</v>
      </c>
      <c r="AH72" s="68">
        <v>0</v>
      </c>
      <c r="AI72" s="67" t="s">
        <v>106</v>
      </c>
      <c r="AJ72" s="67" t="s">
        <v>106</v>
      </c>
      <c r="AK72" s="67" t="s">
        <v>106</v>
      </c>
      <c r="AL72" s="67" t="s">
        <v>106</v>
      </c>
      <c r="AM72" s="67" t="s">
        <v>106</v>
      </c>
      <c r="AN72" s="67" t="s">
        <v>106</v>
      </c>
      <c r="AO72" s="67" t="s">
        <v>106</v>
      </c>
      <c r="AP72" s="67" t="s">
        <v>106</v>
      </c>
      <c r="AQ72" s="67" t="s">
        <v>106</v>
      </c>
      <c r="AR72" s="67" t="s">
        <v>106</v>
      </c>
      <c r="AS72" s="67" t="s">
        <v>106</v>
      </c>
      <c r="AT72" s="67" t="s">
        <v>106</v>
      </c>
      <c r="AU72" s="67" t="s">
        <v>106</v>
      </c>
      <c r="AV72" s="67" t="s">
        <v>106</v>
      </c>
      <c r="AW72" s="67" t="s">
        <v>106</v>
      </c>
      <c r="AX72" s="67" t="s">
        <v>106</v>
      </c>
      <c r="AY72" s="67" t="s">
        <v>106</v>
      </c>
      <c r="AZ72" s="120" t="s">
        <v>576</v>
      </c>
      <c r="BA72" s="67" t="s">
        <v>106</v>
      </c>
      <c r="BB72" s="67" t="s">
        <v>106</v>
      </c>
    </row>
    <row r="73" spans="1:54" s="66" customFormat="1" ht="16" x14ac:dyDescent="0.2">
      <c r="A73" s="69">
        <v>43781.544560185182</v>
      </c>
      <c r="B73" s="69">
        <v>43781.546226851853</v>
      </c>
      <c r="C73" s="67" t="s">
        <v>57</v>
      </c>
      <c r="D73" s="120" t="s">
        <v>576</v>
      </c>
      <c r="E73" s="66">
        <v>2</v>
      </c>
      <c r="F73" s="66">
        <v>144</v>
      </c>
      <c r="G73" s="67" t="s">
        <v>104</v>
      </c>
      <c r="H73" s="69">
        <v>43788.546260451389</v>
      </c>
      <c r="I73" s="67" t="s">
        <v>252</v>
      </c>
      <c r="J73" s="67" t="s">
        <v>106</v>
      </c>
      <c r="K73" s="67" t="s">
        <v>106</v>
      </c>
      <c r="L73" s="67" t="s">
        <v>106</v>
      </c>
      <c r="M73" s="67" t="s">
        <v>106</v>
      </c>
      <c r="N73" s="120" t="s">
        <v>576</v>
      </c>
      <c r="O73" s="120" t="s">
        <v>576</v>
      </c>
      <c r="P73" s="67" t="s">
        <v>107</v>
      </c>
      <c r="Q73" s="67" t="s">
        <v>108</v>
      </c>
      <c r="R73" s="67" t="s">
        <v>129</v>
      </c>
      <c r="S73" s="67" t="s">
        <v>106</v>
      </c>
      <c r="T73" s="67" t="s">
        <v>106</v>
      </c>
      <c r="U73" s="67" t="s">
        <v>106</v>
      </c>
      <c r="V73" s="67" t="s">
        <v>106</v>
      </c>
      <c r="W73" s="67" t="s">
        <v>106</v>
      </c>
      <c r="X73" s="67" t="s">
        <v>106</v>
      </c>
      <c r="Y73" s="67" t="s">
        <v>106</v>
      </c>
      <c r="Z73" s="67" t="s">
        <v>106</v>
      </c>
      <c r="AA73" s="67" t="s">
        <v>106</v>
      </c>
      <c r="AB73" s="67" t="s">
        <v>106</v>
      </c>
      <c r="AC73" s="67" t="s">
        <v>106</v>
      </c>
      <c r="AD73" s="67" t="s">
        <v>106</v>
      </c>
      <c r="AE73" s="67" t="s">
        <v>106</v>
      </c>
      <c r="AF73" s="67" t="s">
        <v>106</v>
      </c>
      <c r="AG73" s="68">
        <v>0</v>
      </c>
      <c r="AH73" s="68">
        <v>0</v>
      </c>
      <c r="AI73" s="67" t="s">
        <v>106</v>
      </c>
      <c r="AJ73" s="67" t="s">
        <v>106</v>
      </c>
      <c r="AK73" s="67" t="s">
        <v>106</v>
      </c>
      <c r="AL73" s="67" t="s">
        <v>106</v>
      </c>
      <c r="AM73" s="67" t="s">
        <v>106</v>
      </c>
      <c r="AN73" s="67" t="s">
        <v>106</v>
      </c>
      <c r="AO73" s="67" t="s">
        <v>106</v>
      </c>
      <c r="AP73" s="67" t="s">
        <v>106</v>
      </c>
      <c r="AQ73" s="67" t="s">
        <v>106</v>
      </c>
      <c r="AR73" s="67" t="s">
        <v>106</v>
      </c>
      <c r="AS73" s="67" t="s">
        <v>106</v>
      </c>
      <c r="AT73" s="67" t="s">
        <v>106</v>
      </c>
      <c r="AU73" s="67" t="s">
        <v>106</v>
      </c>
      <c r="AV73" s="67" t="s">
        <v>106</v>
      </c>
      <c r="AW73" s="67" t="s">
        <v>106</v>
      </c>
      <c r="AX73" s="67" t="s">
        <v>106</v>
      </c>
      <c r="AY73" s="67" t="s">
        <v>106</v>
      </c>
      <c r="AZ73" s="120" t="s">
        <v>576</v>
      </c>
      <c r="BA73" s="67" t="s">
        <v>106</v>
      </c>
      <c r="BB73" s="67" t="s">
        <v>106</v>
      </c>
    </row>
    <row r="74" spans="1:54" ht="16" x14ac:dyDescent="0.2">
      <c r="A74" s="63">
        <v>43790.570208333331</v>
      </c>
      <c r="B74" s="63">
        <v>43790.575324074074</v>
      </c>
      <c r="C74" s="58" t="s">
        <v>57</v>
      </c>
      <c r="D74" s="120" t="s">
        <v>576</v>
      </c>
      <c r="E74" s="2">
        <v>100</v>
      </c>
      <c r="F74" s="2">
        <v>442</v>
      </c>
      <c r="G74" s="58" t="s">
        <v>130</v>
      </c>
      <c r="H74" s="63">
        <v>43790.57533777778</v>
      </c>
      <c r="I74" s="58" t="s">
        <v>253</v>
      </c>
      <c r="J74" s="58" t="s">
        <v>106</v>
      </c>
      <c r="K74" s="58" t="s">
        <v>106</v>
      </c>
      <c r="L74" s="58" t="s">
        <v>106</v>
      </c>
      <c r="M74" s="58" t="s">
        <v>106</v>
      </c>
      <c r="N74" s="120" t="s">
        <v>576</v>
      </c>
      <c r="O74" s="120" t="s">
        <v>576</v>
      </c>
      <c r="P74" s="58" t="s">
        <v>107</v>
      </c>
      <c r="Q74" s="58" t="s">
        <v>108</v>
      </c>
      <c r="R74" s="58" t="s">
        <v>129</v>
      </c>
      <c r="S74" s="58" t="s">
        <v>134</v>
      </c>
      <c r="T74" s="58" t="s">
        <v>132</v>
      </c>
      <c r="U74" s="58" t="s">
        <v>134</v>
      </c>
      <c r="V74" s="58" t="s">
        <v>134</v>
      </c>
      <c r="W74" s="58" t="s">
        <v>134</v>
      </c>
      <c r="X74" s="58" t="s">
        <v>134</v>
      </c>
      <c r="Y74" s="58" t="s">
        <v>134</v>
      </c>
      <c r="Z74" s="58" t="s">
        <v>133</v>
      </c>
      <c r="AA74" s="58" t="s">
        <v>133</v>
      </c>
      <c r="AB74" s="58" t="s">
        <v>134</v>
      </c>
      <c r="AC74" s="58" t="s">
        <v>133</v>
      </c>
      <c r="AD74" s="58" t="s">
        <v>134</v>
      </c>
      <c r="AE74" s="58" t="s">
        <v>134</v>
      </c>
      <c r="AF74" s="58" t="s">
        <v>134</v>
      </c>
      <c r="AG74" s="58" t="s">
        <v>133</v>
      </c>
      <c r="AH74" s="58" t="s">
        <v>110</v>
      </c>
      <c r="AI74" s="58" t="s">
        <v>111</v>
      </c>
      <c r="AJ74" s="58" t="s">
        <v>136</v>
      </c>
      <c r="AK74" s="58" t="s">
        <v>113</v>
      </c>
      <c r="AL74" s="58" t="s">
        <v>114</v>
      </c>
      <c r="AM74" s="58" t="s">
        <v>155</v>
      </c>
      <c r="AN74" s="58" t="s">
        <v>176</v>
      </c>
      <c r="AO74" s="58" t="s">
        <v>117</v>
      </c>
      <c r="AP74" s="58" t="s">
        <v>216</v>
      </c>
      <c r="AQ74" s="58" t="s">
        <v>119</v>
      </c>
      <c r="AR74" s="58" t="s">
        <v>120</v>
      </c>
      <c r="AS74" s="58" t="s">
        <v>143</v>
      </c>
      <c r="AT74" s="58" t="s">
        <v>153</v>
      </c>
      <c r="AU74" s="58" t="s">
        <v>145</v>
      </c>
      <c r="AV74" s="58" t="s">
        <v>123</v>
      </c>
      <c r="AW74" s="58" t="s">
        <v>125</v>
      </c>
      <c r="AX74" s="58" t="s">
        <v>126</v>
      </c>
      <c r="AY74" s="58" t="s">
        <v>127</v>
      </c>
      <c r="AZ74" s="120" t="s">
        <v>576</v>
      </c>
      <c r="BA74" s="58" t="s">
        <v>220</v>
      </c>
      <c r="BB74" s="58" t="s">
        <v>106</v>
      </c>
    </row>
    <row r="75" spans="1:54" ht="16" x14ac:dyDescent="0.2">
      <c r="A75" s="63">
        <v>43790.572025462963</v>
      </c>
      <c r="B75" s="63">
        <v>43790.577141203707</v>
      </c>
      <c r="C75" s="58" t="s">
        <v>57</v>
      </c>
      <c r="D75" s="120" t="s">
        <v>576</v>
      </c>
      <c r="E75" s="2">
        <v>100</v>
      </c>
      <c r="F75" s="2">
        <v>442</v>
      </c>
      <c r="G75" s="58" t="s">
        <v>130</v>
      </c>
      <c r="H75" s="63">
        <v>43790.577153668979</v>
      </c>
      <c r="I75" s="58" t="s">
        <v>254</v>
      </c>
      <c r="J75" s="58" t="s">
        <v>106</v>
      </c>
      <c r="K75" s="58" t="s">
        <v>106</v>
      </c>
      <c r="L75" s="58" t="s">
        <v>106</v>
      </c>
      <c r="M75" s="58" t="s">
        <v>106</v>
      </c>
      <c r="N75" s="120" t="s">
        <v>576</v>
      </c>
      <c r="O75" s="120" t="s">
        <v>576</v>
      </c>
      <c r="P75" s="58" t="s">
        <v>107</v>
      </c>
      <c r="Q75" s="58" t="s">
        <v>108</v>
      </c>
      <c r="R75" s="58" t="s">
        <v>129</v>
      </c>
      <c r="S75" s="58" t="s">
        <v>134</v>
      </c>
      <c r="T75" s="58" t="s">
        <v>132</v>
      </c>
      <c r="U75" s="58" t="s">
        <v>133</v>
      </c>
      <c r="V75" s="58" t="s">
        <v>133</v>
      </c>
      <c r="W75" s="58" t="s">
        <v>134</v>
      </c>
      <c r="X75" s="58" t="s">
        <v>134</v>
      </c>
      <c r="Y75" s="58" t="s">
        <v>133</v>
      </c>
      <c r="Z75" s="58" t="s">
        <v>134</v>
      </c>
      <c r="AA75" s="58" t="s">
        <v>134</v>
      </c>
      <c r="AB75" s="58" t="s">
        <v>134</v>
      </c>
      <c r="AC75" s="58" t="s">
        <v>134</v>
      </c>
      <c r="AD75" s="58" t="s">
        <v>134</v>
      </c>
      <c r="AE75" s="58" t="s">
        <v>109</v>
      </c>
      <c r="AF75" s="58" t="s">
        <v>134</v>
      </c>
      <c r="AG75" s="58" t="s">
        <v>134</v>
      </c>
      <c r="AH75" s="58" t="s">
        <v>110</v>
      </c>
      <c r="AI75" s="58" t="s">
        <v>151</v>
      </c>
      <c r="AJ75" s="58" t="s">
        <v>136</v>
      </c>
      <c r="AK75" s="58" t="s">
        <v>137</v>
      </c>
      <c r="AL75" s="58" t="s">
        <v>114</v>
      </c>
      <c r="AM75" s="58" t="s">
        <v>138</v>
      </c>
      <c r="AN75" s="58" t="s">
        <v>116</v>
      </c>
      <c r="AO75" s="58" t="s">
        <v>117</v>
      </c>
      <c r="AP75" s="58" t="s">
        <v>140</v>
      </c>
      <c r="AQ75" s="58" t="s">
        <v>141</v>
      </c>
      <c r="AR75" s="58" t="s">
        <v>142</v>
      </c>
      <c r="AS75" s="58" t="s">
        <v>143</v>
      </c>
      <c r="AT75" s="58" t="s">
        <v>153</v>
      </c>
      <c r="AU75" s="58" t="s">
        <v>145</v>
      </c>
      <c r="AV75" s="58" t="s">
        <v>123</v>
      </c>
      <c r="AW75" s="58" t="s">
        <v>125</v>
      </c>
      <c r="AX75" s="58" t="s">
        <v>126</v>
      </c>
      <c r="AY75" s="58" t="s">
        <v>147</v>
      </c>
      <c r="AZ75" s="120" t="s">
        <v>576</v>
      </c>
      <c r="BA75" s="58" t="s">
        <v>148</v>
      </c>
      <c r="BB75" s="58" t="s">
        <v>106</v>
      </c>
    </row>
    <row r="76" spans="1:54" ht="16" x14ac:dyDescent="0.2">
      <c r="A76" s="63">
        <v>43790.759004629632</v>
      </c>
      <c r="B76" s="63">
        <v>43790.764710648145</v>
      </c>
      <c r="C76" s="58" t="s">
        <v>57</v>
      </c>
      <c r="D76" s="120" t="s">
        <v>576</v>
      </c>
      <c r="E76" s="2">
        <v>100</v>
      </c>
      <c r="F76" s="2">
        <v>493</v>
      </c>
      <c r="G76" s="58" t="s">
        <v>130</v>
      </c>
      <c r="H76" s="63">
        <v>43790.764722777778</v>
      </c>
      <c r="I76" s="58" t="s">
        <v>255</v>
      </c>
      <c r="J76" s="58" t="s">
        <v>106</v>
      </c>
      <c r="K76" s="58" t="s">
        <v>106</v>
      </c>
      <c r="L76" s="58" t="s">
        <v>106</v>
      </c>
      <c r="M76" s="58" t="s">
        <v>106</v>
      </c>
      <c r="N76" s="120" t="s">
        <v>576</v>
      </c>
      <c r="O76" s="120" t="s">
        <v>576</v>
      </c>
      <c r="P76" s="58" t="s">
        <v>107</v>
      </c>
      <c r="Q76" s="58" t="s">
        <v>108</v>
      </c>
      <c r="R76" s="58" t="s">
        <v>129</v>
      </c>
      <c r="S76" s="58" t="s">
        <v>133</v>
      </c>
      <c r="T76" s="58" t="s">
        <v>132</v>
      </c>
      <c r="U76" s="58" t="s">
        <v>132</v>
      </c>
      <c r="V76" s="58" t="s">
        <v>133</v>
      </c>
      <c r="W76" s="58" t="s">
        <v>134</v>
      </c>
      <c r="X76" s="58" t="s">
        <v>133</v>
      </c>
      <c r="Y76" s="58" t="s">
        <v>133</v>
      </c>
      <c r="Z76" s="58" t="s">
        <v>133</v>
      </c>
      <c r="AA76" s="58" t="s">
        <v>133</v>
      </c>
      <c r="AB76" s="58" t="s">
        <v>133</v>
      </c>
      <c r="AC76" s="58" t="s">
        <v>133</v>
      </c>
      <c r="AD76" s="58" t="s">
        <v>132</v>
      </c>
      <c r="AE76" s="58" t="s">
        <v>133</v>
      </c>
      <c r="AF76" s="58" t="s">
        <v>134</v>
      </c>
      <c r="AG76" s="58" t="s">
        <v>134</v>
      </c>
      <c r="AH76" s="58" t="s">
        <v>173</v>
      </c>
      <c r="AI76" s="58" t="s">
        <v>111</v>
      </c>
      <c r="AJ76" s="58" t="s">
        <v>136</v>
      </c>
      <c r="AK76" s="58" t="s">
        <v>137</v>
      </c>
      <c r="AL76" s="58" t="s">
        <v>114</v>
      </c>
      <c r="AM76" s="58" t="s">
        <v>138</v>
      </c>
      <c r="AN76" s="58" t="s">
        <v>156</v>
      </c>
      <c r="AO76" s="58" t="s">
        <v>117</v>
      </c>
      <c r="AP76" s="58" t="s">
        <v>140</v>
      </c>
      <c r="AQ76" s="58" t="s">
        <v>141</v>
      </c>
      <c r="AR76" s="58" t="s">
        <v>142</v>
      </c>
      <c r="AS76" s="58" t="s">
        <v>143</v>
      </c>
      <c r="AT76" s="58" t="s">
        <v>153</v>
      </c>
      <c r="AU76" s="58" t="s">
        <v>219</v>
      </c>
      <c r="AV76" s="58" t="s">
        <v>123</v>
      </c>
      <c r="AW76" s="58" t="s">
        <v>125</v>
      </c>
      <c r="AX76" s="58" t="s">
        <v>126</v>
      </c>
      <c r="AY76" s="58" t="s">
        <v>127</v>
      </c>
      <c r="AZ76" s="120" t="s">
        <v>576</v>
      </c>
      <c r="BA76" s="58" t="s">
        <v>148</v>
      </c>
      <c r="BB76" s="58" t="s">
        <v>106</v>
      </c>
    </row>
    <row r="77" spans="1:54" ht="16" x14ac:dyDescent="0.2">
      <c r="A77" s="63">
        <v>43790.75986111111</v>
      </c>
      <c r="B77" s="63">
        <v>43790.768958333334</v>
      </c>
      <c r="C77" s="58" t="s">
        <v>57</v>
      </c>
      <c r="D77" s="120" t="s">
        <v>576</v>
      </c>
      <c r="E77" s="2">
        <v>100</v>
      </c>
      <c r="F77" s="2">
        <v>785</v>
      </c>
      <c r="G77" s="58" t="s">
        <v>130</v>
      </c>
      <c r="H77" s="63">
        <v>43790.768967835647</v>
      </c>
      <c r="I77" s="58" t="s">
        <v>256</v>
      </c>
      <c r="J77" s="58" t="s">
        <v>106</v>
      </c>
      <c r="K77" s="58" t="s">
        <v>106</v>
      </c>
      <c r="L77" s="58" t="s">
        <v>106</v>
      </c>
      <c r="M77" s="58" t="s">
        <v>106</v>
      </c>
      <c r="N77" s="120" t="s">
        <v>576</v>
      </c>
      <c r="O77" s="120" t="s">
        <v>576</v>
      </c>
      <c r="P77" s="58" t="s">
        <v>107</v>
      </c>
      <c r="Q77" s="58" t="s">
        <v>108</v>
      </c>
      <c r="R77" s="58" t="s">
        <v>129</v>
      </c>
      <c r="S77" s="58" t="s">
        <v>134</v>
      </c>
      <c r="T77" s="58" t="s">
        <v>132</v>
      </c>
      <c r="U77" s="58" t="s">
        <v>132</v>
      </c>
      <c r="V77" s="58" t="s">
        <v>132</v>
      </c>
      <c r="W77" s="58" t="s">
        <v>132</v>
      </c>
      <c r="X77" s="58" t="s">
        <v>133</v>
      </c>
      <c r="Y77" s="58" t="s">
        <v>133</v>
      </c>
      <c r="Z77" s="58" t="s">
        <v>133</v>
      </c>
      <c r="AA77" s="58" t="s">
        <v>132</v>
      </c>
      <c r="AB77" s="58" t="s">
        <v>132</v>
      </c>
      <c r="AC77" s="58" t="s">
        <v>132</v>
      </c>
      <c r="AD77" s="58" t="s">
        <v>134</v>
      </c>
      <c r="AE77" s="58" t="s">
        <v>134</v>
      </c>
      <c r="AF77" s="58" t="s">
        <v>133</v>
      </c>
      <c r="AG77" s="58" t="s">
        <v>132</v>
      </c>
      <c r="AH77" s="58" t="s">
        <v>110</v>
      </c>
      <c r="AI77" s="58" t="s">
        <v>111</v>
      </c>
      <c r="AJ77" s="58" t="s">
        <v>136</v>
      </c>
      <c r="AK77" s="58" t="s">
        <v>152</v>
      </c>
      <c r="AL77" s="58" t="s">
        <v>114</v>
      </c>
      <c r="AM77" s="58" t="s">
        <v>138</v>
      </c>
      <c r="AN77" s="58" t="s">
        <v>116</v>
      </c>
      <c r="AO77" s="58" t="s">
        <v>117</v>
      </c>
      <c r="AP77" s="58" t="s">
        <v>118</v>
      </c>
      <c r="AQ77" s="58" t="s">
        <v>141</v>
      </c>
      <c r="AR77" s="58" t="s">
        <v>142</v>
      </c>
      <c r="AS77" s="58" t="s">
        <v>143</v>
      </c>
      <c r="AT77" s="58" t="s">
        <v>122</v>
      </c>
      <c r="AU77" s="58" t="s">
        <v>145</v>
      </c>
      <c r="AV77" s="58" t="s">
        <v>123</v>
      </c>
      <c r="AW77" s="58" t="s">
        <v>125</v>
      </c>
      <c r="AX77" s="58" t="s">
        <v>146</v>
      </c>
      <c r="AY77" s="58" t="s">
        <v>147</v>
      </c>
      <c r="AZ77" s="120" t="s">
        <v>576</v>
      </c>
      <c r="BA77" s="58" t="s">
        <v>148</v>
      </c>
      <c r="BB77" s="58" t="s">
        <v>106</v>
      </c>
    </row>
    <row r="78" spans="1:54" ht="16" x14ac:dyDescent="0.2">
      <c r="A78" s="63">
        <v>43790.80128472222</v>
      </c>
      <c r="B78" s="63">
        <v>43790.805196759262</v>
      </c>
      <c r="C78" s="58" t="s">
        <v>57</v>
      </c>
      <c r="D78" s="120" t="s">
        <v>576</v>
      </c>
      <c r="E78" s="2">
        <v>100</v>
      </c>
      <c r="F78" s="2">
        <v>337</v>
      </c>
      <c r="G78" s="58" t="s">
        <v>130</v>
      </c>
      <c r="H78" s="63">
        <v>43790.805204560187</v>
      </c>
      <c r="I78" s="58" t="s">
        <v>257</v>
      </c>
      <c r="J78" s="58" t="s">
        <v>106</v>
      </c>
      <c r="K78" s="58" t="s">
        <v>106</v>
      </c>
      <c r="L78" s="58" t="s">
        <v>106</v>
      </c>
      <c r="M78" s="58" t="s">
        <v>106</v>
      </c>
      <c r="N78" s="120" t="s">
        <v>576</v>
      </c>
      <c r="O78" s="120" t="s">
        <v>576</v>
      </c>
      <c r="P78" s="58" t="s">
        <v>107</v>
      </c>
      <c r="Q78" s="58" t="s">
        <v>108</v>
      </c>
      <c r="R78" s="58" t="s">
        <v>129</v>
      </c>
      <c r="S78" s="58" t="s">
        <v>134</v>
      </c>
      <c r="T78" s="58" t="s">
        <v>132</v>
      </c>
      <c r="U78" s="58" t="s">
        <v>133</v>
      </c>
      <c r="V78" s="58" t="s">
        <v>133</v>
      </c>
      <c r="W78" s="58" t="s">
        <v>134</v>
      </c>
      <c r="X78" s="58" t="s">
        <v>109</v>
      </c>
      <c r="Y78" s="58" t="s">
        <v>134</v>
      </c>
      <c r="Z78" s="58" t="s">
        <v>134</v>
      </c>
      <c r="AA78" s="58" t="s">
        <v>133</v>
      </c>
      <c r="AB78" s="58" t="s">
        <v>133</v>
      </c>
      <c r="AC78" s="58" t="s">
        <v>133</v>
      </c>
      <c r="AD78" s="58" t="s">
        <v>133</v>
      </c>
      <c r="AE78" s="58" t="s">
        <v>134</v>
      </c>
      <c r="AF78" s="58" t="s">
        <v>134</v>
      </c>
      <c r="AG78" s="58" t="s">
        <v>109</v>
      </c>
      <c r="AH78" s="58" t="s">
        <v>135</v>
      </c>
      <c r="AI78" s="58" t="s">
        <v>151</v>
      </c>
      <c r="AJ78" s="58" t="s">
        <v>136</v>
      </c>
      <c r="AK78" s="58" t="s">
        <v>137</v>
      </c>
      <c r="AL78" s="58" t="s">
        <v>114</v>
      </c>
      <c r="AM78" s="58" t="s">
        <v>138</v>
      </c>
      <c r="AN78" s="58" t="s">
        <v>116</v>
      </c>
      <c r="AO78" s="58" t="s">
        <v>117</v>
      </c>
      <c r="AP78" s="58" t="s">
        <v>140</v>
      </c>
      <c r="AQ78" s="58" t="s">
        <v>141</v>
      </c>
      <c r="AR78" s="58" t="s">
        <v>142</v>
      </c>
      <c r="AS78" s="58" t="s">
        <v>143</v>
      </c>
      <c r="AT78" s="58" t="s">
        <v>144</v>
      </c>
      <c r="AU78" s="58" t="s">
        <v>145</v>
      </c>
      <c r="AV78" s="58" t="s">
        <v>174</v>
      </c>
      <c r="AW78" s="58" t="s">
        <v>125</v>
      </c>
      <c r="AX78" s="58" t="s">
        <v>126</v>
      </c>
      <c r="AY78" s="58" t="s">
        <v>127</v>
      </c>
      <c r="AZ78" s="120" t="s">
        <v>576</v>
      </c>
      <c r="BA78" s="58" t="s">
        <v>148</v>
      </c>
      <c r="BB78" s="58" t="s">
        <v>106</v>
      </c>
    </row>
    <row r="79" spans="1:54" ht="16" x14ac:dyDescent="0.2">
      <c r="A79" s="63">
        <v>43790.853935185187</v>
      </c>
      <c r="B79" s="63">
        <v>43790.896249999998</v>
      </c>
      <c r="C79" s="58" t="s">
        <v>57</v>
      </c>
      <c r="D79" s="120" t="s">
        <v>576</v>
      </c>
      <c r="E79" s="2">
        <v>100</v>
      </c>
      <c r="F79" s="2">
        <v>3656</v>
      </c>
      <c r="G79" s="58" t="s">
        <v>130</v>
      </c>
      <c r="H79" s="63">
        <v>43790.896260543981</v>
      </c>
      <c r="I79" s="58" t="s">
        <v>258</v>
      </c>
      <c r="J79" s="58" t="s">
        <v>106</v>
      </c>
      <c r="K79" s="58" t="s">
        <v>106</v>
      </c>
      <c r="L79" s="58" t="s">
        <v>106</v>
      </c>
      <c r="M79" s="58" t="s">
        <v>106</v>
      </c>
      <c r="N79" s="120" t="s">
        <v>576</v>
      </c>
      <c r="O79" s="120" t="s">
        <v>576</v>
      </c>
      <c r="P79" s="58" t="s">
        <v>107</v>
      </c>
      <c r="Q79" s="58" t="s">
        <v>108</v>
      </c>
      <c r="R79" s="58" t="s">
        <v>129</v>
      </c>
      <c r="S79" s="58" t="s">
        <v>134</v>
      </c>
      <c r="T79" s="58" t="s">
        <v>133</v>
      </c>
      <c r="U79" s="58" t="s">
        <v>133</v>
      </c>
      <c r="V79" s="58" t="s">
        <v>134</v>
      </c>
      <c r="W79" s="58" t="s">
        <v>134</v>
      </c>
      <c r="X79" s="58" t="s">
        <v>134</v>
      </c>
      <c r="Y79" s="58" t="s">
        <v>133</v>
      </c>
      <c r="Z79" s="58" t="s">
        <v>134</v>
      </c>
      <c r="AA79" s="58" t="s">
        <v>132</v>
      </c>
      <c r="AB79" s="58" t="s">
        <v>132</v>
      </c>
      <c r="AC79" s="58" t="s">
        <v>132</v>
      </c>
      <c r="AD79" s="58" t="s">
        <v>134</v>
      </c>
      <c r="AE79" s="58" t="s">
        <v>133</v>
      </c>
      <c r="AF79" s="58" t="s">
        <v>134</v>
      </c>
      <c r="AG79" s="58" t="s">
        <v>134</v>
      </c>
      <c r="AH79" s="58" t="s">
        <v>135</v>
      </c>
      <c r="AI79" s="58" t="s">
        <v>111</v>
      </c>
      <c r="AJ79" s="58" t="s">
        <v>136</v>
      </c>
      <c r="AK79" s="58" t="s">
        <v>137</v>
      </c>
      <c r="AL79" s="58" t="s">
        <v>195</v>
      </c>
      <c r="AM79" s="58" t="s">
        <v>155</v>
      </c>
      <c r="AN79" s="58" t="s">
        <v>176</v>
      </c>
      <c r="AO79" s="58" t="s">
        <v>117</v>
      </c>
      <c r="AP79" s="58" t="s">
        <v>118</v>
      </c>
      <c r="AQ79" s="58" t="s">
        <v>141</v>
      </c>
      <c r="AR79" s="58" t="s">
        <v>142</v>
      </c>
      <c r="AS79" s="58" t="s">
        <v>143</v>
      </c>
      <c r="AT79" s="58" t="s">
        <v>153</v>
      </c>
      <c r="AU79" s="58" t="s">
        <v>145</v>
      </c>
      <c r="AV79" s="58" t="s">
        <v>123</v>
      </c>
      <c r="AW79" s="58" t="s">
        <v>125</v>
      </c>
      <c r="AX79" s="58" t="s">
        <v>146</v>
      </c>
      <c r="AY79" s="58" t="s">
        <v>147</v>
      </c>
      <c r="AZ79" s="120" t="s">
        <v>576</v>
      </c>
      <c r="BA79" s="58" t="s">
        <v>148</v>
      </c>
      <c r="BB79" s="58" t="s">
        <v>106</v>
      </c>
    </row>
    <row r="80" spans="1:54" ht="16" x14ac:dyDescent="0.2">
      <c r="A80" s="63">
        <v>43791.19740740741</v>
      </c>
      <c r="B80" s="63">
        <v>43791.202499999999</v>
      </c>
      <c r="C80" s="58" t="s">
        <v>57</v>
      </c>
      <c r="D80" s="120" t="s">
        <v>576</v>
      </c>
      <c r="E80" s="2">
        <v>100</v>
      </c>
      <c r="F80" s="2">
        <v>439</v>
      </c>
      <c r="G80" s="58" t="s">
        <v>130</v>
      </c>
      <c r="H80" s="63">
        <v>43791.202506284724</v>
      </c>
      <c r="I80" s="58" t="s">
        <v>259</v>
      </c>
      <c r="J80" s="58" t="s">
        <v>106</v>
      </c>
      <c r="K80" s="58" t="s">
        <v>106</v>
      </c>
      <c r="L80" s="58" t="s">
        <v>106</v>
      </c>
      <c r="M80" s="58" t="s">
        <v>106</v>
      </c>
      <c r="N80" s="120" t="s">
        <v>576</v>
      </c>
      <c r="O80" s="120" t="s">
        <v>576</v>
      </c>
      <c r="P80" s="58" t="s">
        <v>107</v>
      </c>
      <c r="Q80" s="58" t="s">
        <v>108</v>
      </c>
      <c r="R80" s="58" t="s">
        <v>129</v>
      </c>
      <c r="S80" s="58" t="s">
        <v>109</v>
      </c>
      <c r="T80" s="58" t="s">
        <v>133</v>
      </c>
      <c r="U80" s="58" t="s">
        <v>133</v>
      </c>
      <c r="V80" s="58" t="s">
        <v>134</v>
      </c>
      <c r="W80" s="58" t="s">
        <v>134</v>
      </c>
      <c r="X80" s="58" t="s">
        <v>133</v>
      </c>
      <c r="Y80" s="58" t="s">
        <v>134</v>
      </c>
      <c r="Z80" s="58" t="s">
        <v>134</v>
      </c>
      <c r="AA80" s="58" t="s">
        <v>133</v>
      </c>
      <c r="AB80" s="58" t="s">
        <v>134</v>
      </c>
      <c r="AC80" s="58" t="s">
        <v>133</v>
      </c>
      <c r="AD80" s="58" t="s">
        <v>134</v>
      </c>
      <c r="AE80" s="58" t="s">
        <v>134</v>
      </c>
      <c r="AF80" s="58" t="s">
        <v>134</v>
      </c>
      <c r="AG80" s="58" t="s">
        <v>133</v>
      </c>
      <c r="AH80" s="58" t="s">
        <v>110</v>
      </c>
      <c r="AI80" s="58" t="s">
        <v>151</v>
      </c>
      <c r="AJ80" s="58" t="s">
        <v>136</v>
      </c>
      <c r="AK80" s="58" t="s">
        <v>137</v>
      </c>
      <c r="AL80" s="58" t="s">
        <v>114</v>
      </c>
      <c r="AM80" s="58" t="s">
        <v>115</v>
      </c>
      <c r="AN80" s="58" t="s">
        <v>176</v>
      </c>
      <c r="AO80" s="58" t="s">
        <v>117</v>
      </c>
      <c r="AP80" s="58" t="s">
        <v>118</v>
      </c>
      <c r="AQ80" s="58" t="s">
        <v>141</v>
      </c>
      <c r="AR80" s="58" t="s">
        <v>142</v>
      </c>
      <c r="AS80" s="58" t="s">
        <v>143</v>
      </c>
      <c r="AT80" s="58" t="s">
        <v>144</v>
      </c>
      <c r="AU80" s="58" t="s">
        <v>145</v>
      </c>
      <c r="AV80" s="58" t="s">
        <v>123</v>
      </c>
      <c r="AW80" s="58" t="s">
        <v>125</v>
      </c>
      <c r="AX80" s="58" t="s">
        <v>157</v>
      </c>
      <c r="AY80" s="58" t="s">
        <v>147</v>
      </c>
      <c r="AZ80" s="120" t="s">
        <v>576</v>
      </c>
      <c r="BA80" s="58" t="s">
        <v>220</v>
      </c>
      <c r="BB80" s="58" t="s">
        <v>106</v>
      </c>
    </row>
    <row r="81" spans="1:54" ht="16" x14ac:dyDescent="0.2">
      <c r="A81" s="63">
        <v>43791.318206018521</v>
      </c>
      <c r="B81" s="63">
        <v>43791.327986111108</v>
      </c>
      <c r="C81" s="58" t="s">
        <v>57</v>
      </c>
      <c r="D81" s="120" t="s">
        <v>576</v>
      </c>
      <c r="E81" s="2">
        <v>100</v>
      </c>
      <c r="F81" s="2">
        <v>845</v>
      </c>
      <c r="G81" s="58" t="s">
        <v>130</v>
      </c>
      <c r="H81" s="63">
        <v>43791.327997800923</v>
      </c>
      <c r="I81" s="58" t="s">
        <v>260</v>
      </c>
      <c r="J81" s="58" t="s">
        <v>106</v>
      </c>
      <c r="K81" s="58" t="s">
        <v>106</v>
      </c>
      <c r="L81" s="58" t="s">
        <v>106</v>
      </c>
      <c r="M81" s="58" t="s">
        <v>106</v>
      </c>
      <c r="N81" s="120" t="s">
        <v>576</v>
      </c>
      <c r="O81" s="120" t="s">
        <v>576</v>
      </c>
      <c r="P81" s="58" t="s">
        <v>107</v>
      </c>
      <c r="Q81" s="58" t="s">
        <v>108</v>
      </c>
      <c r="R81" s="58" t="s">
        <v>129</v>
      </c>
      <c r="S81" s="58" t="s">
        <v>134</v>
      </c>
      <c r="T81" s="58" t="s">
        <v>132</v>
      </c>
      <c r="U81" s="58" t="s">
        <v>133</v>
      </c>
      <c r="V81" s="58" t="s">
        <v>134</v>
      </c>
      <c r="W81" s="58" t="s">
        <v>133</v>
      </c>
      <c r="X81" s="58" t="s">
        <v>133</v>
      </c>
      <c r="Y81" s="58" t="s">
        <v>134</v>
      </c>
      <c r="Z81" s="58" t="s">
        <v>133</v>
      </c>
      <c r="AA81" s="58" t="s">
        <v>133</v>
      </c>
      <c r="AB81" s="58" t="s">
        <v>134</v>
      </c>
      <c r="AC81" s="58" t="s">
        <v>134</v>
      </c>
      <c r="AD81" s="58" t="s">
        <v>133</v>
      </c>
      <c r="AE81" s="58" t="s">
        <v>134</v>
      </c>
      <c r="AF81" s="58" t="s">
        <v>133</v>
      </c>
      <c r="AG81" s="58" t="s">
        <v>133</v>
      </c>
      <c r="AH81" s="58" t="s">
        <v>135</v>
      </c>
      <c r="AI81" s="58" t="s">
        <v>151</v>
      </c>
      <c r="AJ81" s="58" t="s">
        <v>136</v>
      </c>
      <c r="AK81" s="58" t="s">
        <v>137</v>
      </c>
      <c r="AL81" s="58" t="s">
        <v>168</v>
      </c>
      <c r="AM81" s="58" t="s">
        <v>138</v>
      </c>
      <c r="AN81" s="58" t="s">
        <v>116</v>
      </c>
      <c r="AO81" s="58" t="s">
        <v>117</v>
      </c>
      <c r="AP81" s="58" t="s">
        <v>186</v>
      </c>
      <c r="AQ81" s="58" t="s">
        <v>141</v>
      </c>
      <c r="AR81" s="58" t="s">
        <v>142</v>
      </c>
      <c r="AS81" s="58" t="s">
        <v>143</v>
      </c>
      <c r="AT81" s="58" t="s">
        <v>161</v>
      </c>
      <c r="AU81" s="58" t="s">
        <v>145</v>
      </c>
      <c r="AV81" s="58" t="s">
        <v>123</v>
      </c>
      <c r="AW81" s="58" t="s">
        <v>171</v>
      </c>
      <c r="AX81" s="58" t="s">
        <v>126</v>
      </c>
      <c r="AY81" s="58" t="s">
        <v>147</v>
      </c>
      <c r="AZ81" s="120" t="s">
        <v>576</v>
      </c>
      <c r="BA81" s="58" t="s">
        <v>148</v>
      </c>
      <c r="BB81" s="58" t="s">
        <v>106</v>
      </c>
    </row>
    <row r="82" spans="1:54" ht="16" x14ac:dyDescent="0.2">
      <c r="A82" s="63">
        <v>43791.328067129631</v>
      </c>
      <c r="B82" s="63">
        <v>43791.332291666666</v>
      </c>
      <c r="C82" s="58" t="s">
        <v>57</v>
      </c>
      <c r="D82" s="120" t="s">
        <v>576</v>
      </c>
      <c r="E82" s="2">
        <v>100</v>
      </c>
      <c r="F82" s="2">
        <v>364</v>
      </c>
      <c r="G82" s="58" t="s">
        <v>130</v>
      </c>
      <c r="H82" s="63">
        <v>43791.332298634261</v>
      </c>
      <c r="I82" s="58" t="s">
        <v>261</v>
      </c>
      <c r="J82" s="58" t="s">
        <v>106</v>
      </c>
      <c r="K82" s="58" t="s">
        <v>106</v>
      </c>
      <c r="L82" s="58" t="s">
        <v>106</v>
      </c>
      <c r="M82" s="58" t="s">
        <v>106</v>
      </c>
      <c r="N82" s="120" t="s">
        <v>576</v>
      </c>
      <c r="O82" s="120" t="s">
        <v>576</v>
      </c>
      <c r="P82" s="58" t="s">
        <v>107</v>
      </c>
      <c r="Q82" s="58" t="s">
        <v>108</v>
      </c>
      <c r="R82" s="58" t="s">
        <v>129</v>
      </c>
      <c r="S82" s="58" t="s">
        <v>134</v>
      </c>
      <c r="T82" s="58" t="s">
        <v>132</v>
      </c>
      <c r="U82" s="58" t="s">
        <v>133</v>
      </c>
      <c r="V82" s="58" t="s">
        <v>133</v>
      </c>
      <c r="W82" s="58" t="s">
        <v>133</v>
      </c>
      <c r="X82" s="58" t="s">
        <v>133</v>
      </c>
      <c r="Y82" s="58" t="s">
        <v>133</v>
      </c>
      <c r="Z82" s="58" t="s">
        <v>133</v>
      </c>
      <c r="AA82" s="58" t="s">
        <v>133</v>
      </c>
      <c r="AB82" s="58" t="s">
        <v>133</v>
      </c>
      <c r="AC82" s="58" t="s">
        <v>134</v>
      </c>
      <c r="AD82" s="58" t="s">
        <v>133</v>
      </c>
      <c r="AE82" s="58" t="s">
        <v>133</v>
      </c>
      <c r="AF82" s="58" t="s">
        <v>133</v>
      </c>
      <c r="AG82" s="58" t="s">
        <v>133</v>
      </c>
      <c r="AH82" s="58" t="s">
        <v>135</v>
      </c>
      <c r="AI82" s="58" t="s">
        <v>111</v>
      </c>
      <c r="AJ82" s="58" t="s">
        <v>136</v>
      </c>
      <c r="AK82" s="58" t="s">
        <v>137</v>
      </c>
      <c r="AL82" s="58" t="s">
        <v>114</v>
      </c>
      <c r="AM82" s="58" t="s">
        <v>178</v>
      </c>
      <c r="AN82" s="58" t="s">
        <v>116</v>
      </c>
      <c r="AO82" s="58" t="s">
        <v>117</v>
      </c>
      <c r="AP82" s="58" t="s">
        <v>118</v>
      </c>
      <c r="AQ82" s="58" t="s">
        <v>141</v>
      </c>
      <c r="AR82" s="58" t="s">
        <v>142</v>
      </c>
      <c r="AS82" s="58" t="s">
        <v>143</v>
      </c>
      <c r="AT82" s="58" t="s">
        <v>153</v>
      </c>
      <c r="AU82" s="58" t="s">
        <v>145</v>
      </c>
      <c r="AV82" s="58" t="s">
        <v>123</v>
      </c>
      <c r="AW82" s="58" t="s">
        <v>187</v>
      </c>
      <c r="AX82" s="58" t="s">
        <v>126</v>
      </c>
      <c r="AY82" s="58" t="s">
        <v>147</v>
      </c>
      <c r="AZ82" s="120" t="s">
        <v>576</v>
      </c>
      <c r="BA82" s="58" t="s">
        <v>148</v>
      </c>
      <c r="BB82" s="58" t="s">
        <v>106</v>
      </c>
    </row>
    <row r="83" spans="1:54" ht="16" x14ac:dyDescent="0.2">
      <c r="A83" s="63">
        <v>43792.482164351852</v>
      </c>
      <c r="B83" s="63">
        <v>43792.565555555557</v>
      </c>
      <c r="C83" s="58" t="s">
        <v>57</v>
      </c>
      <c r="D83" s="120" t="s">
        <v>576</v>
      </c>
      <c r="E83" s="2">
        <v>100</v>
      </c>
      <c r="F83" s="2">
        <v>7205</v>
      </c>
      <c r="G83" s="58" t="s">
        <v>130</v>
      </c>
      <c r="H83" s="63">
        <v>43792.565565416669</v>
      </c>
      <c r="I83" s="58" t="s">
        <v>262</v>
      </c>
      <c r="J83" s="58" t="s">
        <v>106</v>
      </c>
      <c r="K83" s="58" t="s">
        <v>106</v>
      </c>
      <c r="L83" s="58" t="s">
        <v>106</v>
      </c>
      <c r="M83" s="58" t="s">
        <v>106</v>
      </c>
      <c r="N83" s="120" t="s">
        <v>576</v>
      </c>
      <c r="O83" s="120" t="s">
        <v>576</v>
      </c>
      <c r="P83" s="58" t="s">
        <v>107</v>
      </c>
      <c r="Q83" s="58" t="s">
        <v>108</v>
      </c>
      <c r="R83" s="58" t="s">
        <v>129</v>
      </c>
      <c r="S83" s="58" t="s">
        <v>133</v>
      </c>
      <c r="T83" s="58" t="s">
        <v>132</v>
      </c>
      <c r="U83" s="58" t="s">
        <v>133</v>
      </c>
      <c r="V83" s="58" t="s">
        <v>133</v>
      </c>
      <c r="W83" s="58" t="s">
        <v>134</v>
      </c>
      <c r="X83" s="58" t="s">
        <v>134</v>
      </c>
      <c r="Y83" s="58" t="s">
        <v>134</v>
      </c>
      <c r="Z83" s="58" t="s">
        <v>134</v>
      </c>
      <c r="AA83" s="58" t="s">
        <v>133</v>
      </c>
      <c r="AB83" s="58" t="s">
        <v>133</v>
      </c>
      <c r="AC83" s="58" t="s">
        <v>133</v>
      </c>
      <c r="AD83" s="58" t="s">
        <v>133</v>
      </c>
      <c r="AE83" s="58" t="s">
        <v>133</v>
      </c>
      <c r="AF83" s="58" t="s">
        <v>134</v>
      </c>
      <c r="AG83" s="58" t="s">
        <v>134</v>
      </c>
      <c r="AH83" s="58" t="s">
        <v>173</v>
      </c>
      <c r="AI83" s="58" t="s">
        <v>151</v>
      </c>
      <c r="AJ83" s="58" t="s">
        <v>136</v>
      </c>
      <c r="AK83" s="58" t="s">
        <v>137</v>
      </c>
      <c r="AL83" s="58" t="s">
        <v>114</v>
      </c>
      <c r="AM83" s="58" t="s">
        <v>138</v>
      </c>
      <c r="AN83" s="58" t="s">
        <v>176</v>
      </c>
      <c r="AO83" s="58" t="s">
        <v>139</v>
      </c>
      <c r="AP83" s="58" t="s">
        <v>118</v>
      </c>
      <c r="AQ83" s="58" t="s">
        <v>141</v>
      </c>
      <c r="AR83" s="58" t="s">
        <v>120</v>
      </c>
      <c r="AS83" s="58" t="s">
        <v>182</v>
      </c>
      <c r="AT83" s="58" t="s">
        <v>122</v>
      </c>
      <c r="AU83" s="58" t="s">
        <v>145</v>
      </c>
      <c r="AV83" s="58" t="s">
        <v>123</v>
      </c>
      <c r="AW83" s="58" t="s">
        <v>125</v>
      </c>
      <c r="AX83" s="58" t="s">
        <v>146</v>
      </c>
      <c r="AY83" s="58" t="s">
        <v>147</v>
      </c>
      <c r="AZ83" s="120" t="s">
        <v>576</v>
      </c>
      <c r="BA83" s="58" t="s">
        <v>148</v>
      </c>
      <c r="BB83" s="58" t="s">
        <v>106</v>
      </c>
    </row>
    <row r="84" spans="1:54" s="66" customFormat="1" ht="16" x14ac:dyDescent="0.2">
      <c r="A84" s="69">
        <v>43790.570613425924</v>
      </c>
      <c r="B84" s="69">
        <v>43790.570763888885</v>
      </c>
      <c r="C84" s="67" t="s">
        <v>57</v>
      </c>
      <c r="D84" s="120" t="s">
        <v>576</v>
      </c>
      <c r="E84" s="66">
        <v>2</v>
      </c>
      <c r="F84" s="66">
        <v>13</v>
      </c>
      <c r="G84" s="67" t="s">
        <v>104</v>
      </c>
      <c r="H84" s="69">
        <v>43797.570825543982</v>
      </c>
      <c r="I84" s="67" t="s">
        <v>263</v>
      </c>
      <c r="J84" s="67" t="s">
        <v>106</v>
      </c>
      <c r="K84" s="67" t="s">
        <v>106</v>
      </c>
      <c r="L84" s="67" t="s">
        <v>106</v>
      </c>
      <c r="M84" s="67" t="s">
        <v>106</v>
      </c>
      <c r="N84" s="120" t="s">
        <v>576</v>
      </c>
      <c r="O84" s="120" t="s">
        <v>576</v>
      </c>
      <c r="P84" s="67" t="s">
        <v>107</v>
      </c>
      <c r="Q84" s="67" t="s">
        <v>108</v>
      </c>
      <c r="R84" s="67" t="s">
        <v>129</v>
      </c>
      <c r="S84" s="67" t="s">
        <v>106</v>
      </c>
      <c r="T84" s="67" t="s">
        <v>106</v>
      </c>
      <c r="U84" s="67" t="s">
        <v>106</v>
      </c>
      <c r="V84" s="67" t="s">
        <v>106</v>
      </c>
      <c r="W84" s="67" t="s">
        <v>106</v>
      </c>
      <c r="X84" s="67" t="s">
        <v>106</v>
      </c>
      <c r="Y84" s="67" t="s">
        <v>106</v>
      </c>
      <c r="Z84" s="67" t="s">
        <v>106</v>
      </c>
      <c r="AA84" s="67" t="s">
        <v>106</v>
      </c>
      <c r="AB84" s="67" t="s">
        <v>106</v>
      </c>
      <c r="AC84" s="67" t="s">
        <v>106</v>
      </c>
      <c r="AD84" s="67" t="s">
        <v>106</v>
      </c>
      <c r="AE84" s="67" t="s">
        <v>106</v>
      </c>
      <c r="AF84" s="67" t="s">
        <v>106</v>
      </c>
      <c r="AG84" s="68">
        <v>0</v>
      </c>
      <c r="AH84" s="68">
        <v>0</v>
      </c>
      <c r="AI84" s="67" t="s">
        <v>106</v>
      </c>
      <c r="AJ84" s="67" t="s">
        <v>106</v>
      </c>
      <c r="AK84" s="67" t="s">
        <v>106</v>
      </c>
      <c r="AL84" s="67" t="s">
        <v>106</v>
      </c>
      <c r="AM84" s="67" t="s">
        <v>106</v>
      </c>
      <c r="AN84" s="67" t="s">
        <v>106</v>
      </c>
      <c r="AO84" s="67" t="s">
        <v>106</v>
      </c>
      <c r="AP84" s="67" t="s">
        <v>106</v>
      </c>
      <c r="AQ84" s="67" t="s">
        <v>106</v>
      </c>
      <c r="AR84" s="67" t="s">
        <v>106</v>
      </c>
      <c r="AS84" s="67" t="s">
        <v>106</v>
      </c>
      <c r="AT84" s="67" t="s">
        <v>106</v>
      </c>
      <c r="AU84" s="67" t="s">
        <v>106</v>
      </c>
      <c r="AV84" s="67" t="s">
        <v>106</v>
      </c>
      <c r="AW84" s="67" t="s">
        <v>106</v>
      </c>
      <c r="AX84" s="67" t="s">
        <v>106</v>
      </c>
      <c r="AY84" s="67" t="s">
        <v>106</v>
      </c>
      <c r="AZ84" s="120" t="s">
        <v>576</v>
      </c>
      <c r="BA84" s="67" t="s">
        <v>106</v>
      </c>
      <c r="BB84" s="67" t="s">
        <v>106</v>
      </c>
    </row>
    <row r="85" spans="1:54" s="17" customFormat="1" ht="16" x14ac:dyDescent="0.2">
      <c r="A85" s="72">
        <v>43790.569907407407</v>
      </c>
      <c r="B85" s="72">
        <v>43790.571087962962</v>
      </c>
      <c r="C85" s="70" t="s">
        <v>57</v>
      </c>
      <c r="D85" s="120" t="s">
        <v>576</v>
      </c>
      <c r="E85" s="17">
        <v>16</v>
      </c>
      <c r="F85" s="17">
        <v>101</v>
      </c>
      <c r="G85" s="70" t="s">
        <v>104</v>
      </c>
      <c r="H85" s="72">
        <v>43797.571138148145</v>
      </c>
      <c r="I85" s="70" t="s">
        <v>264</v>
      </c>
      <c r="J85" s="70" t="s">
        <v>106</v>
      </c>
      <c r="K85" s="70" t="s">
        <v>106</v>
      </c>
      <c r="L85" s="70" t="s">
        <v>106</v>
      </c>
      <c r="M85" s="70" t="s">
        <v>106</v>
      </c>
      <c r="N85" s="120" t="s">
        <v>576</v>
      </c>
      <c r="O85" s="120" t="s">
        <v>576</v>
      </c>
      <c r="P85" s="70" t="s">
        <v>107</v>
      </c>
      <c r="Q85" s="70" t="s">
        <v>108</v>
      </c>
      <c r="R85" s="70" t="s">
        <v>129</v>
      </c>
      <c r="S85" s="70" t="s">
        <v>134</v>
      </c>
      <c r="T85" s="70" t="s">
        <v>133</v>
      </c>
      <c r="U85" s="70" t="s">
        <v>134</v>
      </c>
      <c r="V85" s="70" t="s">
        <v>134</v>
      </c>
      <c r="W85" s="70" t="s">
        <v>109</v>
      </c>
      <c r="X85" s="70" t="s">
        <v>109</v>
      </c>
      <c r="Y85" s="70" t="s">
        <v>134</v>
      </c>
      <c r="Z85" s="70" t="s">
        <v>134</v>
      </c>
      <c r="AA85" s="70" t="s">
        <v>133</v>
      </c>
      <c r="AB85" s="70" t="s">
        <v>134</v>
      </c>
      <c r="AC85" s="70" t="s">
        <v>134</v>
      </c>
      <c r="AD85" s="70" t="s">
        <v>134</v>
      </c>
      <c r="AE85" s="70" t="s">
        <v>134</v>
      </c>
      <c r="AF85" s="70" t="s">
        <v>134</v>
      </c>
      <c r="AG85" s="70" t="s">
        <v>134</v>
      </c>
      <c r="AH85" s="71">
        <v>0</v>
      </c>
      <c r="AI85" s="70" t="s">
        <v>106</v>
      </c>
      <c r="AJ85" s="70" t="s">
        <v>106</v>
      </c>
      <c r="AK85" s="70" t="s">
        <v>106</v>
      </c>
      <c r="AL85" s="70" t="s">
        <v>106</v>
      </c>
      <c r="AM85" s="70" t="s">
        <v>106</v>
      </c>
      <c r="AN85" s="70" t="s">
        <v>106</v>
      </c>
      <c r="AO85" s="70" t="s">
        <v>106</v>
      </c>
      <c r="AP85" s="70" t="s">
        <v>106</v>
      </c>
      <c r="AQ85" s="70" t="s">
        <v>106</v>
      </c>
      <c r="AR85" s="70" t="s">
        <v>106</v>
      </c>
      <c r="AS85" s="70" t="s">
        <v>106</v>
      </c>
      <c r="AT85" s="70" t="s">
        <v>106</v>
      </c>
      <c r="AU85" s="70" t="s">
        <v>106</v>
      </c>
      <c r="AV85" s="70" t="s">
        <v>106</v>
      </c>
      <c r="AW85" s="70" t="s">
        <v>106</v>
      </c>
      <c r="AX85" s="70" t="s">
        <v>106</v>
      </c>
      <c r="AY85" s="70" t="s">
        <v>106</v>
      </c>
      <c r="AZ85" s="120" t="s">
        <v>576</v>
      </c>
      <c r="BA85" s="70" t="s">
        <v>106</v>
      </c>
      <c r="BB85" s="70" t="s">
        <v>106</v>
      </c>
    </row>
    <row r="86" spans="1:54" s="17" customFormat="1" ht="16" x14ac:dyDescent="0.2">
      <c r="A86" s="72">
        <v>43790.570173611108</v>
      </c>
      <c r="B86" s="72">
        <v>43790.571574074071</v>
      </c>
      <c r="C86" s="70" t="s">
        <v>57</v>
      </c>
      <c r="D86" s="120" t="s">
        <v>576</v>
      </c>
      <c r="E86" s="17">
        <v>16</v>
      </c>
      <c r="F86" s="17">
        <v>120</v>
      </c>
      <c r="G86" s="70" t="s">
        <v>104</v>
      </c>
      <c r="H86" s="72">
        <v>43797.571842013887</v>
      </c>
      <c r="I86" s="70" t="s">
        <v>265</v>
      </c>
      <c r="J86" s="70" t="s">
        <v>106</v>
      </c>
      <c r="K86" s="70" t="s">
        <v>106</v>
      </c>
      <c r="L86" s="70" t="s">
        <v>106</v>
      </c>
      <c r="M86" s="70" t="s">
        <v>106</v>
      </c>
      <c r="N86" s="120" t="s">
        <v>576</v>
      </c>
      <c r="O86" s="120" t="s">
        <v>576</v>
      </c>
      <c r="P86" s="70" t="s">
        <v>107</v>
      </c>
      <c r="Q86" s="70" t="s">
        <v>108</v>
      </c>
      <c r="R86" s="70" t="s">
        <v>129</v>
      </c>
      <c r="S86" s="70" t="s">
        <v>132</v>
      </c>
      <c r="T86" s="70" t="s">
        <v>133</v>
      </c>
      <c r="U86" s="70" t="s">
        <v>134</v>
      </c>
      <c r="V86" s="70" t="s">
        <v>132</v>
      </c>
      <c r="W86" s="70" t="s">
        <v>132</v>
      </c>
      <c r="X86" s="70" t="s">
        <v>134</v>
      </c>
      <c r="Y86" s="70" t="s">
        <v>133</v>
      </c>
      <c r="Z86" s="70" t="s">
        <v>133</v>
      </c>
      <c r="AA86" s="70" t="s">
        <v>133</v>
      </c>
      <c r="AB86" s="70" t="s">
        <v>132</v>
      </c>
      <c r="AC86" s="70" t="s">
        <v>133</v>
      </c>
      <c r="AD86" s="70" t="s">
        <v>132</v>
      </c>
      <c r="AE86" s="70" t="s">
        <v>132</v>
      </c>
      <c r="AF86" s="70" t="s">
        <v>133</v>
      </c>
      <c r="AG86" s="70" t="s">
        <v>132</v>
      </c>
      <c r="AH86" s="71">
        <v>0</v>
      </c>
      <c r="AI86" s="70" t="s">
        <v>106</v>
      </c>
      <c r="AJ86" s="70" t="s">
        <v>106</v>
      </c>
      <c r="AK86" s="70" t="s">
        <v>106</v>
      </c>
      <c r="AL86" s="70" t="s">
        <v>106</v>
      </c>
      <c r="AM86" s="70" t="s">
        <v>106</v>
      </c>
      <c r="AN86" s="70" t="s">
        <v>106</v>
      </c>
      <c r="AO86" s="70" t="s">
        <v>106</v>
      </c>
      <c r="AP86" s="70" t="s">
        <v>106</v>
      </c>
      <c r="AQ86" s="70" t="s">
        <v>106</v>
      </c>
      <c r="AR86" s="70" t="s">
        <v>106</v>
      </c>
      <c r="AS86" s="70" t="s">
        <v>106</v>
      </c>
      <c r="AT86" s="70" t="s">
        <v>106</v>
      </c>
      <c r="AU86" s="70" t="s">
        <v>106</v>
      </c>
      <c r="AV86" s="70" t="s">
        <v>106</v>
      </c>
      <c r="AW86" s="70" t="s">
        <v>106</v>
      </c>
      <c r="AX86" s="70" t="s">
        <v>106</v>
      </c>
      <c r="AY86" s="70" t="s">
        <v>106</v>
      </c>
      <c r="AZ86" s="120" t="s">
        <v>576</v>
      </c>
      <c r="BA86" s="70" t="s">
        <v>106</v>
      </c>
      <c r="BB86" s="70" t="s">
        <v>106</v>
      </c>
    </row>
    <row r="87" spans="1:54" s="17" customFormat="1" ht="16" x14ac:dyDescent="0.2">
      <c r="A87" s="72">
        <v>43790.570219907408</v>
      </c>
      <c r="B87" s="72">
        <v>43790.572384259256</v>
      </c>
      <c r="C87" s="70" t="s">
        <v>57</v>
      </c>
      <c r="D87" s="120" t="s">
        <v>576</v>
      </c>
      <c r="E87" s="17">
        <v>16</v>
      </c>
      <c r="F87" s="17">
        <v>186</v>
      </c>
      <c r="G87" s="70" t="s">
        <v>104</v>
      </c>
      <c r="H87" s="72">
        <v>43797.572600902779</v>
      </c>
      <c r="I87" s="70" t="s">
        <v>266</v>
      </c>
      <c r="J87" s="70" t="s">
        <v>106</v>
      </c>
      <c r="K87" s="70" t="s">
        <v>106</v>
      </c>
      <c r="L87" s="70" t="s">
        <v>106</v>
      </c>
      <c r="M87" s="70" t="s">
        <v>106</v>
      </c>
      <c r="N87" s="120" t="s">
        <v>576</v>
      </c>
      <c r="O87" s="120" t="s">
        <v>576</v>
      </c>
      <c r="P87" s="70" t="s">
        <v>107</v>
      </c>
      <c r="Q87" s="70" t="s">
        <v>108</v>
      </c>
      <c r="R87" s="70" t="s">
        <v>129</v>
      </c>
      <c r="S87" s="70" t="s">
        <v>134</v>
      </c>
      <c r="T87" s="70" t="s">
        <v>132</v>
      </c>
      <c r="U87" s="70" t="s">
        <v>132</v>
      </c>
      <c r="V87" s="70" t="s">
        <v>132</v>
      </c>
      <c r="W87" s="70" t="s">
        <v>132</v>
      </c>
      <c r="X87" s="70" t="s">
        <v>132</v>
      </c>
      <c r="Y87" s="70" t="s">
        <v>132</v>
      </c>
      <c r="Z87" s="70" t="s">
        <v>134</v>
      </c>
      <c r="AA87" s="70" t="s">
        <v>132</v>
      </c>
      <c r="AB87" s="70" t="s">
        <v>132</v>
      </c>
      <c r="AC87" s="70" t="s">
        <v>132</v>
      </c>
      <c r="AD87" s="70" t="s">
        <v>132</v>
      </c>
      <c r="AE87" s="70" t="s">
        <v>132</v>
      </c>
      <c r="AF87" s="70" t="s">
        <v>134</v>
      </c>
      <c r="AG87" s="70" t="s">
        <v>133</v>
      </c>
      <c r="AH87" s="71">
        <v>0</v>
      </c>
      <c r="AI87" s="70" t="s">
        <v>106</v>
      </c>
      <c r="AJ87" s="70" t="s">
        <v>106</v>
      </c>
      <c r="AK87" s="70" t="s">
        <v>106</v>
      </c>
      <c r="AL87" s="70" t="s">
        <v>106</v>
      </c>
      <c r="AM87" s="70" t="s">
        <v>106</v>
      </c>
      <c r="AN87" s="70" t="s">
        <v>106</v>
      </c>
      <c r="AO87" s="70" t="s">
        <v>106</v>
      </c>
      <c r="AP87" s="70" t="s">
        <v>106</v>
      </c>
      <c r="AQ87" s="70" t="s">
        <v>106</v>
      </c>
      <c r="AR87" s="70" t="s">
        <v>106</v>
      </c>
      <c r="AS87" s="70" t="s">
        <v>106</v>
      </c>
      <c r="AT87" s="70" t="s">
        <v>106</v>
      </c>
      <c r="AU87" s="70" t="s">
        <v>106</v>
      </c>
      <c r="AV87" s="70" t="s">
        <v>106</v>
      </c>
      <c r="AW87" s="70" t="s">
        <v>106</v>
      </c>
      <c r="AX87" s="70" t="s">
        <v>106</v>
      </c>
      <c r="AY87" s="70" t="s">
        <v>106</v>
      </c>
      <c r="AZ87" s="120" t="s">
        <v>576</v>
      </c>
      <c r="BA87" s="70" t="s">
        <v>106</v>
      </c>
      <c r="BB87" s="70" t="s">
        <v>106</v>
      </c>
    </row>
    <row r="88" spans="1:54" s="17" customFormat="1" ht="16" x14ac:dyDescent="0.2">
      <c r="A88" s="72">
        <v>43790.572083333333</v>
      </c>
      <c r="B88" s="72">
        <v>43790.574178240742</v>
      </c>
      <c r="C88" s="70" t="s">
        <v>57</v>
      </c>
      <c r="D88" s="120" t="s">
        <v>576</v>
      </c>
      <c r="E88" s="17">
        <v>16</v>
      </c>
      <c r="F88" s="17">
        <v>181</v>
      </c>
      <c r="G88" s="70" t="s">
        <v>104</v>
      </c>
      <c r="H88" s="72">
        <v>43797.574311354168</v>
      </c>
      <c r="I88" s="70" t="s">
        <v>267</v>
      </c>
      <c r="J88" s="70" t="s">
        <v>106</v>
      </c>
      <c r="K88" s="70" t="s">
        <v>106</v>
      </c>
      <c r="L88" s="70" t="s">
        <v>106</v>
      </c>
      <c r="M88" s="70" t="s">
        <v>106</v>
      </c>
      <c r="N88" s="120" t="s">
        <v>576</v>
      </c>
      <c r="O88" s="120" t="s">
        <v>576</v>
      </c>
      <c r="P88" s="70" t="s">
        <v>107</v>
      </c>
      <c r="Q88" s="70" t="s">
        <v>108</v>
      </c>
      <c r="R88" s="70" t="s">
        <v>129</v>
      </c>
      <c r="S88" s="70" t="s">
        <v>133</v>
      </c>
      <c r="T88" s="70" t="s">
        <v>132</v>
      </c>
      <c r="U88" s="70" t="s">
        <v>133</v>
      </c>
      <c r="V88" s="70" t="s">
        <v>133</v>
      </c>
      <c r="W88" s="70" t="s">
        <v>134</v>
      </c>
      <c r="X88" s="70" t="s">
        <v>133</v>
      </c>
      <c r="Y88" s="70" t="s">
        <v>134</v>
      </c>
      <c r="Z88" s="70" t="s">
        <v>133</v>
      </c>
      <c r="AA88" s="70" t="s">
        <v>133</v>
      </c>
      <c r="AB88" s="70" t="s">
        <v>133</v>
      </c>
      <c r="AC88" s="70" t="s">
        <v>132</v>
      </c>
      <c r="AD88" s="70" t="s">
        <v>132</v>
      </c>
      <c r="AE88" s="70" t="s">
        <v>133</v>
      </c>
      <c r="AF88" s="70" t="s">
        <v>133</v>
      </c>
      <c r="AG88" s="70" t="s">
        <v>133</v>
      </c>
      <c r="AH88" s="71">
        <v>0</v>
      </c>
      <c r="AI88" s="70" t="s">
        <v>106</v>
      </c>
      <c r="AJ88" s="70" t="s">
        <v>106</v>
      </c>
      <c r="AK88" s="70" t="s">
        <v>106</v>
      </c>
      <c r="AL88" s="70" t="s">
        <v>106</v>
      </c>
      <c r="AM88" s="70" t="s">
        <v>106</v>
      </c>
      <c r="AN88" s="70" t="s">
        <v>106</v>
      </c>
      <c r="AO88" s="70" t="s">
        <v>106</v>
      </c>
      <c r="AP88" s="70" t="s">
        <v>106</v>
      </c>
      <c r="AQ88" s="70" t="s">
        <v>106</v>
      </c>
      <c r="AR88" s="70" t="s">
        <v>106</v>
      </c>
      <c r="AS88" s="70" t="s">
        <v>106</v>
      </c>
      <c r="AT88" s="70" t="s">
        <v>106</v>
      </c>
      <c r="AU88" s="70" t="s">
        <v>106</v>
      </c>
      <c r="AV88" s="70" t="s">
        <v>106</v>
      </c>
      <c r="AW88" s="70" t="s">
        <v>106</v>
      </c>
      <c r="AX88" s="70" t="s">
        <v>106</v>
      </c>
      <c r="AY88" s="70" t="s">
        <v>106</v>
      </c>
      <c r="AZ88" s="120" t="s">
        <v>576</v>
      </c>
      <c r="BA88" s="70" t="s">
        <v>106</v>
      </c>
      <c r="BB88" s="70" t="s">
        <v>106</v>
      </c>
    </row>
    <row r="89" spans="1:54" s="17" customFormat="1" ht="16" x14ac:dyDescent="0.2">
      <c r="A89" s="72">
        <v>43790.570821759262</v>
      </c>
      <c r="B89" s="72">
        <v>43790.576747685183</v>
      </c>
      <c r="C89" s="70" t="s">
        <v>57</v>
      </c>
      <c r="D89" s="120" t="s">
        <v>576</v>
      </c>
      <c r="E89" s="17">
        <v>16</v>
      </c>
      <c r="F89" s="17">
        <v>511</v>
      </c>
      <c r="G89" s="70" t="s">
        <v>104</v>
      </c>
      <c r="H89" s="72">
        <v>43797.576761435186</v>
      </c>
      <c r="I89" s="70" t="s">
        <v>268</v>
      </c>
      <c r="J89" s="70" t="s">
        <v>106</v>
      </c>
      <c r="K89" s="70" t="s">
        <v>106</v>
      </c>
      <c r="L89" s="70" t="s">
        <v>106</v>
      </c>
      <c r="M89" s="70" t="s">
        <v>106</v>
      </c>
      <c r="N89" s="120" t="s">
        <v>576</v>
      </c>
      <c r="O89" s="120" t="s">
        <v>576</v>
      </c>
      <c r="P89" s="70" t="s">
        <v>107</v>
      </c>
      <c r="Q89" s="70" t="s">
        <v>108</v>
      </c>
      <c r="R89" s="70" t="s">
        <v>129</v>
      </c>
      <c r="S89" s="70" t="s">
        <v>133</v>
      </c>
      <c r="T89" s="70" t="s">
        <v>133</v>
      </c>
      <c r="U89" s="70" t="s">
        <v>133</v>
      </c>
      <c r="V89" s="70" t="s">
        <v>133</v>
      </c>
      <c r="W89" s="70" t="s">
        <v>133</v>
      </c>
      <c r="X89" s="70" t="s">
        <v>134</v>
      </c>
      <c r="Y89" s="70" t="s">
        <v>133</v>
      </c>
      <c r="Z89" s="70" t="s">
        <v>134</v>
      </c>
      <c r="AA89" s="70" t="s">
        <v>133</v>
      </c>
      <c r="AB89" s="70" t="s">
        <v>134</v>
      </c>
      <c r="AC89" s="70" t="s">
        <v>133</v>
      </c>
      <c r="AD89" s="70" t="s">
        <v>133</v>
      </c>
      <c r="AE89" s="70" t="s">
        <v>134</v>
      </c>
      <c r="AF89" s="70" t="s">
        <v>133</v>
      </c>
      <c r="AG89" s="70" t="s">
        <v>132</v>
      </c>
      <c r="AH89" s="71">
        <v>0</v>
      </c>
      <c r="AI89" s="70" t="s">
        <v>106</v>
      </c>
      <c r="AJ89" s="70" t="s">
        <v>106</v>
      </c>
      <c r="AK89" s="70" t="s">
        <v>106</v>
      </c>
      <c r="AL89" s="70" t="s">
        <v>106</v>
      </c>
      <c r="AM89" s="70" t="s">
        <v>106</v>
      </c>
      <c r="AN89" s="70" t="s">
        <v>106</v>
      </c>
      <c r="AO89" s="70" t="s">
        <v>106</v>
      </c>
      <c r="AP89" s="70" t="s">
        <v>106</v>
      </c>
      <c r="AQ89" s="70" t="s">
        <v>106</v>
      </c>
      <c r="AR89" s="70" t="s">
        <v>106</v>
      </c>
      <c r="AS89" s="70" t="s">
        <v>106</v>
      </c>
      <c r="AT89" s="70" t="s">
        <v>106</v>
      </c>
      <c r="AU89" s="70" t="s">
        <v>106</v>
      </c>
      <c r="AV89" s="70" t="s">
        <v>106</v>
      </c>
      <c r="AW89" s="70" t="s">
        <v>106</v>
      </c>
      <c r="AX89" s="70" t="s">
        <v>106</v>
      </c>
      <c r="AY89" s="70" t="s">
        <v>106</v>
      </c>
      <c r="AZ89" s="120" t="s">
        <v>576</v>
      </c>
      <c r="BA89" s="70" t="s">
        <v>106</v>
      </c>
      <c r="BB89" s="70" t="s">
        <v>106</v>
      </c>
    </row>
    <row r="90" spans="1:54" ht="16" x14ac:dyDescent="0.2">
      <c r="A90" s="63">
        <v>43790.572500000002</v>
      </c>
      <c r="B90" s="63">
        <v>43790.592268518521</v>
      </c>
      <c r="C90" s="58" t="s">
        <v>57</v>
      </c>
      <c r="D90" s="120" t="s">
        <v>576</v>
      </c>
      <c r="E90" s="2">
        <v>33</v>
      </c>
      <c r="F90" s="2">
        <v>1707</v>
      </c>
      <c r="G90" s="58" t="s">
        <v>104</v>
      </c>
      <c r="H90" s="63">
        <v>43797.592279976852</v>
      </c>
      <c r="I90" s="58" t="s">
        <v>269</v>
      </c>
      <c r="J90" s="58" t="s">
        <v>106</v>
      </c>
      <c r="K90" s="58" t="s">
        <v>106</v>
      </c>
      <c r="L90" s="58" t="s">
        <v>106</v>
      </c>
      <c r="M90" s="58" t="s">
        <v>106</v>
      </c>
      <c r="N90" s="120" t="s">
        <v>576</v>
      </c>
      <c r="O90" s="120" t="s">
        <v>576</v>
      </c>
      <c r="P90" s="58" t="s">
        <v>107</v>
      </c>
      <c r="Q90" s="58" t="s">
        <v>108</v>
      </c>
      <c r="R90" s="58" t="s">
        <v>129</v>
      </c>
      <c r="S90" s="58" t="s">
        <v>134</v>
      </c>
      <c r="T90" s="58" t="s">
        <v>132</v>
      </c>
      <c r="U90" s="58" t="s">
        <v>133</v>
      </c>
      <c r="V90" s="58" t="s">
        <v>134</v>
      </c>
      <c r="W90" s="58" t="s">
        <v>134</v>
      </c>
      <c r="X90" s="58" t="s">
        <v>134</v>
      </c>
      <c r="Y90" s="58" t="s">
        <v>134</v>
      </c>
      <c r="Z90" s="58" t="s">
        <v>134</v>
      </c>
      <c r="AA90" s="58" t="s">
        <v>132</v>
      </c>
      <c r="AB90" s="58" t="s">
        <v>134</v>
      </c>
      <c r="AC90" s="58" t="s">
        <v>134</v>
      </c>
      <c r="AD90" s="58" t="s">
        <v>109</v>
      </c>
      <c r="AE90" s="58" t="s">
        <v>134</v>
      </c>
      <c r="AF90" s="58" t="s">
        <v>134</v>
      </c>
      <c r="AG90" s="58" t="s">
        <v>134</v>
      </c>
      <c r="AH90" s="58" t="s">
        <v>173</v>
      </c>
      <c r="AI90" s="58" t="s">
        <v>151</v>
      </c>
      <c r="AJ90" s="58" t="s">
        <v>136</v>
      </c>
      <c r="AK90" s="58" t="s">
        <v>137</v>
      </c>
      <c r="AL90" s="58" t="s">
        <v>114</v>
      </c>
      <c r="AM90" s="58" t="s">
        <v>155</v>
      </c>
      <c r="AN90" s="58" t="s">
        <v>116</v>
      </c>
      <c r="AO90" s="58" t="s">
        <v>159</v>
      </c>
      <c r="AP90" s="58" t="s">
        <v>118</v>
      </c>
      <c r="AQ90" s="58" t="s">
        <v>141</v>
      </c>
      <c r="AR90" s="58" t="s">
        <v>120</v>
      </c>
      <c r="AS90" s="58" t="s">
        <v>143</v>
      </c>
      <c r="AT90" s="58" t="s">
        <v>153</v>
      </c>
      <c r="AU90" s="58" t="s">
        <v>145</v>
      </c>
      <c r="AV90" s="58" t="s">
        <v>123</v>
      </c>
      <c r="AW90" s="58" t="s">
        <v>125</v>
      </c>
      <c r="AX90" s="58" t="s">
        <v>126</v>
      </c>
      <c r="AY90" s="58" t="s">
        <v>127</v>
      </c>
      <c r="AZ90" s="120" t="s">
        <v>576</v>
      </c>
      <c r="BA90" s="58" t="s">
        <v>148</v>
      </c>
      <c r="BB90" s="58" t="s">
        <v>106</v>
      </c>
    </row>
    <row r="91" spans="1:54" s="17" customFormat="1" ht="16" x14ac:dyDescent="0.2">
      <c r="A91" s="72">
        <v>43790.588437500002</v>
      </c>
      <c r="B91" s="72">
        <v>43790.599317129629</v>
      </c>
      <c r="C91" s="70" t="s">
        <v>57</v>
      </c>
      <c r="D91" s="120" t="s">
        <v>576</v>
      </c>
      <c r="E91" s="17">
        <v>16</v>
      </c>
      <c r="F91" s="17">
        <v>940</v>
      </c>
      <c r="G91" s="70" t="s">
        <v>104</v>
      </c>
      <c r="H91" s="72">
        <v>43797.599388020833</v>
      </c>
      <c r="I91" s="70" t="s">
        <v>270</v>
      </c>
      <c r="J91" s="70" t="s">
        <v>106</v>
      </c>
      <c r="K91" s="70" t="s">
        <v>106</v>
      </c>
      <c r="L91" s="70" t="s">
        <v>106</v>
      </c>
      <c r="M91" s="70" t="s">
        <v>106</v>
      </c>
      <c r="N91" s="120" t="s">
        <v>576</v>
      </c>
      <c r="O91" s="120" t="s">
        <v>576</v>
      </c>
      <c r="P91" s="70" t="s">
        <v>107</v>
      </c>
      <c r="Q91" s="70" t="s">
        <v>108</v>
      </c>
      <c r="R91" s="70" t="s">
        <v>129</v>
      </c>
      <c r="S91" s="70" t="s">
        <v>133</v>
      </c>
      <c r="T91" s="70" t="s">
        <v>132</v>
      </c>
      <c r="U91" s="70" t="s">
        <v>132</v>
      </c>
      <c r="V91" s="70" t="s">
        <v>134</v>
      </c>
      <c r="W91" s="70" t="s">
        <v>134</v>
      </c>
      <c r="X91" s="70" t="s">
        <v>134</v>
      </c>
      <c r="Y91" s="70" t="s">
        <v>132</v>
      </c>
      <c r="Z91" s="70" t="s">
        <v>133</v>
      </c>
      <c r="AA91" s="70" t="s">
        <v>133</v>
      </c>
      <c r="AB91" s="70" t="s">
        <v>133</v>
      </c>
      <c r="AC91" s="70" t="s">
        <v>133</v>
      </c>
      <c r="AD91" s="70" t="s">
        <v>132</v>
      </c>
      <c r="AE91" s="70" t="s">
        <v>134</v>
      </c>
      <c r="AF91" s="70" t="s">
        <v>134</v>
      </c>
      <c r="AG91" s="70" t="s">
        <v>109</v>
      </c>
      <c r="AH91" s="71">
        <v>0</v>
      </c>
      <c r="AI91" s="70" t="s">
        <v>106</v>
      </c>
      <c r="AJ91" s="70" t="s">
        <v>106</v>
      </c>
      <c r="AK91" s="70" t="s">
        <v>106</v>
      </c>
      <c r="AL91" s="70" t="s">
        <v>106</v>
      </c>
      <c r="AM91" s="70" t="s">
        <v>106</v>
      </c>
      <c r="AN91" s="70" t="s">
        <v>106</v>
      </c>
      <c r="AO91" s="70" t="s">
        <v>106</v>
      </c>
      <c r="AP91" s="70" t="s">
        <v>106</v>
      </c>
      <c r="AQ91" s="70" t="s">
        <v>106</v>
      </c>
      <c r="AR91" s="70" t="s">
        <v>106</v>
      </c>
      <c r="AS91" s="70" t="s">
        <v>106</v>
      </c>
      <c r="AT91" s="70" t="s">
        <v>106</v>
      </c>
      <c r="AU91" s="70" t="s">
        <v>106</v>
      </c>
      <c r="AV91" s="70" t="s">
        <v>106</v>
      </c>
      <c r="AW91" s="70" t="s">
        <v>106</v>
      </c>
      <c r="AX91" s="70" t="s">
        <v>106</v>
      </c>
      <c r="AY91" s="70" t="s">
        <v>106</v>
      </c>
      <c r="AZ91" s="120" t="s">
        <v>576</v>
      </c>
      <c r="BA91" s="70" t="s">
        <v>106</v>
      </c>
      <c r="BB91" s="70" t="s">
        <v>106</v>
      </c>
    </row>
    <row r="92" spans="1:54" s="17" customFormat="1" ht="16" x14ac:dyDescent="0.2">
      <c r="A92" s="72">
        <v>43790.610960648148</v>
      </c>
      <c r="B92" s="72">
        <v>43790.612557870372</v>
      </c>
      <c r="C92" s="70" t="s">
        <v>57</v>
      </c>
      <c r="D92" s="120" t="s">
        <v>576</v>
      </c>
      <c r="E92" s="17">
        <v>16</v>
      </c>
      <c r="F92" s="17">
        <v>137</v>
      </c>
      <c r="G92" s="70" t="s">
        <v>104</v>
      </c>
      <c r="H92" s="72">
        <v>43797.612571817132</v>
      </c>
      <c r="I92" s="70" t="s">
        <v>271</v>
      </c>
      <c r="J92" s="70" t="s">
        <v>106</v>
      </c>
      <c r="K92" s="70" t="s">
        <v>106</v>
      </c>
      <c r="L92" s="70" t="s">
        <v>106</v>
      </c>
      <c r="M92" s="70" t="s">
        <v>106</v>
      </c>
      <c r="N92" s="120" t="s">
        <v>576</v>
      </c>
      <c r="O92" s="120" t="s">
        <v>576</v>
      </c>
      <c r="P92" s="70" t="s">
        <v>107</v>
      </c>
      <c r="Q92" s="70" t="s">
        <v>108</v>
      </c>
      <c r="R92" s="70" t="s">
        <v>129</v>
      </c>
      <c r="S92" s="70" t="s">
        <v>133</v>
      </c>
      <c r="T92" s="70" t="s">
        <v>132</v>
      </c>
      <c r="U92" s="70" t="s">
        <v>133</v>
      </c>
      <c r="V92" s="70" t="s">
        <v>134</v>
      </c>
      <c r="W92" s="70" t="s">
        <v>134</v>
      </c>
      <c r="X92" s="70" t="s">
        <v>134</v>
      </c>
      <c r="Y92" s="70" t="s">
        <v>134</v>
      </c>
      <c r="Z92" s="70" t="s">
        <v>109</v>
      </c>
      <c r="AA92" s="70" t="s">
        <v>133</v>
      </c>
      <c r="AB92" s="70" t="s">
        <v>109</v>
      </c>
      <c r="AC92" s="70" t="s">
        <v>133</v>
      </c>
      <c r="AD92" s="70" t="s">
        <v>134</v>
      </c>
      <c r="AE92" s="70" t="s">
        <v>134</v>
      </c>
      <c r="AF92" s="70" t="s">
        <v>133</v>
      </c>
      <c r="AG92" s="70" t="s">
        <v>109</v>
      </c>
      <c r="AH92" s="71">
        <v>0</v>
      </c>
      <c r="AI92" s="70" t="s">
        <v>106</v>
      </c>
      <c r="AJ92" s="70" t="s">
        <v>106</v>
      </c>
      <c r="AK92" s="70" t="s">
        <v>106</v>
      </c>
      <c r="AL92" s="70" t="s">
        <v>106</v>
      </c>
      <c r="AM92" s="70" t="s">
        <v>106</v>
      </c>
      <c r="AN92" s="70" t="s">
        <v>106</v>
      </c>
      <c r="AO92" s="70" t="s">
        <v>106</v>
      </c>
      <c r="AP92" s="70" t="s">
        <v>106</v>
      </c>
      <c r="AQ92" s="70" t="s">
        <v>106</v>
      </c>
      <c r="AR92" s="70" t="s">
        <v>106</v>
      </c>
      <c r="AS92" s="70" t="s">
        <v>106</v>
      </c>
      <c r="AT92" s="70" t="s">
        <v>106</v>
      </c>
      <c r="AU92" s="70" t="s">
        <v>106</v>
      </c>
      <c r="AV92" s="70" t="s">
        <v>106</v>
      </c>
      <c r="AW92" s="70" t="s">
        <v>106</v>
      </c>
      <c r="AX92" s="70" t="s">
        <v>106</v>
      </c>
      <c r="AY92" s="70" t="s">
        <v>106</v>
      </c>
      <c r="AZ92" s="120" t="s">
        <v>576</v>
      </c>
      <c r="BA92" s="70" t="s">
        <v>106</v>
      </c>
      <c r="BB92" s="70" t="s">
        <v>106</v>
      </c>
    </row>
    <row r="93" spans="1:54" s="66" customFormat="1" ht="16" x14ac:dyDescent="0.2">
      <c r="A93" s="69">
        <v>43790.618368055555</v>
      </c>
      <c r="B93" s="69">
        <v>43790.62</v>
      </c>
      <c r="C93" s="67" t="s">
        <v>57</v>
      </c>
      <c r="D93" s="120" t="s">
        <v>576</v>
      </c>
      <c r="E93" s="66">
        <v>2</v>
      </c>
      <c r="F93" s="66">
        <v>141</v>
      </c>
      <c r="G93" s="67" t="s">
        <v>104</v>
      </c>
      <c r="H93" s="69">
        <v>43797.62021710648</v>
      </c>
      <c r="I93" s="67" t="s">
        <v>272</v>
      </c>
      <c r="J93" s="67" t="s">
        <v>106</v>
      </c>
      <c r="K93" s="67" t="s">
        <v>106</v>
      </c>
      <c r="L93" s="67" t="s">
        <v>106</v>
      </c>
      <c r="M93" s="67" t="s">
        <v>106</v>
      </c>
      <c r="N93" s="120" t="s">
        <v>576</v>
      </c>
      <c r="O93" s="120" t="s">
        <v>576</v>
      </c>
      <c r="P93" s="67" t="s">
        <v>107</v>
      </c>
      <c r="Q93" s="67" t="s">
        <v>108</v>
      </c>
      <c r="R93" s="67" t="s">
        <v>129</v>
      </c>
      <c r="S93" s="67" t="s">
        <v>106</v>
      </c>
      <c r="T93" s="67" t="s">
        <v>106</v>
      </c>
      <c r="U93" s="67" t="s">
        <v>106</v>
      </c>
      <c r="V93" s="67" t="s">
        <v>106</v>
      </c>
      <c r="W93" s="67" t="s">
        <v>106</v>
      </c>
      <c r="X93" s="67" t="s">
        <v>106</v>
      </c>
      <c r="Y93" s="67" t="s">
        <v>106</v>
      </c>
      <c r="Z93" s="67" t="s">
        <v>106</v>
      </c>
      <c r="AA93" s="67" t="s">
        <v>106</v>
      </c>
      <c r="AB93" s="67" t="s">
        <v>106</v>
      </c>
      <c r="AC93" s="67" t="s">
        <v>106</v>
      </c>
      <c r="AD93" s="67" t="s">
        <v>106</v>
      </c>
      <c r="AE93" s="67" t="s">
        <v>106</v>
      </c>
      <c r="AF93" s="67" t="s">
        <v>106</v>
      </c>
      <c r="AG93" s="68">
        <v>0</v>
      </c>
      <c r="AH93" s="68">
        <v>0</v>
      </c>
      <c r="AI93" s="67" t="s">
        <v>106</v>
      </c>
      <c r="AJ93" s="67" t="s">
        <v>106</v>
      </c>
      <c r="AK93" s="67" t="s">
        <v>106</v>
      </c>
      <c r="AL93" s="67" t="s">
        <v>106</v>
      </c>
      <c r="AM93" s="67" t="s">
        <v>106</v>
      </c>
      <c r="AN93" s="67" t="s">
        <v>106</v>
      </c>
      <c r="AO93" s="67" t="s">
        <v>106</v>
      </c>
      <c r="AP93" s="67" t="s">
        <v>106</v>
      </c>
      <c r="AQ93" s="67" t="s">
        <v>106</v>
      </c>
      <c r="AR93" s="67" t="s">
        <v>106</v>
      </c>
      <c r="AS93" s="67" t="s">
        <v>106</v>
      </c>
      <c r="AT93" s="67" t="s">
        <v>106</v>
      </c>
      <c r="AU93" s="67" t="s">
        <v>106</v>
      </c>
      <c r="AV93" s="67" t="s">
        <v>106</v>
      </c>
      <c r="AW93" s="67" t="s">
        <v>106</v>
      </c>
      <c r="AX93" s="67" t="s">
        <v>106</v>
      </c>
      <c r="AY93" s="67" t="s">
        <v>106</v>
      </c>
      <c r="AZ93" s="120" t="s">
        <v>576</v>
      </c>
      <c r="BA93" s="67" t="s">
        <v>106</v>
      </c>
      <c r="BB93" s="67" t="s">
        <v>106</v>
      </c>
    </row>
    <row r="94" spans="1:54" ht="16" x14ac:dyDescent="0.2">
      <c r="A94" s="63">
        <v>43790.688750000001</v>
      </c>
      <c r="B94" s="63">
        <v>43790.694814814815</v>
      </c>
      <c r="C94" s="58" t="s">
        <v>57</v>
      </c>
      <c r="D94" s="120" t="s">
        <v>576</v>
      </c>
      <c r="E94" s="2">
        <v>33</v>
      </c>
      <c r="F94" s="2">
        <v>523</v>
      </c>
      <c r="G94" s="58" t="s">
        <v>104</v>
      </c>
      <c r="H94" s="63">
        <v>43797.69483158565</v>
      </c>
      <c r="I94" s="58" t="s">
        <v>273</v>
      </c>
      <c r="J94" s="58" t="s">
        <v>106</v>
      </c>
      <c r="K94" s="58" t="s">
        <v>106</v>
      </c>
      <c r="L94" s="58" t="s">
        <v>106</v>
      </c>
      <c r="M94" s="58" t="s">
        <v>106</v>
      </c>
      <c r="N94" s="120" t="s">
        <v>576</v>
      </c>
      <c r="O94" s="120" t="s">
        <v>576</v>
      </c>
      <c r="P94" s="58" t="s">
        <v>107</v>
      </c>
      <c r="Q94" s="58" t="s">
        <v>108</v>
      </c>
      <c r="R94" s="58" t="s">
        <v>129</v>
      </c>
      <c r="S94" s="58" t="s">
        <v>134</v>
      </c>
      <c r="T94" s="58" t="s">
        <v>132</v>
      </c>
      <c r="U94" s="58" t="s">
        <v>133</v>
      </c>
      <c r="V94" s="58" t="s">
        <v>134</v>
      </c>
      <c r="W94" s="58" t="s">
        <v>134</v>
      </c>
      <c r="X94" s="58" t="s">
        <v>109</v>
      </c>
      <c r="Y94" s="58" t="s">
        <v>109</v>
      </c>
      <c r="Z94" s="58" t="s">
        <v>109</v>
      </c>
      <c r="AA94" s="58" t="s">
        <v>134</v>
      </c>
      <c r="AB94" s="58" t="s">
        <v>109</v>
      </c>
      <c r="AC94" s="58" t="s">
        <v>109</v>
      </c>
      <c r="AD94" s="58" t="s">
        <v>109</v>
      </c>
      <c r="AE94" s="58" t="s">
        <v>109</v>
      </c>
      <c r="AF94" s="58" t="s">
        <v>134</v>
      </c>
      <c r="AG94" s="58" t="s">
        <v>134</v>
      </c>
      <c r="AH94" s="58" t="s">
        <v>110</v>
      </c>
      <c r="AI94" s="58" t="s">
        <v>111</v>
      </c>
      <c r="AJ94" s="58" t="s">
        <v>136</v>
      </c>
      <c r="AK94" s="58" t="s">
        <v>137</v>
      </c>
      <c r="AL94" s="58" t="s">
        <v>114</v>
      </c>
      <c r="AM94" s="58" t="s">
        <v>138</v>
      </c>
      <c r="AN94" s="58" t="s">
        <v>176</v>
      </c>
      <c r="AO94" s="58" t="s">
        <v>117</v>
      </c>
      <c r="AP94" s="58" t="s">
        <v>140</v>
      </c>
      <c r="AQ94" s="58" t="s">
        <v>274</v>
      </c>
      <c r="AR94" s="58" t="s">
        <v>142</v>
      </c>
      <c r="AS94" s="58" t="s">
        <v>182</v>
      </c>
      <c r="AT94" s="58" t="s">
        <v>122</v>
      </c>
      <c r="AU94" s="58" t="s">
        <v>145</v>
      </c>
      <c r="AV94" s="58" t="s">
        <v>174</v>
      </c>
      <c r="AW94" s="58" t="s">
        <v>171</v>
      </c>
      <c r="AX94" s="58" t="s">
        <v>157</v>
      </c>
      <c r="AY94" s="58" t="s">
        <v>127</v>
      </c>
      <c r="AZ94" s="120" t="s">
        <v>576</v>
      </c>
      <c r="BA94" s="58" t="s">
        <v>148</v>
      </c>
      <c r="BB94" s="58" t="s">
        <v>106</v>
      </c>
    </row>
    <row r="95" spans="1:54" s="17" customFormat="1" ht="16" x14ac:dyDescent="0.2">
      <c r="A95" s="72">
        <v>43790.724999999999</v>
      </c>
      <c r="B95" s="72">
        <v>43790.726145833331</v>
      </c>
      <c r="C95" s="70" t="s">
        <v>57</v>
      </c>
      <c r="D95" s="120" t="s">
        <v>576</v>
      </c>
      <c r="E95" s="17">
        <v>16</v>
      </c>
      <c r="F95" s="17">
        <v>99</v>
      </c>
      <c r="G95" s="70" t="s">
        <v>104</v>
      </c>
      <c r="H95" s="72">
        <v>43797.726188773151</v>
      </c>
      <c r="I95" s="70" t="s">
        <v>275</v>
      </c>
      <c r="J95" s="70" t="s">
        <v>106</v>
      </c>
      <c r="K95" s="70" t="s">
        <v>106</v>
      </c>
      <c r="L95" s="70" t="s">
        <v>106</v>
      </c>
      <c r="M95" s="70" t="s">
        <v>106</v>
      </c>
      <c r="N95" s="120" t="s">
        <v>576</v>
      </c>
      <c r="O95" s="120" t="s">
        <v>576</v>
      </c>
      <c r="P95" s="70" t="s">
        <v>107</v>
      </c>
      <c r="Q95" s="70" t="s">
        <v>108</v>
      </c>
      <c r="R95" s="70" t="s">
        <v>129</v>
      </c>
      <c r="S95" s="70" t="s">
        <v>134</v>
      </c>
      <c r="T95" s="70" t="s">
        <v>132</v>
      </c>
      <c r="U95" s="70" t="s">
        <v>133</v>
      </c>
      <c r="V95" s="70" t="s">
        <v>133</v>
      </c>
      <c r="W95" s="70" t="s">
        <v>133</v>
      </c>
      <c r="X95" s="70" t="s">
        <v>133</v>
      </c>
      <c r="Y95" s="70" t="s">
        <v>133</v>
      </c>
      <c r="Z95" s="70" t="s">
        <v>134</v>
      </c>
      <c r="AA95" s="70" t="s">
        <v>132</v>
      </c>
      <c r="AB95" s="70" t="s">
        <v>134</v>
      </c>
      <c r="AC95" s="70" t="s">
        <v>134</v>
      </c>
      <c r="AD95" s="70" t="s">
        <v>133</v>
      </c>
      <c r="AE95" s="70" t="s">
        <v>133</v>
      </c>
      <c r="AF95" s="70" t="s">
        <v>133</v>
      </c>
      <c r="AG95" s="70" t="s">
        <v>133</v>
      </c>
      <c r="AH95" s="71">
        <v>0</v>
      </c>
      <c r="AI95" s="70" t="s">
        <v>106</v>
      </c>
      <c r="AJ95" s="70" t="s">
        <v>106</v>
      </c>
      <c r="AK95" s="70" t="s">
        <v>106</v>
      </c>
      <c r="AL95" s="70" t="s">
        <v>106</v>
      </c>
      <c r="AM95" s="70" t="s">
        <v>106</v>
      </c>
      <c r="AN95" s="70" t="s">
        <v>106</v>
      </c>
      <c r="AO95" s="70" t="s">
        <v>106</v>
      </c>
      <c r="AP95" s="70" t="s">
        <v>106</v>
      </c>
      <c r="AQ95" s="70" t="s">
        <v>106</v>
      </c>
      <c r="AR95" s="70" t="s">
        <v>106</v>
      </c>
      <c r="AS95" s="70" t="s">
        <v>106</v>
      </c>
      <c r="AT95" s="70" t="s">
        <v>106</v>
      </c>
      <c r="AU95" s="70" t="s">
        <v>106</v>
      </c>
      <c r="AV95" s="70" t="s">
        <v>106</v>
      </c>
      <c r="AW95" s="70" t="s">
        <v>106</v>
      </c>
      <c r="AX95" s="70" t="s">
        <v>106</v>
      </c>
      <c r="AY95" s="70" t="s">
        <v>106</v>
      </c>
      <c r="AZ95" s="120" t="s">
        <v>576</v>
      </c>
      <c r="BA95" s="70" t="s">
        <v>106</v>
      </c>
      <c r="BB95" s="70" t="s">
        <v>106</v>
      </c>
    </row>
    <row r="96" spans="1:54" ht="16" x14ac:dyDescent="0.2">
      <c r="A96" s="63">
        <v>43790.888009259259</v>
      </c>
      <c r="B96" s="63">
        <v>43790.891458333332</v>
      </c>
      <c r="C96" s="58" t="s">
        <v>57</v>
      </c>
      <c r="D96" s="120" t="s">
        <v>576</v>
      </c>
      <c r="E96" s="2">
        <v>33</v>
      </c>
      <c r="F96" s="2">
        <v>297</v>
      </c>
      <c r="G96" s="58" t="s">
        <v>104</v>
      </c>
      <c r="H96" s="63">
        <v>43797.907859409723</v>
      </c>
      <c r="I96" s="58" t="s">
        <v>276</v>
      </c>
      <c r="J96" s="58" t="s">
        <v>106</v>
      </c>
      <c r="K96" s="58" t="s">
        <v>106</v>
      </c>
      <c r="L96" s="58" t="s">
        <v>106</v>
      </c>
      <c r="M96" s="58" t="s">
        <v>106</v>
      </c>
      <c r="N96" s="120" t="s">
        <v>576</v>
      </c>
      <c r="O96" s="120" t="s">
        <v>576</v>
      </c>
      <c r="P96" s="58" t="s">
        <v>107</v>
      </c>
      <c r="Q96" s="58" t="s">
        <v>108</v>
      </c>
      <c r="R96" s="58" t="s">
        <v>129</v>
      </c>
      <c r="S96" s="58" t="s">
        <v>134</v>
      </c>
      <c r="T96" s="58" t="s">
        <v>132</v>
      </c>
      <c r="U96" s="58" t="s">
        <v>133</v>
      </c>
      <c r="V96" s="58" t="s">
        <v>134</v>
      </c>
      <c r="W96" s="58" t="s">
        <v>134</v>
      </c>
      <c r="X96" s="58" t="s">
        <v>134</v>
      </c>
      <c r="Y96" s="58" t="s">
        <v>134</v>
      </c>
      <c r="Z96" s="58" t="s">
        <v>109</v>
      </c>
      <c r="AA96" s="58" t="s">
        <v>132</v>
      </c>
      <c r="AB96" s="58" t="s">
        <v>133</v>
      </c>
      <c r="AC96" s="58" t="s">
        <v>133</v>
      </c>
      <c r="AD96" s="58" t="s">
        <v>133</v>
      </c>
      <c r="AE96" s="58" t="s">
        <v>109</v>
      </c>
      <c r="AF96" s="58" t="s">
        <v>134</v>
      </c>
      <c r="AG96" s="58" t="s">
        <v>133</v>
      </c>
      <c r="AH96" s="58" t="s">
        <v>110</v>
      </c>
      <c r="AI96" s="58" t="s">
        <v>151</v>
      </c>
      <c r="AJ96" s="58" t="s">
        <v>136</v>
      </c>
      <c r="AK96" s="58" t="s">
        <v>137</v>
      </c>
      <c r="AL96" s="58" t="s">
        <v>114</v>
      </c>
      <c r="AM96" s="58" t="s">
        <v>138</v>
      </c>
      <c r="AN96" s="58" t="s">
        <v>116</v>
      </c>
      <c r="AO96" s="58" t="s">
        <v>139</v>
      </c>
      <c r="AP96" s="58" t="s">
        <v>186</v>
      </c>
      <c r="AQ96" s="58" t="s">
        <v>141</v>
      </c>
      <c r="AR96" s="58" t="s">
        <v>142</v>
      </c>
      <c r="AS96" s="58" t="s">
        <v>182</v>
      </c>
      <c r="AT96" s="58" t="s">
        <v>161</v>
      </c>
      <c r="AU96" s="58" t="s">
        <v>145</v>
      </c>
      <c r="AV96" s="58" t="s">
        <v>174</v>
      </c>
      <c r="AW96" s="58" t="s">
        <v>125</v>
      </c>
      <c r="AX96" s="58" t="s">
        <v>157</v>
      </c>
      <c r="AY96" s="58" t="s">
        <v>147</v>
      </c>
      <c r="AZ96" s="120" t="s">
        <v>576</v>
      </c>
      <c r="BA96" s="58" t="s">
        <v>148</v>
      </c>
      <c r="BB96" s="58" t="s">
        <v>106</v>
      </c>
    </row>
    <row r="97" spans="1:54" s="66" customFormat="1" ht="16" x14ac:dyDescent="0.2">
      <c r="A97" s="69">
        <v>43791.2265625</v>
      </c>
      <c r="B97" s="69">
        <v>43791.226805555554</v>
      </c>
      <c r="C97" s="67" t="s">
        <v>57</v>
      </c>
      <c r="D97" s="120" t="s">
        <v>576</v>
      </c>
      <c r="E97" s="66">
        <v>2</v>
      </c>
      <c r="F97" s="66">
        <v>20</v>
      </c>
      <c r="G97" s="67" t="s">
        <v>104</v>
      </c>
      <c r="H97" s="69">
        <v>43798.227189756944</v>
      </c>
      <c r="I97" s="67" t="s">
        <v>277</v>
      </c>
      <c r="J97" s="67" t="s">
        <v>106</v>
      </c>
      <c r="K97" s="67" t="s">
        <v>106</v>
      </c>
      <c r="L97" s="67" t="s">
        <v>106</v>
      </c>
      <c r="M97" s="67" t="s">
        <v>106</v>
      </c>
      <c r="N97" s="120" t="s">
        <v>576</v>
      </c>
      <c r="O97" s="120" t="s">
        <v>576</v>
      </c>
      <c r="P97" s="67" t="s">
        <v>107</v>
      </c>
      <c r="Q97" s="67" t="s">
        <v>108</v>
      </c>
      <c r="R97" s="67" t="s">
        <v>129</v>
      </c>
      <c r="S97" s="67" t="s">
        <v>106</v>
      </c>
      <c r="T97" s="67" t="s">
        <v>106</v>
      </c>
      <c r="U97" s="67" t="s">
        <v>106</v>
      </c>
      <c r="V97" s="67" t="s">
        <v>106</v>
      </c>
      <c r="W97" s="67" t="s">
        <v>106</v>
      </c>
      <c r="X97" s="67" t="s">
        <v>106</v>
      </c>
      <c r="Y97" s="67" t="s">
        <v>106</v>
      </c>
      <c r="Z97" s="67" t="s">
        <v>106</v>
      </c>
      <c r="AA97" s="67" t="s">
        <v>106</v>
      </c>
      <c r="AB97" s="67" t="s">
        <v>106</v>
      </c>
      <c r="AC97" s="67" t="s">
        <v>106</v>
      </c>
      <c r="AD97" s="67" t="s">
        <v>106</v>
      </c>
      <c r="AE97" s="67" t="s">
        <v>106</v>
      </c>
      <c r="AF97" s="67" t="s">
        <v>106</v>
      </c>
      <c r="AG97" s="68">
        <v>0</v>
      </c>
      <c r="AH97" s="68">
        <v>0</v>
      </c>
      <c r="AI97" s="67" t="s">
        <v>106</v>
      </c>
      <c r="AJ97" s="67" t="s">
        <v>106</v>
      </c>
      <c r="AK97" s="67" t="s">
        <v>106</v>
      </c>
      <c r="AL97" s="67" t="s">
        <v>106</v>
      </c>
      <c r="AM97" s="67" t="s">
        <v>106</v>
      </c>
      <c r="AN97" s="67" t="s">
        <v>106</v>
      </c>
      <c r="AO97" s="67" t="s">
        <v>106</v>
      </c>
      <c r="AP97" s="67" t="s">
        <v>106</v>
      </c>
      <c r="AQ97" s="67" t="s">
        <v>106</v>
      </c>
      <c r="AR97" s="67" t="s">
        <v>106</v>
      </c>
      <c r="AS97" s="67" t="s">
        <v>106</v>
      </c>
      <c r="AT97" s="67" t="s">
        <v>106</v>
      </c>
      <c r="AU97" s="67" t="s">
        <v>106</v>
      </c>
      <c r="AV97" s="67" t="s">
        <v>106</v>
      </c>
      <c r="AW97" s="67" t="s">
        <v>106</v>
      </c>
      <c r="AX97" s="67" t="s">
        <v>106</v>
      </c>
      <c r="AY97" s="67" t="s">
        <v>106</v>
      </c>
      <c r="AZ97" s="120" t="s">
        <v>576</v>
      </c>
      <c r="BA97" s="67" t="s">
        <v>106</v>
      </c>
      <c r="BB97" s="67" t="s">
        <v>106</v>
      </c>
    </row>
    <row r="98" spans="1:54" s="17" customFormat="1" ht="16" x14ac:dyDescent="0.2">
      <c r="A98" s="72">
        <v>43791.455972222226</v>
      </c>
      <c r="B98" s="72">
        <v>43791.460902777777</v>
      </c>
      <c r="C98" s="70" t="s">
        <v>57</v>
      </c>
      <c r="D98" s="120" t="s">
        <v>576</v>
      </c>
      <c r="E98" s="17">
        <v>16</v>
      </c>
      <c r="F98" s="17">
        <v>426</v>
      </c>
      <c r="G98" s="70" t="s">
        <v>104</v>
      </c>
      <c r="H98" s="72">
        <v>43798.460914016207</v>
      </c>
      <c r="I98" s="70" t="s">
        <v>278</v>
      </c>
      <c r="J98" s="70" t="s">
        <v>106</v>
      </c>
      <c r="K98" s="70" t="s">
        <v>106</v>
      </c>
      <c r="L98" s="70" t="s">
        <v>106</v>
      </c>
      <c r="M98" s="70" t="s">
        <v>106</v>
      </c>
      <c r="N98" s="120" t="s">
        <v>576</v>
      </c>
      <c r="O98" s="120" t="s">
        <v>576</v>
      </c>
      <c r="P98" s="70" t="s">
        <v>107</v>
      </c>
      <c r="Q98" s="70" t="s">
        <v>108</v>
      </c>
      <c r="R98" s="70" t="s">
        <v>129</v>
      </c>
      <c r="S98" s="70" t="s">
        <v>132</v>
      </c>
      <c r="T98" s="70" t="s">
        <v>132</v>
      </c>
      <c r="U98" s="70" t="s">
        <v>134</v>
      </c>
      <c r="V98" s="70" t="s">
        <v>134</v>
      </c>
      <c r="W98" s="70" t="s">
        <v>134</v>
      </c>
      <c r="X98" s="70" t="s">
        <v>134</v>
      </c>
      <c r="Y98" s="70" t="s">
        <v>134</v>
      </c>
      <c r="Z98" s="70" t="s">
        <v>109</v>
      </c>
      <c r="AA98" s="70" t="s">
        <v>133</v>
      </c>
      <c r="AB98" s="70" t="s">
        <v>134</v>
      </c>
      <c r="AC98" s="70" t="s">
        <v>134</v>
      </c>
      <c r="AD98" s="70" t="s">
        <v>134</v>
      </c>
      <c r="AE98" s="70" t="s">
        <v>109</v>
      </c>
      <c r="AF98" s="70" t="s">
        <v>134</v>
      </c>
      <c r="AG98" s="70" t="s">
        <v>134</v>
      </c>
      <c r="AH98" s="71">
        <v>0</v>
      </c>
      <c r="AI98" s="70" t="s">
        <v>106</v>
      </c>
      <c r="AJ98" s="70" t="s">
        <v>106</v>
      </c>
      <c r="AK98" s="70" t="s">
        <v>106</v>
      </c>
      <c r="AL98" s="70" t="s">
        <v>106</v>
      </c>
      <c r="AM98" s="70" t="s">
        <v>106</v>
      </c>
      <c r="AN98" s="70" t="s">
        <v>106</v>
      </c>
      <c r="AO98" s="70" t="s">
        <v>106</v>
      </c>
      <c r="AP98" s="70" t="s">
        <v>106</v>
      </c>
      <c r="AQ98" s="70" t="s">
        <v>106</v>
      </c>
      <c r="AR98" s="70" t="s">
        <v>106</v>
      </c>
      <c r="AS98" s="70" t="s">
        <v>106</v>
      </c>
      <c r="AT98" s="70" t="s">
        <v>106</v>
      </c>
      <c r="AU98" s="70" t="s">
        <v>106</v>
      </c>
      <c r="AV98" s="70" t="s">
        <v>106</v>
      </c>
      <c r="AW98" s="70" t="s">
        <v>106</v>
      </c>
      <c r="AX98" s="70" t="s">
        <v>106</v>
      </c>
      <c r="AY98" s="70" t="s">
        <v>106</v>
      </c>
      <c r="AZ98" s="120" t="s">
        <v>576</v>
      </c>
      <c r="BA98" s="70" t="s">
        <v>106</v>
      </c>
      <c r="BB98" s="70" t="s">
        <v>106</v>
      </c>
    </row>
    <row r="99" spans="1:54" ht="16" x14ac:dyDescent="0.2">
      <c r="A99" s="63">
        <v>43791.574143518519</v>
      </c>
      <c r="B99" s="63">
        <v>43791.579629629632</v>
      </c>
      <c r="C99" s="58" t="s">
        <v>57</v>
      </c>
      <c r="D99" s="120" t="s">
        <v>576</v>
      </c>
      <c r="E99" s="2">
        <v>33</v>
      </c>
      <c r="F99" s="2">
        <v>474</v>
      </c>
      <c r="G99" s="58" t="s">
        <v>104</v>
      </c>
      <c r="H99" s="63">
        <v>43798.579642604163</v>
      </c>
      <c r="I99" s="58" t="s">
        <v>279</v>
      </c>
      <c r="J99" s="58" t="s">
        <v>106</v>
      </c>
      <c r="K99" s="58" t="s">
        <v>106</v>
      </c>
      <c r="L99" s="58" t="s">
        <v>106</v>
      </c>
      <c r="M99" s="58" t="s">
        <v>106</v>
      </c>
      <c r="N99" s="120" t="s">
        <v>576</v>
      </c>
      <c r="O99" s="120" t="s">
        <v>576</v>
      </c>
      <c r="P99" s="58" t="s">
        <v>107</v>
      </c>
      <c r="Q99" s="58" t="s">
        <v>108</v>
      </c>
      <c r="R99" s="58" t="s">
        <v>129</v>
      </c>
      <c r="S99" s="58" t="s">
        <v>109</v>
      </c>
      <c r="T99" s="58" t="s">
        <v>132</v>
      </c>
      <c r="U99" s="58" t="s">
        <v>132</v>
      </c>
      <c r="V99" s="58" t="s">
        <v>132</v>
      </c>
      <c r="W99" s="58" t="s">
        <v>133</v>
      </c>
      <c r="X99" s="58" t="s">
        <v>133</v>
      </c>
      <c r="Y99" s="58" t="s">
        <v>133</v>
      </c>
      <c r="Z99" s="58" t="s">
        <v>133</v>
      </c>
      <c r="AA99" s="58" t="s">
        <v>134</v>
      </c>
      <c r="AB99" s="58" t="s">
        <v>134</v>
      </c>
      <c r="AC99" s="58" t="s">
        <v>134</v>
      </c>
      <c r="AD99" s="58" t="s">
        <v>133</v>
      </c>
      <c r="AE99" s="58" t="s">
        <v>133</v>
      </c>
      <c r="AF99" s="58" t="s">
        <v>133</v>
      </c>
      <c r="AG99" s="58" t="s">
        <v>109</v>
      </c>
      <c r="AH99" s="58" t="s">
        <v>110</v>
      </c>
      <c r="AI99" s="58" t="s">
        <v>151</v>
      </c>
      <c r="AJ99" s="58" t="s">
        <v>136</v>
      </c>
      <c r="AK99" s="58" t="s">
        <v>137</v>
      </c>
      <c r="AL99" s="58" t="s">
        <v>168</v>
      </c>
      <c r="AM99" s="58" t="s">
        <v>138</v>
      </c>
      <c r="AN99" s="58" t="s">
        <v>116</v>
      </c>
      <c r="AO99" s="58" t="s">
        <v>139</v>
      </c>
      <c r="AP99" s="58" t="s">
        <v>118</v>
      </c>
      <c r="AQ99" s="58" t="s">
        <v>141</v>
      </c>
      <c r="AR99" s="58" t="s">
        <v>120</v>
      </c>
      <c r="AS99" s="58" t="s">
        <v>143</v>
      </c>
      <c r="AT99" s="58" t="s">
        <v>153</v>
      </c>
      <c r="AU99" s="58" t="s">
        <v>145</v>
      </c>
      <c r="AV99" s="58" t="s">
        <v>123</v>
      </c>
      <c r="AW99" s="58" t="s">
        <v>125</v>
      </c>
      <c r="AX99" s="58" t="s">
        <v>126</v>
      </c>
      <c r="AY99" s="58" t="s">
        <v>162</v>
      </c>
      <c r="AZ99" s="120" t="s">
        <v>576</v>
      </c>
      <c r="BA99" s="58" t="s">
        <v>148</v>
      </c>
      <c r="BB99" s="58" t="s">
        <v>106</v>
      </c>
    </row>
    <row r="100" spans="1:54" s="17" customFormat="1" ht="16" x14ac:dyDescent="0.2">
      <c r="A100" s="72">
        <v>43791.839050925926</v>
      </c>
      <c r="B100" s="72">
        <v>43791.839918981481</v>
      </c>
      <c r="C100" s="70" t="s">
        <v>57</v>
      </c>
      <c r="D100" s="120" t="s">
        <v>576</v>
      </c>
      <c r="E100" s="17">
        <v>16</v>
      </c>
      <c r="F100" s="17">
        <v>74</v>
      </c>
      <c r="G100" s="70" t="s">
        <v>104</v>
      </c>
      <c r="H100" s="72">
        <v>43798.839987604166</v>
      </c>
      <c r="I100" s="70" t="s">
        <v>280</v>
      </c>
      <c r="J100" s="70" t="s">
        <v>106</v>
      </c>
      <c r="K100" s="70" t="s">
        <v>106</v>
      </c>
      <c r="L100" s="70" t="s">
        <v>106</v>
      </c>
      <c r="M100" s="70" t="s">
        <v>106</v>
      </c>
      <c r="N100" s="120" t="s">
        <v>576</v>
      </c>
      <c r="O100" s="120" t="s">
        <v>576</v>
      </c>
      <c r="P100" s="70" t="s">
        <v>107</v>
      </c>
      <c r="Q100" s="70" t="s">
        <v>108</v>
      </c>
      <c r="R100" s="70" t="s">
        <v>129</v>
      </c>
      <c r="S100" s="70" t="s">
        <v>134</v>
      </c>
      <c r="T100" s="70" t="s">
        <v>132</v>
      </c>
      <c r="U100" s="70" t="s">
        <v>134</v>
      </c>
      <c r="V100" s="70" t="s">
        <v>133</v>
      </c>
      <c r="W100" s="70" t="s">
        <v>134</v>
      </c>
      <c r="X100" s="70" t="s">
        <v>133</v>
      </c>
      <c r="Y100" s="70" t="s">
        <v>134</v>
      </c>
      <c r="Z100" s="70" t="s">
        <v>134</v>
      </c>
      <c r="AA100" s="70" t="s">
        <v>133</v>
      </c>
      <c r="AB100" s="70" t="s">
        <v>134</v>
      </c>
      <c r="AC100" s="70" t="s">
        <v>134</v>
      </c>
      <c r="AD100" s="70" t="s">
        <v>134</v>
      </c>
      <c r="AE100" s="70" t="s">
        <v>134</v>
      </c>
      <c r="AF100" s="70" t="s">
        <v>133</v>
      </c>
      <c r="AG100" s="70" t="s">
        <v>133</v>
      </c>
      <c r="AH100" s="71">
        <v>0</v>
      </c>
      <c r="AI100" s="70" t="s">
        <v>106</v>
      </c>
      <c r="AJ100" s="70" t="s">
        <v>106</v>
      </c>
      <c r="AK100" s="70" t="s">
        <v>106</v>
      </c>
      <c r="AL100" s="70" t="s">
        <v>106</v>
      </c>
      <c r="AM100" s="70" t="s">
        <v>106</v>
      </c>
      <c r="AN100" s="70" t="s">
        <v>106</v>
      </c>
      <c r="AO100" s="70" t="s">
        <v>106</v>
      </c>
      <c r="AP100" s="70" t="s">
        <v>106</v>
      </c>
      <c r="AQ100" s="70" t="s">
        <v>106</v>
      </c>
      <c r="AR100" s="70" t="s">
        <v>106</v>
      </c>
      <c r="AS100" s="70" t="s">
        <v>106</v>
      </c>
      <c r="AT100" s="70" t="s">
        <v>106</v>
      </c>
      <c r="AU100" s="70" t="s">
        <v>106</v>
      </c>
      <c r="AV100" s="70" t="s">
        <v>106</v>
      </c>
      <c r="AW100" s="70" t="s">
        <v>106</v>
      </c>
      <c r="AX100" s="70" t="s">
        <v>106</v>
      </c>
      <c r="AY100" s="70" t="s">
        <v>106</v>
      </c>
      <c r="AZ100" s="120" t="s">
        <v>576</v>
      </c>
      <c r="BA100" s="70" t="s">
        <v>106</v>
      </c>
      <c r="BB100" s="70" t="s">
        <v>106</v>
      </c>
    </row>
    <row r="101" spans="1:54" ht="16" x14ac:dyDescent="0.2">
      <c r="A101" s="63">
        <v>43793.253877314812</v>
      </c>
      <c r="B101" s="63">
        <v>43793.25984953704</v>
      </c>
      <c r="C101" s="58" t="s">
        <v>57</v>
      </c>
      <c r="D101" s="120" t="s">
        <v>576</v>
      </c>
      <c r="E101" s="2">
        <v>33</v>
      </c>
      <c r="F101" s="2">
        <v>515</v>
      </c>
      <c r="G101" s="58" t="s">
        <v>104</v>
      </c>
      <c r="H101" s="63">
        <v>43800.259960011572</v>
      </c>
      <c r="I101" s="58" t="s">
        <v>281</v>
      </c>
      <c r="J101" s="58" t="s">
        <v>106</v>
      </c>
      <c r="K101" s="58" t="s">
        <v>106</v>
      </c>
      <c r="L101" s="58" t="s">
        <v>106</v>
      </c>
      <c r="M101" s="58" t="s">
        <v>106</v>
      </c>
      <c r="N101" s="120" t="s">
        <v>576</v>
      </c>
      <c r="O101" s="120" t="s">
        <v>576</v>
      </c>
      <c r="P101" s="58" t="s">
        <v>107</v>
      </c>
      <c r="Q101" s="58" t="s">
        <v>108</v>
      </c>
      <c r="R101" s="58" t="s">
        <v>129</v>
      </c>
      <c r="S101" s="58" t="s">
        <v>133</v>
      </c>
      <c r="T101" s="58" t="s">
        <v>132</v>
      </c>
      <c r="U101" s="58" t="s">
        <v>132</v>
      </c>
      <c r="V101" s="58" t="s">
        <v>133</v>
      </c>
      <c r="W101" s="58" t="s">
        <v>133</v>
      </c>
      <c r="X101" s="58" t="s">
        <v>134</v>
      </c>
      <c r="Y101" s="58" t="s">
        <v>134</v>
      </c>
      <c r="Z101" s="58" t="s">
        <v>134</v>
      </c>
      <c r="AA101" s="58" t="s">
        <v>132</v>
      </c>
      <c r="AB101" s="58" t="s">
        <v>133</v>
      </c>
      <c r="AC101" s="58" t="s">
        <v>132</v>
      </c>
      <c r="AD101" s="58" t="s">
        <v>134</v>
      </c>
      <c r="AE101" s="58" t="s">
        <v>133</v>
      </c>
      <c r="AF101" s="58" t="s">
        <v>133</v>
      </c>
      <c r="AG101" s="58" t="s">
        <v>134</v>
      </c>
      <c r="AH101" s="58" t="s">
        <v>135</v>
      </c>
      <c r="AI101" s="58" t="s">
        <v>111</v>
      </c>
      <c r="AJ101" s="58" t="s">
        <v>136</v>
      </c>
      <c r="AK101" s="58" t="s">
        <v>137</v>
      </c>
      <c r="AL101" s="58" t="s">
        <v>114</v>
      </c>
      <c r="AM101" s="58" t="s">
        <v>138</v>
      </c>
      <c r="AN101" s="58" t="s">
        <v>116</v>
      </c>
      <c r="AO101" s="58" t="s">
        <v>117</v>
      </c>
      <c r="AP101" s="58" t="s">
        <v>140</v>
      </c>
      <c r="AQ101" s="58" t="s">
        <v>141</v>
      </c>
      <c r="AR101" s="58" t="s">
        <v>120</v>
      </c>
      <c r="AS101" s="58" t="s">
        <v>143</v>
      </c>
      <c r="AT101" s="58" t="s">
        <v>161</v>
      </c>
      <c r="AU101" s="58" t="s">
        <v>145</v>
      </c>
      <c r="AV101" s="58" t="s">
        <v>174</v>
      </c>
      <c r="AW101" s="58" t="s">
        <v>125</v>
      </c>
      <c r="AX101" s="58" t="s">
        <v>146</v>
      </c>
      <c r="AY101" s="58" t="s">
        <v>127</v>
      </c>
      <c r="AZ101" s="120" t="s">
        <v>576</v>
      </c>
      <c r="BA101" s="58" t="s">
        <v>148</v>
      </c>
      <c r="BB101" s="58" t="s">
        <v>106</v>
      </c>
    </row>
    <row r="102" spans="1:54" ht="16" x14ac:dyDescent="0.2">
      <c r="A102" s="63">
        <v>43800.400729166664</v>
      </c>
      <c r="B102" s="63">
        <v>43800.407025462962</v>
      </c>
      <c r="C102" s="58" t="s">
        <v>57</v>
      </c>
      <c r="D102" s="120" t="s">
        <v>576</v>
      </c>
      <c r="E102" s="2">
        <v>100</v>
      </c>
      <c r="F102" s="2">
        <v>544</v>
      </c>
      <c r="G102" s="58" t="s">
        <v>130</v>
      </c>
      <c r="H102" s="63">
        <v>43800.40703642361</v>
      </c>
      <c r="I102" s="58" t="s">
        <v>282</v>
      </c>
      <c r="J102" s="58" t="s">
        <v>106</v>
      </c>
      <c r="K102" s="58" t="s">
        <v>106</v>
      </c>
      <c r="L102" s="58" t="s">
        <v>106</v>
      </c>
      <c r="M102" s="58" t="s">
        <v>106</v>
      </c>
      <c r="N102" s="120" t="s">
        <v>576</v>
      </c>
      <c r="O102" s="120" t="s">
        <v>576</v>
      </c>
      <c r="P102" s="58" t="s">
        <v>107</v>
      </c>
      <c r="Q102" s="58" t="s">
        <v>108</v>
      </c>
      <c r="R102" s="58" t="s">
        <v>129</v>
      </c>
      <c r="S102" s="58" t="s">
        <v>133</v>
      </c>
      <c r="T102" s="58" t="s">
        <v>132</v>
      </c>
      <c r="U102" s="58" t="s">
        <v>133</v>
      </c>
      <c r="V102" s="58" t="s">
        <v>134</v>
      </c>
      <c r="W102" s="58" t="s">
        <v>133</v>
      </c>
      <c r="X102" s="58" t="s">
        <v>134</v>
      </c>
      <c r="Y102" s="58" t="s">
        <v>133</v>
      </c>
      <c r="Z102" s="58" t="s">
        <v>134</v>
      </c>
      <c r="AA102" s="58" t="s">
        <v>133</v>
      </c>
      <c r="AB102" s="58" t="s">
        <v>133</v>
      </c>
      <c r="AC102" s="58" t="s">
        <v>134</v>
      </c>
      <c r="AD102" s="58" t="s">
        <v>134</v>
      </c>
      <c r="AE102" s="58" t="s">
        <v>134</v>
      </c>
      <c r="AF102" s="58" t="s">
        <v>133</v>
      </c>
      <c r="AG102" s="58" t="s">
        <v>133</v>
      </c>
      <c r="AH102" s="58" t="s">
        <v>110</v>
      </c>
      <c r="AI102" s="58" t="s">
        <v>111</v>
      </c>
      <c r="AJ102" s="58" t="s">
        <v>136</v>
      </c>
      <c r="AK102" s="58" t="s">
        <v>137</v>
      </c>
      <c r="AL102" s="58" t="s">
        <v>114</v>
      </c>
      <c r="AM102" s="58" t="s">
        <v>138</v>
      </c>
      <c r="AN102" s="58" t="s">
        <v>176</v>
      </c>
      <c r="AO102" s="58" t="s">
        <v>117</v>
      </c>
      <c r="AP102" s="58" t="s">
        <v>140</v>
      </c>
      <c r="AQ102" s="58" t="s">
        <v>141</v>
      </c>
      <c r="AR102" s="58" t="s">
        <v>120</v>
      </c>
      <c r="AS102" s="58" t="s">
        <v>143</v>
      </c>
      <c r="AT102" s="58" t="s">
        <v>122</v>
      </c>
      <c r="AU102" s="58" t="s">
        <v>145</v>
      </c>
      <c r="AV102" s="58" t="s">
        <v>174</v>
      </c>
      <c r="AW102" s="58" t="s">
        <v>125</v>
      </c>
      <c r="AX102" s="58" t="s">
        <v>126</v>
      </c>
      <c r="AY102" s="58" t="s">
        <v>147</v>
      </c>
      <c r="AZ102" s="120" t="s">
        <v>576</v>
      </c>
      <c r="BA102" s="58" t="s">
        <v>148</v>
      </c>
      <c r="BB102" s="58" t="s">
        <v>106</v>
      </c>
    </row>
    <row r="103" spans="1:54" s="17" customFormat="1" ht="16" x14ac:dyDescent="0.2">
      <c r="A103" s="72">
        <v>43795.224629629629</v>
      </c>
      <c r="B103" s="72">
        <v>43795.501250000001</v>
      </c>
      <c r="C103" s="70" t="s">
        <v>57</v>
      </c>
      <c r="D103" s="120" t="s">
        <v>576</v>
      </c>
      <c r="E103" s="17">
        <v>16</v>
      </c>
      <c r="F103" s="17">
        <v>23899</v>
      </c>
      <c r="G103" s="70" t="s">
        <v>104</v>
      </c>
      <c r="H103" s="72">
        <v>43802.501323483797</v>
      </c>
      <c r="I103" s="70" t="s">
        <v>283</v>
      </c>
      <c r="J103" s="70" t="s">
        <v>106</v>
      </c>
      <c r="K103" s="70" t="s">
        <v>106</v>
      </c>
      <c r="L103" s="70" t="s">
        <v>106</v>
      </c>
      <c r="M103" s="70" t="s">
        <v>106</v>
      </c>
      <c r="N103" s="120" t="s">
        <v>576</v>
      </c>
      <c r="O103" s="120" t="s">
        <v>576</v>
      </c>
      <c r="P103" s="70" t="s">
        <v>107</v>
      </c>
      <c r="Q103" s="70" t="s">
        <v>108</v>
      </c>
      <c r="R103" s="70" t="s">
        <v>129</v>
      </c>
      <c r="S103" s="70" t="s">
        <v>134</v>
      </c>
      <c r="T103" s="70" t="s">
        <v>132</v>
      </c>
      <c r="U103" s="70" t="s">
        <v>133</v>
      </c>
      <c r="V103" s="70" t="s">
        <v>134</v>
      </c>
      <c r="W103" s="70" t="s">
        <v>134</v>
      </c>
      <c r="X103" s="70" t="s">
        <v>134</v>
      </c>
      <c r="Y103" s="70" t="s">
        <v>133</v>
      </c>
      <c r="Z103" s="70" t="s">
        <v>134</v>
      </c>
      <c r="AA103" s="70" t="s">
        <v>134</v>
      </c>
      <c r="AB103" s="70" t="s">
        <v>134</v>
      </c>
      <c r="AC103" s="70" t="s">
        <v>134</v>
      </c>
      <c r="AD103" s="70" t="s">
        <v>134</v>
      </c>
      <c r="AE103" s="70" t="s">
        <v>134</v>
      </c>
      <c r="AF103" s="70" t="s">
        <v>134</v>
      </c>
      <c r="AG103" s="70" t="s">
        <v>133</v>
      </c>
      <c r="AH103" s="71">
        <v>0</v>
      </c>
      <c r="AI103" s="70" t="s">
        <v>106</v>
      </c>
      <c r="AJ103" s="70" t="s">
        <v>106</v>
      </c>
      <c r="AK103" s="70" t="s">
        <v>106</v>
      </c>
      <c r="AL103" s="70" t="s">
        <v>106</v>
      </c>
      <c r="AM103" s="70" t="s">
        <v>106</v>
      </c>
      <c r="AN103" s="70" t="s">
        <v>106</v>
      </c>
      <c r="AO103" s="70" t="s">
        <v>106</v>
      </c>
      <c r="AP103" s="70" t="s">
        <v>106</v>
      </c>
      <c r="AQ103" s="70" t="s">
        <v>106</v>
      </c>
      <c r="AR103" s="70" t="s">
        <v>106</v>
      </c>
      <c r="AS103" s="70" t="s">
        <v>106</v>
      </c>
      <c r="AT103" s="70" t="s">
        <v>106</v>
      </c>
      <c r="AU103" s="70" t="s">
        <v>106</v>
      </c>
      <c r="AV103" s="70" t="s">
        <v>106</v>
      </c>
      <c r="AW103" s="70" t="s">
        <v>106</v>
      </c>
      <c r="AX103" s="70" t="s">
        <v>106</v>
      </c>
      <c r="AY103" s="70" t="s">
        <v>106</v>
      </c>
      <c r="AZ103" s="120" t="s">
        <v>576</v>
      </c>
      <c r="BA103" s="70" t="s">
        <v>106</v>
      </c>
      <c r="BB103" s="70" t="s">
        <v>106</v>
      </c>
    </row>
    <row r="104" spans="1:54" s="66" customFormat="1" ht="16" x14ac:dyDescent="0.2">
      <c r="A104" s="69">
        <v>43820.892569444448</v>
      </c>
      <c r="B104" s="69">
        <v>43820.893275462964</v>
      </c>
      <c r="C104" s="67" t="s">
        <v>57</v>
      </c>
      <c r="D104" s="120" t="s">
        <v>576</v>
      </c>
      <c r="E104" s="66">
        <v>2</v>
      </c>
      <c r="F104" s="66">
        <v>60</v>
      </c>
      <c r="G104" s="67" t="s">
        <v>104</v>
      </c>
      <c r="H104" s="69">
        <v>43827.89364386574</v>
      </c>
      <c r="I104" s="67" t="s">
        <v>284</v>
      </c>
      <c r="J104" s="67" t="s">
        <v>106</v>
      </c>
      <c r="K104" s="67" t="s">
        <v>106</v>
      </c>
      <c r="L104" s="67" t="s">
        <v>106</v>
      </c>
      <c r="M104" s="67" t="s">
        <v>106</v>
      </c>
      <c r="N104" s="120" t="s">
        <v>576</v>
      </c>
      <c r="O104" s="120" t="s">
        <v>576</v>
      </c>
      <c r="P104" s="67" t="s">
        <v>107</v>
      </c>
      <c r="Q104" s="67" t="s">
        <v>108</v>
      </c>
      <c r="R104" s="67" t="s">
        <v>129</v>
      </c>
      <c r="S104" s="67" t="s">
        <v>106</v>
      </c>
      <c r="T104" s="67" t="s">
        <v>106</v>
      </c>
      <c r="U104" s="67" t="s">
        <v>106</v>
      </c>
      <c r="V104" s="67" t="s">
        <v>106</v>
      </c>
      <c r="W104" s="67" t="s">
        <v>106</v>
      </c>
      <c r="X104" s="67" t="s">
        <v>106</v>
      </c>
      <c r="Y104" s="67" t="s">
        <v>106</v>
      </c>
      <c r="Z104" s="67" t="s">
        <v>106</v>
      </c>
      <c r="AA104" s="67" t="s">
        <v>106</v>
      </c>
      <c r="AB104" s="67" t="s">
        <v>106</v>
      </c>
      <c r="AC104" s="67" t="s">
        <v>106</v>
      </c>
      <c r="AD104" s="67" t="s">
        <v>106</v>
      </c>
      <c r="AE104" s="67" t="s">
        <v>106</v>
      </c>
      <c r="AF104" s="67" t="s">
        <v>106</v>
      </c>
      <c r="AG104" s="68">
        <v>0</v>
      </c>
      <c r="AH104" s="68">
        <v>0</v>
      </c>
      <c r="AI104" s="67" t="s">
        <v>106</v>
      </c>
      <c r="AJ104" s="67" t="s">
        <v>106</v>
      </c>
      <c r="AK104" s="67" t="s">
        <v>106</v>
      </c>
      <c r="AL104" s="67" t="s">
        <v>106</v>
      </c>
      <c r="AM104" s="67" t="s">
        <v>106</v>
      </c>
      <c r="AN104" s="67" t="s">
        <v>106</v>
      </c>
      <c r="AO104" s="67" t="s">
        <v>106</v>
      </c>
      <c r="AP104" s="67" t="s">
        <v>106</v>
      </c>
      <c r="AQ104" s="67" t="s">
        <v>106</v>
      </c>
      <c r="AR104" s="67" t="s">
        <v>106</v>
      </c>
      <c r="AS104" s="67" t="s">
        <v>106</v>
      </c>
      <c r="AT104" s="67" t="s">
        <v>106</v>
      </c>
      <c r="AU104" s="67" t="s">
        <v>106</v>
      </c>
      <c r="AV104" s="67" t="s">
        <v>106</v>
      </c>
      <c r="AW104" s="67" t="s">
        <v>106</v>
      </c>
      <c r="AX104" s="67" t="s">
        <v>106</v>
      </c>
      <c r="AY104" s="67" t="s">
        <v>106</v>
      </c>
      <c r="AZ104" s="120" t="s">
        <v>576</v>
      </c>
      <c r="BA104" s="67" t="s">
        <v>106</v>
      </c>
      <c r="BB104" s="67" t="s">
        <v>106</v>
      </c>
    </row>
    <row r="105" spans="1:54" s="66" customFormat="1" ht="16" x14ac:dyDescent="0.2">
      <c r="A105" s="69">
        <v>43864.354560185187</v>
      </c>
      <c r="B105" s="69">
        <v>43864.355995370373</v>
      </c>
      <c r="C105" s="67" t="s">
        <v>57</v>
      </c>
      <c r="D105" s="120" t="s">
        <v>576</v>
      </c>
      <c r="E105" s="66">
        <v>2</v>
      </c>
      <c r="F105" s="66">
        <v>123</v>
      </c>
      <c r="G105" s="67" t="s">
        <v>104</v>
      </c>
      <c r="H105" s="69">
        <v>43871.35609927083</v>
      </c>
      <c r="I105" s="67" t="s">
        <v>285</v>
      </c>
      <c r="J105" s="67" t="s">
        <v>106</v>
      </c>
      <c r="K105" s="67" t="s">
        <v>106</v>
      </c>
      <c r="L105" s="67" t="s">
        <v>106</v>
      </c>
      <c r="M105" s="67" t="s">
        <v>106</v>
      </c>
      <c r="N105" s="120" t="s">
        <v>576</v>
      </c>
      <c r="O105" s="120" t="s">
        <v>576</v>
      </c>
      <c r="P105" s="67" t="s">
        <v>107</v>
      </c>
      <c r="Q105" s="67" t="s">
        <v>108</v>
      </c>
      <c r="R105" s="67" t="s">
        <v>129</v>
      </c>
      <c r="S105" s="67" t="s">
        <v>106</v>
      </c>
      <c r="T105" s="67" t="s">
        <v>106</v>
      </c>
      <c r="U105" s="67" t="s">
        <v>106</v>
      </c>
      <c r="V105" s="67" t="s">
        <v>106</v>
      </c>
      <c r="W105" s="67" t="s">
        <v>106</v>
      </c>
      <c r="X105" s="67" t="s">
        <v>106</v>
      </c>
      <c r="Y105" s="67" t="s">
        <v>106</v>
      </c>
      <c r="Z105" s="67" t="s">
        <v>106</v>
      </c>
      <c r="AA105" s="67" t="s">
        <v>106</v>
      </c>
      <c r="AB105" s="67" t="s">
        <v>106</v>
      </c>
      <c r="AC105" s="67" t="s">
        <v>106</v>
      </c>
      <c r="AD105" s="67" t="s">
        <v>106</v>
      </c>
      <c r="AE105" s="67" t="s">
        <v>106</v>
      </c>
      <c r="AF105" s="67" t="s">
        <v>106</v>
      </c>
      <c r="AG105" s="68">
        <v>0</v>
      </c>
      <c r="AH105" s="68">
        <v>0</v>
      </c>
      <c r="AI105" s="67" t="s">
        <v>106</v>
      </c>
      <c r="AJ105" s="67" t="s">
        <v>106</v>
      </c>
      <c r="AK105" s="67" t="s">
        <v>106</v>
      </c>
      <c r="AL105" s="67" t="s">
        <v>106</v>
      </c>
      <c r="AM105" s="67" t="s">
        <v>106</v>
      </c>
      <c r="AN105" s="67" t="s">
        <v>106</v>
      </c>
      <c r="AO105" s="67" t="s">
        <v>106</v>
      </c>
      <c r="AP105" s="67" t="s">
        <v>106</v>
      </c>
      <c r="AQ105" s="67" t="s">
        <v>106</v>
      </c>
      <c r="AR105" s="67" t="s">
        <v>106</v>
      </c>
      <c r="AS105" s="67" t="s">
        <v>106</v>
      </c>
      <c r="AT105" s="67" t="s">
        <v>106</v>
      </c>
      <c r="AU105" s="67" t="s">
        <v>106</v>
      </c>
      <c r="AV105" s="67" t="s">
        <v>106</v>
      </c>
      <c r="AW105" s="67" t="s">
        <v>106</v>
      </c>
      <c r="AX105" s="67" t="s">
        <v>106</v>
      </c>
      <c r="AY105" s="67" t="s">
        <v>106</v>
      </c>
      <c r="AZ105" s="120" t="s">
        <v>576</v>
      </c>
      <c r="BA105" s="67" t="s">
        <v>106</v>
      </c>
      <c r="BB105" s="67" t="s">
        <v>106</v>
      </c>
    </row>
    <row r="106" spans="1:54" ht="16" x14ac:dyDescent="0.2">
      <c r="A106" s="63">
        <v>43885.873784722222</v>
      </c>
      <c r="B106" s="63">
        <v>43885.884282407409</v>
      </c>
      <c r="C106" s="58" t="s">
        <v>57</v>
      </c>
      <c r="D106" s="120" t="s">
        <v>576</v>
      </c>
      <c r="E106" s="2">
        <v>100</v>
      </c>
      <c r="F106" s="2">
        <v>907</v>
      </c>
      <c r="G106" s="58" t="s">
        <v>130</v>
      </c>
      <c r="H106" s="63">
        <v>43885.884296493059</v>
      </c>
      <c r="I106" s="58" t="s">
        <v>286</v>
      </c>
      <c r="J106" s="58" t="s">
        <v>106</v>
      </c>
      <c r="K106" s="58" t="s">
        <v>106</v>
      </c>
      <c r="L106" s="58" t="s">
        <v>106</v>
      </c>
      <c r="M106" s="58" t="s">
        <v>106</v>
      </c>
      <c r="N106" s="120" t="s">
        <v>576</v>
      </c>
      <c r="O106" s="120" t="s">
        <v>576</v>
      </c>
      <c r="P106" s="58" t="s">
        <v>107</v>
      </c>
      <c r="Q106" s="58" t="s">
        <v>108</v>
      </c>
      <c r="R106" s="58" t="s">
        <v>129</v>
      </c>
      <c r="S106" s="58" t="s">
        <v>109</v>
      </c>
      <c r="T106" s="58" t="s">
        <v>133</v>
      </c>
      <c r="U106" s="58" t="s">
        <v>134</v>
      </c>
      <c r="V106" s="58" t="s">
        <v>134</v>
      </c>
      <c r="W106" s="58" t="s">
        <v>134</v>
      </c>
      <c r="X106" s="58" t="s">
        <v>134</v>
      </c>
      <c r="Y106" s="58" t="s">
        <v>134</v>
      </c>
      <c r="Z106" s="58" t="s">
        <v>109</v>
      </c>
      <c r="AA106" s="58" t="s">
        <v>134</v>
      </c>
      <c r="AB106" s="58" t="s">
        <v>109</v>
      </c>
      <c r="AC106" s="58" t="s">
        <v>109</v>
      </c>
      <c r="AD106" s="58" t="s">
        <v>134</v>
      </c>
      <c r="AE106" s="58" t="s">
        <v>109</v>
      </c>
      <c r="AF106" s="58" t="s">
        <v>134</v>
      </c>
      <c r="AG106" s="58" t="s">
        <v>134</v>
      </c>
      <c r="AH106" s="58" t="s">
        <v>110</v>
      </c>
      <c r="AI106" s="58" t="s">
        <v>151</v>
      </c>
      <c r="AJ106" s="58" t="s">
        <v>136</v>
      </c>
      <c r="AK106" s="58" t="s">
        <v>137</v>
      </c>
      <c r="AL106" s="58" t="s">
        <v>114</v>
      </c>
      <c r="AM106" s="58" t="s">
        <v>138</v>
      </c>
      <c r="AN106" s="58" t="s">
        <v>176</v>
      </c>
      <c r="AO106" s="58" t="s">
        <v>117</v>
      </c>
      <c r="AP106" s="58" t="s">
        <v>118</v>
      </c>
      <c r="AQ106" s="58" t="s">
        <v>119</v>
      </c>
      <c r="AR106" s="58" t="s">
        <v>142</v>
      </c>
      <c r="AS106" s="58" t="s">
        <v>143</v>
      </c>
      <c r="AT106" s="58" t="s">
        <v>144</v>
      </c>
      <c r="AU106" s="58" t="s">
        <v>145</v>
      </c>
      <c r="AV106" s="58" t="s">
        <v>123</v>
      </c>
      <c r="AW106" s="58" t="s">
        <v>125</v>
      </c>
      <c r="AX106" s="58" t="s">
        <v>126</v>
      </c>
      <c r="AY106" s="58" t="s">
        <v>192</v>
      </c>
      <c r="AZ106" s="120" t="s">
        <v>576</v>
      </c>
      <c r="BA106" s="58" t="s">
        <v>148</v>
      </c>
      <c r="BB106" s="58" t="s">
        <v>106</v>
      </c>
    </row>
    <row r="107" spans="1:54" s="66" customFormat="1" ht="16" x14ac:dyDescent="0.2">
      <c r="A107" s="69">
        <v>43885.871307870373</v>
      </c>
      <c r="B107" s="69">
        <v>43885.871412037035</v>
      </c>
      <c r="C107" s="67" t="s">
        <v>57</v>
      </c>
      <c r="D107" s="120" t="s">
        <v>576</v>
      </c>
      <c r="E107" s="66">
        <v>2</v>
      </c>
      <c r="F107" s="66">
        <v>8</v>
      </c>
      <c r="G107" s="67" t="s">
        <v>104</v>
      </c>
      <c r="H107" s="69">
        <v>43892.871560810185</v>
      </c>
      <c r="I107" s="67" t="s">
        <v>287</v>
      </c>
      <c r="J107" s="67" t="s">
        <v>106</v>
      </c>
      <c r="K107" s="67" t="s">
        <v>106</v>
      </c>
      <c r="L107" s="67" t="s">
        <v>106</v>
      </c>
      <c r="M107" s="67" t="s">
        <v>106</v>
      </c>
      <c r="N107" s="120" t="s">
        <v>576</v>
      </c>
      <c r="O107" s="120" t="s">
        <v>576</v>
      </c>
      <c r="P107" s="67" t="s">
        <v>107</v>
      </c>
      <c r="Q107" s="67" t="s">
        <v>108</v>
      </c>
      <c r="R107" s="67" t="s">
        <v>129</v>
      </c>
      <c r="S107" s="67" t="s">
        <v>106</v>
      </c>
      <c r="T107" s="67" t="s">
        <v>106</v>
      </c>
      <c r="U107" s="67" t="s">
        <v>106</v>
      </c>
      <c r="V107" s="67" t="s">
        <v>106</v>
      </c>
      <c r="W107" s="67" t="s">
        <v>106</v>
      </c>
      <c r="X107" s="67" t="s">
        <v>106</v>
      </c>
      <c r="Y107" s="67" t="s">
        <v>106</v>
      </c>
      <c r="Z107" s="67" t="s">
        <v>106</v>
      </c>
      <c r="AA107" s="67" t="s">
        <v>106</v>
      </c>
      <c r="AB107" s="67" t="s">
        <v>106</v>
      </c>
      <c r="AC107" s="67" t="s">
        <v>106</v>
      </c>
      <c r="AD107" s="67" t="s">
        <v>106</v>
      </c>
      <c r="AE107" s="67" t="s">
        <v>106</v>
      </c>
      <c r="AF107" s="67" t="s">
        <v>106</v>
      </c>
      <c r="AG107" s="68">
        <v>0</v>
      </c>
      <c r="AH107" s="68">
        <v>0</v>
      </c>
      <c r="AI107" s="67" t="s">
        <v>106</v>
      </c>
      <c r="AJ107" s="67" t="s">
        <v>106</v>
      </c>
      <c r="AK107" s="67" t="s">
        <v>106</v>
      </c>
      <c r="AL107" s="67" t="s">
        <v>106</v>
      </c>
      <c r="AM107" s="67" t="s">
        <v>106</v>
      </c>
      <c r="AN107" s="67" t="s">
        <v>106</v>
      </c>
      <c r="AO107" s="67" t="s">
        <v>106</v>
      </c>
      <c r="AP107" s="67" t="s">
        <v>106</v>
      </c>
      <c r="AQ107" s="67" t="s">
        <v>106</v>
      </c>
      <c r="AR107" s="67" t="s">
        <v>106</v>
      </c>
      <c r="AS107" s="67" t="s">
        <v>106</v>
      </c>
      <c r="AT107" s="67" t="s">
        <v>106</v>
      </c>
      <c r="AU107" s="67" t="s">
        <v>106</v>
      </c>
      <c r="AV107" s="67" t="s">
        <v>106</v>
      </c>
      <c r="AW107" s="67" t="s">
        <v>106</v>
      </c>
      <c r="AX107" s="67" t="s">
        <v>106</v>
      </c>
      <c r="AY107" s="67" t="s">
        <v>106</v>
      </c>
      <c r="AZ107" s="120" t="s">
        <v>576</v>
      </c>
      <c r="BA107" s="67" t="s">
        <v>106</v>
      </c>
      <c r="BB107" s="67" t="s">
        <v>106</v>
      </c>
    </row>
    <row r="108" spans="1:54" s="17" customFormat="1" ht="16" x14ac:dyDescent="0.2">
      <c r="A108" s="72">
        <v>43886.605439814812</v>
      </c>
      <c r="B108" s="72">
        <v>43886.607002314813</v>
      </c>
      <c r="C108" s="70" t="s">
        <v>57</v>
      </c>
      <c r="D108" s="120" t="s">
        <v>576</v>
      </c>
      <c r="E108" s="17">
        <v>16</v>
      </c>
      <c r="F108" s="17">
        <v>135</v>
      </c>
      <c r="G108" s="70" t="s">
        <v>104</v>
      </c>
      <c r="H108" s="72">
        <v>43893.607283645833</v>
      </c>
      <c r="I108" s="70" t="s">
        <v>288</v>
      </c>
      <c r="J108" s="70" t="s">
        <v>106</v>
      </c>
      <c r="K108" s="70" t="s">
        <v>106</v>
      </c>
      <c r="L108" s="70" t="s">
        <v>106</v>
      </c>
      <c r="M108" s="70" t="s">
        <v>106</v>
      </c>
      <c r="N108" s="120" t="s">
        <v>576</v>
      </c>
      <c r="O108" s="120" t="s">
        <v>576</v>
      </c>
      <c r="P108" s="70" t="s">
        <v>107</v>
      </c>
      <c r="Q108" s="70" t="s">
        <v>108</v>
      </c>
      <c r="R108" s="70" t="s">
        <v>129</v>
      </c>
      <c r="S108" s="70" t="s">
        <v>134</v>
      </c>
      <c r="T108" s="70" t="s">
        <v>133</v>
      </c>
      <c r="U108" s="70" t="s">
        <v>133</v>
      </c>
      <c r="V108" s="70" t="s">
        <v>134</v>
      </c>
      <c r="W108" s="70" t="s">
        <v>134</v>
      </c>
      <c r="X108" s="70" t="s">
        <v>134</v>
      </c>
      <c r="Y108" s="70" t="s">
        <v>134</v>
      </c>
      <c r="Z108" s="70" t="s">
        <v>133</v>
      </c>
      <c r="AA108" s="70" t="s">
        <v>109</v>
      </c>
      <c r="AB108" s="70" t="s">
        <v>134</v>
      </c>
      <c r="AC108" s="70" t="s">
        <v>109</v>
      </c>
      <c r="AD108" s="70" t="s">
        <v>109</v>
      </c>
      <c r="AE108" s="70" t="s">
        <v>134</v>
      </c>
      <c r="AF108" s="70" t="s">
        <v>134</v>
      </c>
      <c r="AG108" s="70" t="s">
        <v>134</v>
      </c>
      <c r="AH108" s="71">
        <v>0</v>
      </c>
      <c r="AI108" s="70" t="s">
        <v>106</v>
      </c>
      <c r="AJ108" s="70" t="s">
        <v>106</v>
      </c>
      <c r="AK108" s="70" t="s">
        <v>106</v>
      </c>
      <c r="AL108" s="70" t="s">
        <v>106</v>
      </c>
      <c r="AM108" s="70" t="s">
        <v>106</v>
      </c>
      <c r="AN108" s="70" t="s">
        <v>106</v>
      </c>
      <c r="AO108" s="70" t="s">
        <v>106</v>
      </c>
      <c r="AP108" s="70" t="s">
        <v>106</v>
      </c>
      <c r="AQ108" s="70" t="s">
        <v>106</v>
      </c>
      <c r="AR108" s="70" t="s">
        <v>106</v>
      </c>
      <c r="AS108" s="70" t="s">
        <v>106</v>
      </c>
      <c r="AT108" s="70" t="s">
        <v>106</v>
      </c>
      <c r="AU108" s="70" t="s">
        <v>106</v>
      </c>
      <c r="AV108" s="70" t="s">
        <v>106</v>
      </c>
      <c r="AW108" s="70" t="s">
        <v>106</v>
      </c>
      <c r="AX108" s="70" t="s">
        <v>106</v>
      </c>
      <c r="AY108" s="70" t="s">
        <v>106</v>
      </c>
      <c r="AZ108" s="120" t="s">
        <v>576</v>
      </c>
      <c r="BA108" s="70" t="s">
        <v>106</v>
      </c>
      <c r="BB108" s="70" t="s">
        <v>106</v>
      </c>
    </row>
    <row r="109" spans="1:54" s="66" customFormat="1" ht="16" x14ac:dyDescent="0.2">
      <c r="A109" s="69">
        <v>43915.346701388888</v>
      </c>
      <c r="B109" s="69">
        <v>43915.374826388892</v>
      </c>
      <c r="C109" s="67" t="s">
        <v>57</v>
      </c>
      <c r="D109" s="120" t="s">
        <v>576</v>
      </c>
      <c r="E109" s="66">
        <v>2</v>
      </c>
      <c r="F109" s="66">
        <v>2430</v>
      </c>
      <c r="G109" s="67" t="s">
        <v>104</v>
      </c>
      <c r="H109" s="69">
        <v>43922.374939166664</v>
      </c>
      <c r="I109" s="67" t="s">
        <v>289</v>
      </c>
      <c r="J109" s="67" t="s">
        <v>106</v>
      </c>
      <c r="K109" s="67" t="s">
        <v>106</v>
      </c>
      <c r="L109" s="67" t="s">
        <v>106</v>
      </c>
      <c r="M109" s="67" t="s">
        <v>106</v>
      </c>
      <c r="N109" s="120" t="s">
        <v>576</v>
      </c>
      <c r="O109" s="120" t="s">
        <v>576</v>
      </c>
      <c r="P109" s="67" t="s">
        <v>107</v>
      </c>
      <c r="Q109" s="67" t="s">
        <v>108</v>
      </c>
      <c r="R109" s="67" t="s">
        <v>129</v>
      </c>
      <c r="S109" s="67" t="s">
        <v>106</v>
      </c>
      <c r="T109" s="67" t="s">
        <v>106</v>
      </c>
      <c r="U109" s="67" t="s">
        <v>106</v>
      </c>
      <c r="V109" s="67" t="s">
        <v>106</v>
      </c>
      <c r="W109" s="67" t="s">
        <v>106</v>
      </c>
      <c r="X109" s="67" t="s">
        <v>106</v>
      </c>
      <c r="Y109" s="67" t="s">
        <v>106</v>
      </c>
      <c r="Z109" s="67" t="s">
        <v>106</v>
      </c>
      <c r="AA109" s="67" t="s">
        <v>106</v>
      </c>
      <c r="AB109" s="67" t="s">
        <v>106</v>
      </c>
      <c r="AC109" s="67" t="s">
        <v>106</v>
      </c>
      <c r="AD109" s="67" t="s">
        <v>106</v>
      </c>
      <c r="AE109" s="67" t="s">
        <v>106</v>
      </c>
      <c r="AF109" s="67" t="s">
        <v>106</v>
      </c>
      <c r="AG109" s="68">
        <v>0</v>
      </c>
      <c r="AH109" s="68">
        <v>0</v>
      </c>
      <c r="AI109" s="67" t="s">
        <v>106</v>
      </c>
      <c r="AJ109" s="67" t="s">
        <v>106</v>
      </c>
      <c r="AK109" s="67" t="s">
        <v>106</v>
      </c>
      <c r="AL109" s="67" t="s">
        <v>106</v>
      </c>
      <c r="AM109" s="67" t="s">
        <v>106</v>
      </c>
      <c r="AN109" s="67" t="s">
        <v>106</v>
      </c>
      <c r="AO109" s="67" t="s">
        <v>106</v>
      </c>
      <c r="AP109" s="67" t="s">
        <v>106</v>
      </c>
      <c r="AQ109" s="67" t="s">
        <v>106</v>
      </c>
      <c r="AR109" s="67" t="s">
        <v>106</v>
      </c>
      <c r="AS109" s="67" t="s">
        <v>106</v>
      </c>
      <c r="AT109" s="67" t="s">
        <v>106</v>
      </c>
      <c r="AU109" s="67" t="s">
        <v>106</v>
      </c>
      <c r="AV109" s="67" t="s">
        <v>106</v>
      </c>
      <c r="AW109" s="67" t="s">
        <v>106</v>
      </c>
      <c r="AX109" s="67" t="s">
        <v>106</v>
      </c>
      <c r="AY109" s="67" t="s">
        <v>106</v>
      </c>
      <c r="AZ109" s="120" t="s">
        <v>576</v>
      </c>
      <c r="BA109" s="67" t="s">
        <v>106</v>
      </c>
      <c r="BB109" s="67" t="s">
        <v>106</v>
      </c>
    </row>
    <row r="110" spans="1:54" ht="16" x14ac:dyDescent="0.2">
      <c r="A110" s="63">
        <v>43937.444085648145</v>
      </c>
      <c r="B110" s="63">
        <v>43937.458298611113</v>
      </c>
      <c r="C110" s="58" t="s">
        <v>57</v>
      </c>
      <c r="D110" s="120" t="s">
        <v>576</v>
      </c>
      <c r="E110" s="2">
        <v>100</v>
      </c>
      <c r="F110" s="2">
        <v>1227</v>
      </c>
      <c r="G110" s="58" t="s">
        <v>130</v>
      </c>
      <c r="H110" s="63">
        <v>43937.458304849541</v>
      </c>
      <c r="I110" s="58" t="s">
        <v>290</v>
      </c>
      <c r="J110" s="58" t="s">
        <v>106</v>
      </c>
      <c r="K110" s="58" t="s">
        <v>106</v>
      </c>
      <c r="L110" s="58" t="s">
        <v>106</v>
      </c>
      <c r="M110" s="58" t="s">
        <v>106</v>
      </c>
      <c r="N110" s="120" t="s">
        <v>576</v>
      </c>
      <c r="O110" s="120" t="s">
        <v>576</v>
      </c>
      <c r="P110" s="58" t="s">
        <v>107</v>
      </c>
      <c r="Q110" s="58" t="s">
        <v>108</v>
      </c>
      <c r="R110" s="58" t="s">
        <v>129</v>
      </c>
      <c r="S110" s="58" t="s">
        <v>133</v>
      </c>
      <c r="T110" s="58" t="s">
        <v>132</v>
      </c>
      <c r="U110" s="58" t="s">
        <v>132</v>
      </c>
      <c r="V110" s="58" t="s">
        <v>133</v>
      </c>
      <c r="W110" s="58" t="s">
        <v>133</v>
      </c>
      <c r="X110" s="58" t="s">
        <v>134</v>
      </c>
      <c r="Y110" s="58" t="s">
        <v>133</v>
      </c>
      <c r="Z110" s="58" t="s">
        <v>134</v>
      </c>
      <c r="AA110" s="58" t="s">
        <v>133</v>
      </c>
      <c r="AB110" s="58" t="s">
        <v>133</v>
      </c>
      <c r="AC110" s="58" t="s">
        <v>134</v>
      </c>
      <c r="AD110" s="58" t="s">
        <v>134</v>
      </c>
      <c r="AE110" s="58" t="s">
        <v>133</v>
      </c>
      <c r="AF110" s="58" t="s">
        <v>133</v>
      </c>
      <c r="AG110" s="58" t="s">
        <v>133</v>
      </c>
      <c r="AH110" s="58" t="s">
        <v>110</v>
      </c>
      <c r="AI110" s="58" t="s">
        <v>151</v>
      </c>
      <c r="AJ110" s="58" t="s">
        <v>136</v>
      </c>
      <c r="AK110" s="58" t="s">
        <v>137</v>
      </c>
      <c r="AL110" s="58" t="s">
        <v>168</v>
      </c>
      <c r="AM110" s="58" t="s">
        <v>115</v>
      </c>
      <c r="AN110" s="58" t="s">
        <v>176</v>
      </c>
      <c r="AO110" s="58" t="s">
        <v>117</v>
      </c>
      <c r="AP110" s="58" t="s">
        <v>118</v>
      </c>
      <c r="AQ110" s="58" t="s">
        <v>141</v>
      </c>
      <c r="AR110" s="58" t="s">
        <v>142</v>
      </c>
      <c r="AS110" s="58" t="s">
        <v>143</v>
      </c>
      <c r="AT110" s="58" t="s">
        <v>122</v>
      </c>
      <c r="AU110" s="58" t="s">
        <v>145</v>
      </c>
      <c r="AV110" s="58" t="s">
        <v>174</v>
      </c>
      <c r="AW110" s="58" t="s">
        <v>125</v>
      </c>
      <c r="AX110" s="58" t="s">
        <v>157</v>
      </c>
      <c r="AY110" s="58" t="s">
        <v>127</v>
      </c>
      <c r="AZ110" s="120" t="s">
        <v>576</v>
      </c>
      <c r="BA110" s="58" t="s">
        <v>148</v>
      </c>
      <c r="BB110" s="58" t="s">
        <v>106</v>
      </c>
    </row>
    <row r="111" spans="1:54" ht="16" x14ac:dyDescent="0.2">
      <c r="A111" s="63">
        <v>43945.462881944448</v>
      </c>
      <c r="B111" s="63">
        <v>43945.473194444443</v>
      </c>
      <c r="C111" s="58" t="s">
        <v>57</v>
      </c>
      <c r="D111" s="120" t="s">
        <v>576</v>
      </c>
      <c r="E111" s="2">
        <v>100</v>
      </c>
      <c r="F111" s="2">
        <v>891</v>
      </c>
      <c r="G111" s="58" t="s">
        <v>130</v>
      </c>
      <c r="H111" s="63">
        <v>43945.473207314812</v>
      </c>
      <c r="I111" s="58" t="s">
        <v>291</v>
      </c>
      <c r="J111" s="58" t="s">
        <v>106</v>
      </c>
      <c r="K111" s="58" t="s">
        <v>106</v>
      </c>
      <c r="L111" s="58" t="s">
        <v>106</v>
      </c>
      <c r="M111" s="58" t="s">
        <v>106</v>
      </c>
      <c r="N111" s="120" t="s">
        <v>576</v>
      </c>
      <c r="O111" s="120" t="s">
        <v>576</v>
      </c>
      <c r="P111" s="58" t="s">
        <v>107</v>
      </c>
      <c r="Q111" s="58" t="s">
        <v>108</v>
      </c>
      <c r="R111" s="58" t="s">
        <v>129</v>
      </c>
      <c r="S111" s="58" t="s">
        <v>134</v>
      </c>
      <c r="T111" s="58" t="s">
        <v>132</v>
      </c>
      <c r="U111" s="58" t="s">
        <v>134</v>
      </c>
      <c r="V111" s="58" t="s">
        <v>133</v>
      </c>
      <c r="W111" s="58" t="s">
        <v>134</v>
      </c>
      <c r="X111" s="58" t="s">
        <v>134</v>
      </c>
      <c r="Y111" s="58" t="s">
        <v>134</v>
      </c>
      <c r="Z111" s="58" t="s">
        <v>134</v>
      </c>
      <c r="AA111" s="58" t="s">
        <v>132</v>
      </c>
      <c r="AB111" s="58" t="s">
        <v>134</v>
      </c>
      <c r="AC111" s="58" t="s">
        <v>133</v>
      </c>
      <c r="AD111" s="58" t="s">
        <v>133</v>
      </c>
      <c r="AE111" s="58" t="s">
        <v>134</v>
      </c>
      <c r="AF111" s="58" t="s">
        <v>109</v>
      </c>
      <c r="AG111" s="58" t="s">
        <v>133</v>
      </c>
      <c r="AH111" s="58" t="s">
        <v>110</v>
      </c>
      <c r="AI111" s="58" t="s">
        <v>111</v>
      </c>
      <c r="AJ111" s="58" t="s">
        <v>136</v>
      </c>
      <c r="AK111" s="58" t="s">
        <v>152</v>
      </c>
      <c r="AL111" s="58" t="s">
        <v>114</v>
      </c>
      <c r="AM111" s="58" t="s">
        <v>138</v>
      </c>
      <c r="AN111" s="58" t="s">
        <v>116</v>
      </c>
      <c r="AO111" s="58" t="s">
        <v>117</v>
      </c>
      <c r="AP111" s="58" t="s">
        <v>118</v>
      </c>
      <c r="AQ111" s="58" t="s">
        <v>119</v>
      </c>
      <c r="AR111" s="58" t="s">
        <v>120</v>
      </c>
      <c r="AS111" s="58" t="s">
        <v>143</v>
      </c>
      <c r="AT111" s="58" t="s">
        <v>153</v>
      </c>
      <c r="AU111" s="58" t="s">
        <v>145</v>
      </c>
      <c r="AV111" s="58" t="s">
        <v>123</v>
      </c>
      <c r="AW111" s="58" t="s">
        <v>125</v>
      </c>
      <c r="AX111" s="58" t="s">
        <v>157</v>
      </c>
      <c r="AY111" s="58" t="s">
        <v>127</v>
      </c>
      <c r="AZ111" s="120" t="s">
        <v>576</v>
      </c>
      <c r="BA111" s="58" t="s">
        <v>148</v>
      </c>
      <c r="BB111" s="58" t="s">
        <v>106</v>
      </c>
    </row>
    <row r="112" spans="1:54" ht="16" x14ac:dyDescent="0.2">
      <c r="A112" s="63">
        <v>43945.544895833336</v>
      </c>
      <c r="B112" s="63">
        <v>43945.552233796298</v>
      </c>
      <c r="C112" s="58" t="s">
        <v>57</v>
      </c>
      <c r="D112" s="120" t="s">
        <v>576</v>
      </c>
      <c r="E112" s="2">
        <v>100</v>
      </c>
      <c r="F112" s="2">
        <v>633</v>
      </c>
      <c r="G112" s="58" t="s">
        <v>130</v>
      </c>
      <c r="H112" s="63">
        <v>43945.55224380787</v>
      </c>
      <c r="I112" s="58" t="s">
        <v>292</v>
      </c>
      <c r="J112" s="58" t="s">
        <v>106</v>
      </c>
      <c r="K112" s="58" t="s">
        <v>106</v>
      </c>
      <c r="L112" s="58" t="s">
        <v>106</v>
      </c>
      <c r="M112" s="58" t="s">
        <v>106</v>
      </c>
      <c r="N112" s="120" t="s">
        <v>576</v>
      </c>
      <c r="O112" s="120" t="s">
        <v>576</v>
      </c>
      <c r="P112" s="58" t="s">
        <v>107</v>
      </c>
      <c r="Q112" s="58" t="s">
        <v>108</v>
      </c>
      <c r="R112" s="58" t="s">
        <v>129</v>
      </c>
      <c r="S112" s="58" t="s">
        <v>134</v>
      </c>
      <c r="T112" s="58" t="s">
        <v>132</v>
      </c>
      <c r="U112" s="58" t="s">
        <v>132</v>
      </c>
      <c r="V112" s="58" t="s">
        <v>133</v>
      </c>
      <c r="W112" s="58" t="s">
        <v>133</v>
      </c>
      <c r="X112" s="58" t="s">
        <v>133</v>
      </c>
      <c r="Y112" s="58" t="s">
        <v>134</v>
      </c>
      <c r="Z112" s="58" t="s">
        <v>134</v>
      </c>
      <c r="AA112" s="58" t="s">
        <v>134</v>
      </c>
      <c r="AB112" s="58" t="s">
        <v>134</v>
      </c>
      <c r="AC112" s="58" t="s">
        <v>109</v>
      </c>
      <c r="AD112" s="58" t="s">
        <v>133</v>
      </c>
      <c r="AE112" s="58" t="s">
        <v>134</v>
      </c>
      <c r="AF112" s="58" t="s">
        <v>134</v>
      </c>
      <c r="AG112" s="58" t="s">
        <v>134</v>
      </c>
      <c r="AH112" s="58" t="s">
        <v>110</v>
      </c>
      <c r="AI112" s="58" t="s">
        <v>151</v>
      </c>
      <c r="AJ112" s="58" t="s">
        <v>136</v>
      </c>
      <c r="AK112" s="58" t="s">
        <v>113</v>
      </c>
      <c r="AL112" s="58" t="s">
        <v>114</v>
      </c>
      <c r="AM112" s="58" t="s">
        <v>115</v>
      </c>
      <c r="AN112" s="58" t="s">
        <v>116</v>
      </c>
      <c r="AO112" s="58" t="s">
        <v>117</v>
      </c>
      <c r="AP112" s="58" t="s">
        <v>118</v>
      </c>
      <c r="AQ112" s="58" t="s">
        <v>141</v>
      </c>
      <c r="AR112" s="58" t="s">
        <v>142</v>
      </c>
      <c r="AS112" s="58" t="s">
        <v>143</v>
      </c>
      <c r="AT112" s="58" t="s">
        <v>144</v>
      </c>
      <c r="AU112" s="58" t="s">
        <v>145</v>
      </c>
      <c r="AV112" s="58" t="s">
        <v>123</v>
      </c>
      <c r="AW112" s="58" t="s">
        <v>171</v>
      </c>
      <c r="AX112" s="58" t="s">
        <v>126</v>
      </c>
      <c r="AY112" s="58" t="s">
        <v>147</v>
      </c>
      <c r="AZ112" s="120" t="s">
        <v>576</v>
      </c>
      <c r="BA112" s="58" t="s">
        <v>148</v>
      </c>
      <c r="BB112" s="58" t="s">
        <v>106</v>
      </c>
    </row>
    <row r="113" spans="1:54" s="17" customFormat="1" ht="16" x14ac:dyDescent="0.2">
      <c r="A113" s="72">
        <v>43945.613159722219</v>
      </c>
      <c r="B113" s="72">
        <v>43945.615173611113</v>
      </c>
      <c r="C113" s="70" t="s">
        <v>57</v>
      </c>
      <c r="D113" s="120" t="s">
        <v>576</v>
      </c>
      <c r="E113" s="17">
        <v>16</v>
      </c>
      <c r="F113" s="17">
        <v>174</v>
      </c>
      <c r="G113" s="70" t="s">
        <v>104</v>
      </c>
      <c r="H113" s="72">
        <v>43952.615366273145</v>
      </c>
      <c r="I113" s="70" t="s">
        <v>293</v>
      </c>
      <c r="J113" s="70" t="s">
        <v>106</v>
      </c>
      <c r="K113" s="70" t="s">
        <v>106</v>
      </c>
      <c r="L113" s="70" t="s">
        <v>106</v>
      </c>
      <c r="M113" s="70" t="s">
        <v>106</v>
      </c>
      <c r="N113" s="120" t="s">
        <v>576</v>
      </c>
      <c r="O113" s="120" t="s">
        <v>576</v>
      </c>
      <c r="P113" s="70" t="s">
        <v>107</v>
      </c>
      <c r="Q113" s="70" t="s">
        <v>108</v>
      </c>
      <c r="R113" s="70" t="s">
        <v>129</v>
      </c>
      <c r="S113" s="70" t="s">
        <v>132</v>
      </c>
      <c r="T113" s="70" t="s">
        <v>132</v>
      </c>
      <c r="U113" s="70" t="s">
        <v>132</v>
      </c>
      <c r="V113" s="70" t="s">
        <v>132</v>
      </c>
      <c r="W113" s="70" t="s">
        <v>133</v>
      </c>
      <c r="X113" s="70" t="s">
        <v>132</v>
      </c>
      <c r="Y113" s="70" t="s">
        <v>133</v>
      </c>
      <c r="Z113" s="70" t="s">
        <v>134</v>
      </c>
      <c r="AA113" s="70" t="s">
        <v>132</v>
      </c>
      <c r="AB113" s="70" t="s">
        <v>134</v>
      </c>
      <c r="AC113" s="70" t="s">
        <v>133</v>
      </c>
      <c r="AD113" s="70" t="s">
        <v>133</v>
      </c>
      <c r="AE113" s="70" t="s">
        <v>134</v>
      </c>
      <c r="AF113" s="70" t="s">
        <v>133</v>
      </c>
      <c r="AG113" s="70" t="s">
        <v>134</v>
      </c>
      <c r="AH113" s="71">
        <v>0</v>
      </c>
      <c r="AI113" s="70" t="s">
        <v>106</v>
      </c>
      <c r="AJ113" s="70" t="s">
        <v>106</v>
      </c>
      <c r="AK113" s="70" t="s">
        <v>106</v>
      </c>
      <c r="AL113" s="70" t="s">
        <v>106</v>
      </c>
      <c r="AM113" s="70" t="s">
        <v>106</v>
      </c>
      <c r="AN113" s="70" t="s">
        <v>106</v>
      </c>
      <c r="AO113" s="70" t="s">
        <v>106</v>
      </c>
      <c r="AP113" s="70" t="s">
        <v>106</v>
      </c>
      <c r="AQ113" s="70" t="s">
        <v>106</v>
      </c>
      <c r="AR113" s="70" t="s">
        <v>106</v>
      </c>
      <c r="AS113" s="70" t="s">
        <v>106</v>
      </c>
      <c r="AT113" s="70" t="s">
        <v>106</v>
      </c>
      <c r="AU113" s="70" t="s">
        <v>106</v>
      </c>
      <c r="AV113" s="70" t="s">
        <v>106</v>
      </c>
      <c r="AW113" s="70" t="s">
        <v>106</v>
      </c>
      <c r="AX113" s="70" t="s">
        <v>106</v>
      </c>
      <c r="AY113" s="70" t="s">
        <v>106</v>
      </c>
      <c r="AZ113" s="120" t="s">
        <v>576</v>
      </c>
      <c r="BA113" s="70" t="s">
        <v>106</v>
      </c>
      <c r="BB113" s="70" t="s">
        <v>106</v>
      </c>
    </row>
    <row r="114" spans="1:54" s="17" customFormat="1" ht="16" x14ac:dyDescent="0.2">
      <c r="A114" s="72">
        <v>43946.515717592592</v>
      </c>
      <c r="B114" s="72">
        <v>43946.535995370374</v>
      </c>
      <c r="C114" s="70" t="s">
        <v>57</v>
      </c>
      <c r="D114" s="120" t="s">
        <v>576</v>
      </c>
      <c r="E114" s="17">
        <v>16</v>
      </c>
      <c r="F114" s="17">
        <v>1751</v>
      </c>
      <c r="G114" s="70" t="s">
        <v>104</v>
      </c>
      <c r="H114" s="72">
        <v>43953.536197835645</v>
      </c>
      <c r="I114" s="70" t="s">
        <v>294</v>
      </c>
      <c r="J114" s="70" t="s">
        <v>106</v>
      </c>
      <c r="K114" s="70" t="s">
        <v>106</v>
      </c>
      <c r="L114" s="70" t="s">
        <v>106</v>
      </c>
      <c r="M114" s="70" t="s">
        <v>106</v>
      </c>
      <c r="N114" s="120" t="s">
        <v>576</v>
      </c>
      <c r="O114" s="120" t="s">
        <v>576</v>
      </c>
      <c r="P114" s="70" t="s">
        <v>107</v>
      </c>
      <c r="Q114" s="70" t="s">
        <v>108</v>
      </c>
      <c r="R114" s="70" t="s">
        <v>129</v>
      </c>
      <c r="S114" s="70" t="s">
        <v>109</v>
      </c>
      <c r="T114" s="70" t="s">
        <v>133</v>
      </c>
      <c r="U114" s="70" t="s">
        <v>133</v>
      </c>
      <c r="V114" s="70" t="s">
        <v>134</v>
      </c>
      <c r="W114" s="70" t="s">
        <v>134</v>
      </c>
      <c r="X114" s="70" t="s">
        <v>134</v>
      </c>
      <c r="Y114" s="70" t="s">
        <v>134</v>
      </c>
      <c r="Z114" s="70" t="s">
        <v>134</v>
      </c>
      <c r="AA114" s="70" t="s">
        <v>133</v>
      </c>
      <c r="AB114" s="70" t="s">
        <v>133</v>
      </c>
      <c r="AC114" s="70" t="s">
        <v>133</v>
      </c>
      <c r="AD114" s="70" t="s">
        <v>134</v>
      </c>
      <c r="AE114" s="70" t="s">
        <v>133</v>
      </c>
      <c r="AF114" s="70" t="s">
        <v>134</v>
      </c>
      <c r="AG114" s="70" t="s">
        <v>133</v>
      </c>
      <c r="AH114" s="71">
        <v>0</v>
      </c>
      <c r="AI114" s="70" t="s">
        <v>106</v>
      </c>
      <c r="AJ114" s="70" t="s">
        <v>106</v>
      </c>
      <c r="AK114" s="70" t="s">
        <v>106</v>
      </c>
      <c r="AL114" s="70" t="s">
        <v>106</v>
      </c>
      <c r="AM114" s="70" t="s">
        <v>106</v>
      </c>
      <c r="AN114" s="70" t="s">
        <v>106</v>
      </c>
      <c r="AO114" s="70" t="s">
        <v>106</v>
      </c>
      <c r="AP114" s="70" t="s">
        <v>106</v>
      </c>
      <c r="AQ114" s="70" t="s">
        <v>106</v>
      </c>
      <c r="AR114" s="70" t="s">
        <v>106</v>
      </c>
      <c r="AS114" s="70" t="s">
        <v>106</v>
      </c>
      <c r="AT114" s="70" t="s">
        <v>106</v>
      </c>
      <c r="AU114" s="70" t="s">
        <v>106</v>
      </c>
      <c r="AV114" s="70" t="s">
        <v>106</v>
      </c>
      <c r="AW114" s="70" t="s">
        <v>106</v>
      </c>
      <c r="AX114" s="70" t="s">
        <v>106</v>
      </c>
      <c r="AY114" s="70" t="s">
        <v>106</v>
      </c>
      <c r="AZ114" s="120" t="s">
        <v>576</v>
      </c>
      <c r="BA114" s="70" t="s">
        <v>106</v>
      </c>
      <c r="BB114" s="70" t="s">
        <v>106</v>
      </c>
    </row>
    <row r="115" spans="1:54" ht="16" x14ac:dyDescent="0.2">
      <c r="A115" s="63">
        <v>43977.413969907408</v>
      </c>
      <c r="B115" s="63">
        <v>43977.437939814816</v>
      </c>
      <c r="C115" s="58" t="s">
        <v>57</v>
      </c>
      <c r="D115" s="120" t="s">
        <v>576</v>
      </c>
      <c r="E115" s="2">
        <v>100</v>
      </c>
      <c r="F115" s="2">
        <v>2071</v>
      </c>
      <c r="G115" s="58" t="s">
        <v>130</v>
      </c>
      <c r="H115" s="63">
        <v>43977.43795496528</v>
      </c>
      <c r="I115" s="58" t="s">
        <v>295</v>
      </c>
      <c r="J115" s="58" t="s">
        <v>106</v>
      </c>
      <c r="K115" s="58" t="s">
        <v>106</v>
      </c>
      <c r="L115" s="58" t="s">
        <v>106</v>
      </c>
      <c r="M115" s="58" t="s">
        <v>106</v>
      </c>
      <c r="N115" s="120" t="s">
        <v>576</v>
      </c>
      <c r="O115" s="120" t="s">
        <v>576</v>
      </c>
      <c r="P115" s="58" t="s">
        <v>107</v>
      </c>
      <c r="Q115" s="58" t="s">
        <v>108</v>
      </c>
      <c r="R115" s="58" t="s">
        <v>129</v>
      </c>
      <c r="S115" s="58" t="s">
        <v>132</v>
      </c>
      <c r="T115" s="58" t="s">
        <v>132</v>
      </c>
      <c r="U115" s="58" t="s">
        <v>132</v>
      </c>
      <c r="V115" s="58" t="s">
        <v>132</v>
      </c>
      <c r="W115" s="58" t="s">
        <v>134</v>
      </c>
      <c r="X115" s="58" t="s">
        <v>133</v>
      </c>
      <c r="Y115" s="58" t="s">
        <v>132</v>
      </c>
      <c r="Z115" s="58" t="s">
        <v>133</v>
      </c>
      <c r="AA115" s="58" t="s">
        <v>132</v>
      </c>
      <c r="AB115" s="58" t="s">
        <v>132</v>
      </c>
      <c r="AC115" s="58" t="s">
        <v>133</v>
      </c>
      <c r="AD115" s="58" t="s">
        <v>132</v>
      </c>
      <c r="AE115" s="58" t="s">
        <v>132</v>
      </c>
      <c r="AF115" s="58" t="s">
        <v>133</v>
      </c>
      <c r="AG115" s="58" t="s">
        <v>132</v>
      </c>
      <c r="AH115" s="58" t="s">
        <v>110</v>
      </c>
      <c r="AI115" s="58" t="s">
        <v>111</v>
      </c>
      <c r="AJ115" s="58" t="s">
        <v>136</v>
      </c>
      <c r="AK115" s="58" t="s">
        <v>137</v>
      </c>
      <c r="AL115" s="58" t="s">
        <v>114</v>
      </c>
      <c r="AM115" s="58" t="s">
        <v>138</v>
      </c>
      <c r="AN115" s="58" t="s">
        <v>116</v>
      </c>
      <c r="AO115" s="58" t="s">
        <v>117</v>
      </c>
      <c r="AP115" s="58" t="s">
        <v>140</v>
      </c>
      <c r="AQ115" s="58" t="s">
        <v>119</v>
      </c>
      <c r="AR115" s="58" t="s">
        <v>142</v>
      </c>
      <c r="AS115" s="58" t="s">
        <v>143</v>
      </c>
      <c r="AT115" s="58" t="s">
        <v>122</v>
      </c>
      <c r="AU115" s="58" t="s">
        <v>145</v>
      </c>
      <c r="AV115" s="58" t="s">
        <v>174</v>
      </c>
      <c r="AW115" s="58" t="s">
        <v>125</v>
      </c>
      <c r="AX115" s="58" t="s">
        <v>157</v>
      </c>
      <c r="AY115" s="58" t="s">
        <v>192</v>
      </c>
      <c r="AZ115" s="120" t="s">
        <v>576</v>
      </c>
      <c r="BA115" s="58" t="s">
        <v>148</v>
      </c>
      <c r="BB115" s="58" t="s">
        <v>106</v>
      </c>
    </row>
    <row r="116" spans="1:54" ht="16" x14ac:dyDescent="0.2">
      <c r="A116" s="63">
        <v>43977.459108796298</v>
      </c>
      <c r="B116" s="63">
        <v>43977.463275462964</v>
      </c>
      <c r="C116" s="58" t="s">
        <v>57</v>
      </c>
      <c r="D116" s="120" t="s">
        <v>576</v>
      </c>
      <c r="E116" s="2">
        <v>100</v>
      </c>
      <c r="F116" s="2">
        <v>359</v>
      </c>
      <c r="G116" s="58" t="s">
        <v>130</v>
      </c>
      <c r="H116" s="63">
        <v>43977.463284166668</v>
      </c>
      <c r="I116" s="58" t="s">
        <v>296</v>
      </c>
      <c r="J116" s="58" t="s">
        <v>106</v>
      </c>
      <c r="K116" s="58" t="s">
        <v>106</v>
      </c>
      <c r="L116" s="58" t="s">
        <v>106</v>
      </c>
      <c r="M116" s="58" t="s">
        <v>106</v>
      </c>
      <c r="N116" s="120" t="s">
        <v>576</v>
      </c>
      <c r="O116" s="120" t="s">
        <v>576</v>
      </c>
      <c r="P116" s="58" t="s">
        <v>107</v>
      </c>
      <c r="Q116" s="58" t="s">
        <v>108</v>
      </c>
      <c r="R116" s="58" t="s">
        <v>129</v>
      </c>
      <c r="S116" s="58" t="s">
        <v>132</v>
      </c>
      <c r="T116" s="58" t="s">
        <v>132</v>
      </c>
      <c r="U116" s="58" t="s">
        <v>132</v>
      </c>
      <c r="V116" s="58" t="s">
        <v>132</v>
      </c>
      <c r="W116" s="58" t="s">
        <v>133</v>
      </c>
      <c r="X116" s="58" t="s">
        <v>133</v>
      </c>
      <c r="Y116" s="58" t="s">
        <v>133</v>
      </c>
      <c r="Z116" s="58" t="s">
        <v>134</v>
      </c>
      <c r="AA116" s="58" t="s">
        <v>132</v>
      </c>
      <c r="AB116" s="58" t="s">
        <v>133</v>
      </c>
      <c r="AC116" s="58" t="s">
        <v>132</v>
      </c>
      <c r="AD116" s="58" t="s">
        <v>132</v>
      </c>
      <c r="AE116" s="58" t="s">
        <v>132</v>
      </c>
      <c r="AF116" s="58" t="s">
        <v>133</v>
      </c>
      <c r="AG116" s="58" t="s">
        <v>134</v>
      </c>
      <c r="AH116" s="58" t="s">
        <v>135</v>
      </c>
      <c r="AI116" s="58" t="s">
        <v>111</v>
      </c>
      <c r="AJ116" s="58" t="s">
        <v>136</v>
      </c>
      <c r="AK116" s="58" t="s">
        <v>137</v>
      </c>
      <c r="AL116" s="58" t="s">
        <v>114</v>
      </c>
      <c r="AM116" s="58" t="s">
        <v>138</v>
      </c>
      <c r="AN116" s="58" t="s">
        <v>116</v>
      </c>
      <c r="AO116" s="58" t="s">
        <v>159</v>
      </c>
      <c r="AP116" s="58" t="s">
        <v>140</v>
      </c>
      <c r="AQ116" s="58" t="s">
        <v>141</v>
      </c>
      <c r="AR116" s="58" t="s">
        <v>142</v>
      </c>
      <c r="AS116" s="58" t="s">
        <v>143</v>
      </c>
      <c r="AT116" s="58" t="s">
        <v>161</v>
      </c>
      <c r="AU116" s="58" t="s">
        <v>145</v>
      </c>
      <c r="AV116" s="58" t="s">
        <v>179</v>
      </c>
      <c r="AW116" s="58" t="s">
        <v>125</v>
      </c>
      <c r="AX116" s="58" t="s">
        <v>157</v>
      </c>
      <c r="AY116" s="58" t="s">
        <v>147</v>
      </c>
      <c r="AZ116" s="120" t="s">
        <v>576</v>
      </c>
      <c r="BA116" s="58" t="s">
        <v>220</v>
      </c>
      <c r="BB116" s="58" t="s">
        <v>106</v>
      </c>
    </row>
    <row r="117" spans="1:54" ht="16" x14ac:dyDescent="0.2">
      <c r="A117" s="63">
        <v>43977.480231481481</v>
      </c>
      <c r="B117" s="63">
        <v>43977.488483796296</v>
      </c>
      <c r="C117" s="58" t="s">
        <v>57</v>
      </c>
      <c r="D117" s="120" t="s">
        <v>576</v>
      </c>
      <c r="E117" s="2">
        <v>100</v>
      </c>
      <c r="F117" s="2">
        <v>712</v>
      </c>
      <c r="G117" s="58" t="s">
        <v>130</v>
      </c>
      <c r="H117" s="63">
        <v>43977.488495833335</v>
      </c>
      <c r="I117" s="58" t="s">
        <v>297</v>
      </c>
      <c r="J117" s="58" t="s">
        <v>106</v>
      </c>
      <c r="K117" s="58" t="s">
        <v>106</v>
      </c>
      <c r="L117" s="58" t="s">
        <v>106</v>
      </c>
      <c r="M117" s="58" t="s">
        <v>106</v>
      </c>
      <c r="N117" s="120" t="s">
        <v>576</v>
      </c>
      <c r="O117" s="120" t="s">
        <v>576</v>
      </c>
      <c r="P117" s="58" t="s">
        <v>107</v>
      </c>
      <c r="Q117" s="58" t="s">
        <v>108</v>
      </c>
      <c r="R117" s="58" t="s">
        <v>129</v>
      </c>
      <c r="S117" s="58" t="s">
        <v>134</v>
      </c>
      <c r="T117" s="58" t="s">
        <v>133</v>
      </c>
      <c r="U117" s="58" t="s">
        <v>133</v>
      </c>
      <c r="V117" s="58" t="s">
        <v>134</v>
      </c>
      <c r="W117" s="58" t="s">
        <v>134</v>
      </c>
      <c r="X117" s="58" t="s">
        <v>134</v>
      </c>
      <c r="Y117" s="58" t="s">
        <v>134</v>
      </c>
      <c r="Z117" s="58" t="s">
        <v>134</v>
      </c>
      <c r="AA117" s="58" t="s">
        <v>133</v>
      </c>
      <c r="AB117" s="58" t="s">
        <v>134</v>
      </c>
      <c r="AC117" s="58" t="s">
        <v>109</v>
      </c>
      <c r="AD117" s="58" t="s">
        <v>134</v>
      </c>
      <c r="AE117" s="58" t="s">
        <v>134</v>
      </c>
      <c r="AF117" s="58" t="s">
        <v>134</v>
      </c>
      <c r="AG117" s="58" t="s">
        <v>133</v>
      </c>
      <c r="AH117" s="58" t="s">
        <v>110</v>
      </c>
      <c r="AI117" s="58" t="s">
        <v>111</v>
      </c>
      <c r="AJ117" s="58" t="s">
        <v>136</v>
      </c>
      <c r="AK117" s="58" t="s">
        <v>137</v>
      </c>
      <c r="AL117" s="58" t="s">
        <v>114</v>
      </c>
      <c r="AM117" s="58" t="s">
        <v>138</v>
      </c>
      <c r="AN117" s="58" t="s">
        <v>116</v>
      </c>
      <c r="AO117" s="58" t="s">
        <v>117</v>
      </c>
      <c r="AP117" s="58" t="s">
        <v>118</v>
      </c>
      <c r="AQ117" s="58" t="s">
        <v>141</v>
      </c>
      <c r="AR117" s="58" t="s">
        <v>142</v>
      </c>
      <c r="AS117" s="58" t="s">
        <v>143</v>
      </c>
      <c r="AT117" s="58" t="s">
        <v>144</v>
      </c>
      <c r="AU117" s="58" t="s">
        <v>145</v>
      </c>
      <c r="AV117" s="58" t="s">
        <v>123</v>
      </c>
      <c r="AW117" s="58" t="s">
        <v>125</v>
      </c>
      <c r="AX117" s="58" t="s">
        <v>126</v>
      </c>
      <c r="AY117" s="58" t="s">
        <v>127</v>
      </c>
      <c r="AZ117" s="120" t="s">
        <v>576</v>
      </c>
      <c r="BA117" s="58" t="s">
        <v>148</v>
      </c>
      <c r="BB117" s="58" t="s">
        <v>106</v>
      </c>
    </row>
    <row r="118" spans="1:54" ht="16" x14ac:dyDescent="0.2">
      <c r="A118" s="63">
        <v>43977.524907407409</v>
      </c>
      <c r="B118" s="63">
        <v>43977.53230324074</v>
      </c>
      <c r="C118" s="58" t="s">
        <v>57</v>
      </c>
      <c r="D118" s="120" t="s">
        <v>576</v>
      </c>
      <c r="E118" s="2">
        <v>100</v>
      </c>
      <c r="F118" s="2">
        <v>639</v>
      </c>
      <c r="G118" s="58" t="s">
        <v>130</v>
      </c>
      <c r="H118" s="63">
        <v>43977.532314594908</v>
      </c>
      <c r="I118" s="58" t="s">
        <v>298</v>
      </c>
      <c r="J118" s="58" t="s">
        <v>106</v>
      </c>
      <c r="K118" s="58" t="s">
        <v>106</v>
      </c>
      <c r="L118" s="58" t="s">
        <v>106</v>
      </c>
      <c r="M118" s="58" t="s">
        <v>106</v>
      </c>
      <c r="N118" s="120" t="s">
        <v>576</v>
      </c>
      <c r="O118" s="120" t="s">
        <v>576</v>
      </c>
      <c r="P118" s="58" t="s">
        <v>107</v>
      </c>
      <c r="Q118" s="58" t="s">
        <v>108</v>
      </c>
      <c r="R118" s="58" t="s">
        <v>129</v>
      </c>
      <c r="S118" s="58" t="s">
        <v>132</v>
      </c>
      <c r="T118" s="58" t="s">
        <v>132</v>
      </c>
      <c r="U118" s="58" t="s">
        <v>132</v>
      </c>
      <c r="V118" s="58" t="s">
        <v>132</v>
      </c>
      <c r="W118" s="58" t="s">
        <v>132</v>
      </c>
      <c r="X118" s="58" t="s">
        <v>133</v>
      </c>
      <c r="Y118" s="58" t="s">
        <v>133</v>
      </c>
      <c r="Z118" s="58" t="s">
        <v>133</v>
      </c>
      <c r="AA118" s="58" t="s">
        <v>133</v>
      </c>
      <c r="AB118" s="58" t="s">
        <v>132</v>
      </c>
      <c r="AC118" s="58" t="s">
        <v>133</v>
      </c>
      <c r="AD118" s="58" t="s">
        <v>132</v>
      </c>
      <c r="AE118" s="58" t="s">
        <v>132</v>
      </c>
      <c r="AF118" s="58" t="s">
        <v>133</v>
      </c>
      <c r="AG118" s="58" t="s">
        <v>132</v>
      </c>
      <c r="AH118" s="58" t="s">
        <v>135</v>
      </c>
      <c r="AI118" s="58" t="s">
        <v>111</v>
      </c>
      <c r="AJ118" s="58" t="s">
        <v>136</v>
      </c>
      <c r="AK118" s="58" t="s">
        <v>137</v>
      </c>
      <c r="AL118" s="58" t="s">
        <v>114</v>
      </c>
      <c r="AM118" s="58" t="s">
        <v>138</v>
      </c>
      <c r="AN118" s="58" t="s">
        <v>116</v>
      </c>
      <c r="AO118" s="58" t="s">
        <v>117</v>
      </c>
      <c r="AP118" s="58" t="s">
        <v>118</v>
      </c>
      <c r="AQ118" s="58" t="s">
        <v>141</v>
      </c>
      <c r="AR118" s="58" t="s">
        <v>120</v>
      </c>
      <c r="AS118" s="58" t="s">
        <v>182</v>
      </c>
      <c r="AT118" s="58" t="s">
        <v>153</v>
      </c>
      <c r="AU118" s="58" t="s">
        <v>145</v>
      </c>
      <c r="AV118" s="58" t="s">
        <v>123</v>
      </c>
      <c r="AW118" s="58" t="s">
        <v>125</v>
      </c>
      <c r="AX118" s="58" t="s">
        <v>227</v>
      </c>
      <c r="AY118" s="58" t="s">
        <v>147</v>
      </c>
      <c r="AZ118" s="120" t="s">
        <v>576</v>
      </c>
      <c r="BA118" s="58" t="s">
        <v>220</v>
      </c>
      <c r="BB118" s="58" t="s">
        <v>106</v>
      </c>
    </row>
    <row r="119" spans="1:54" ht="16" x14ac:dyDescent="0.2">
      <c r="A119" s="63">
        <v>43977.451874999999</v>
      </c>
      <c r="B119" s="63">
        <v>43978.445706018516</v>
      </c>
      <c r="C119" s="58" t="s">
        <v>57</v>
      </c>
      <c r="D119" s="120" t="s">
        <v>576</v>
      </c>
      <c r="E119" s="2">
        <v>100</v>
      </c>
      <c r="F119" s="2">
        <v>85867</v>
      </c>
      <c r="G119" s="58" t="s">
        <v>130</v>
      </c>
      <c r="H119" s="63">
        <v>43978.445716076392</v>
      </c>
      <c r="I119" s="58" t="s">
        <v>299</v>
      </c>
      <c r="J119" s="58" t="s">
        <v>106</v>
      </c>
      <c r="K119" s="58" t="s">
        <v>106</v>
      </c>
      <c r="L119" s="58" t="s">
        <v>106</v>
      </c>
      <c r="M119" s="58" t="s">
        <v>106</v>
      </c>
      <c r="N119" s="120" t="s">
        <v>576</v>
      </c>
      <c r="O119" s="120" t="s">
        <v>576</v>
      </c>
      <c r="P119" s="58" t="s">
        <v>107</v>
      </c>
      <c r="Q119" s="58" t="s">
        <v>108</v>
      </c>
      <c r="R119" s="58" t="s">
        <v>129</v>
      </c>
      <c r="S119" s="58" t="s">
        <v>134</v>
      </c>
      <c r="T119" s="58" t="s">
        <v>132</v>
      </c>
      <c r="U119" s="58" t="s">
        <v>133</v>
      </c>
      <c r="V119" s="58" t="s">
        <v>134</v>
      </c>
      <c r="W119" s="58" t="s">
        <v>134</v>
      </c>
      <c r="X119" s="58" t="s">
        <v>133</v>
      </c>
      <c r="Y119" s="58" t="s">
        <v>133</v>
      </c>
      <c r="Z119" s="58" t="s">
        <v>109</v>
      </c>
      <c r="AA119" s="58" t="s">
        <v>132</v>
      </c>
      <c r="AB119" s="58" t="s">
        <v>134</v>
      </c>
      <c r="AC119" s="58" t="s">
        <v>132</v>
      </c>
      <c r="AD119" s="58" t="s">
        <v>134</v>
      </c>
      <c r="AE119" s="58" t="s">
        <v>134</v>
      </c>
      <c r="AF119" s="58" t="s">
        <v>134</v>
      </c>
      <c r="AG119" s="58" t="s">
        <v>133</v>
      </c>
      <c r="AH119" s="58" t="s">
        <v>135</v>
      </c>
      <c r="AI119" s="58" t="s">
        <v>111</v>
      </c>
      <c r="AJ119" s="58" t="s">
        <v>136</v>
      </c>
      <c r="AK119" s="58" t="s">
        <v>137</v>
      </c>
      <c r="AL119" s="58" t="s">
        <v>114</v>
      </c>
      <c r="AM119" s="58" t="s">
        <v>138</v>
      </c>
      <c r="AN119" s="58" t="s">
        <v>116</v>
      </c>
      <c r="AO119" s="58" t="s">
        <v>117</v>
      </c>
      <c r="AP119" s="58" t="s">
        <v>118</v>
      </c>
      <c r="AQ119" s="58" t="s">
        <v>141</v>
      </c>
      <c r="AR119" s="58" t="s">
        <v>120</v>
      </c>
      <c r="AS119" s="58" t="s">
        <v>170</v>
      </c>
      <c r="AT119" s="58" t="s">
        <v>122</v>
      </c>
      <c r="AU119" s="58" t="s">
        <v>145</v>
      </c>
      <c r="AV119" s="58" t="s">
        <v>179</v>
      </c>
      <c r="AW119" s="58" t="s">
        <v>125</v>
      </c>
      <c r="AX119" s="58" t="s">
        <v>126</v>
      </c>
      <c r="AY119" s="58" t="s">
        <v>147</v>
      </c>
      <c r="AZ119" s="120" t="s">
        <v>576</v>
      </c>
      <c r="BA119" s="58" t="s">
        <v>148</v>
      </c>
      <c r="BB119" s="58" t="s">
        <v>106</v>
      </c>
    </row>
    <row r="120" spans="1:54" s="17" customFormat="1" ht="16" x14ac:dyDescent="0.2">
      <c r="A120" s="72">
        <v>43971.530335648145</v>
      </c>
      <c r="B120" s="72">
        <v>43971.531990740739</v>
      </c>
      <c r="C120" s="70" t="s">
        <v>57</v>
      </c>
      <c r="D120" s="120" t="s">
        <v>576</v>
      </c>
      <c r="E120" s="17">
        <v>16</v>
      </c>
      <c r="F120" s="17">
        <v>142</v>
      </c>
      <c r="G120" s="70" t="s">
        <v>104</v>
      </c>
      <c r="H120" s="72">
        <v>43978.532092453701</v>
      </c>
      <c r="I120" s="70" t="s">
        <v>300</v>
      </c>
      <c r="J120" s="70" t="s">
        <v>106</v>
      </c>
      <c r="K120" s="70" t="s">
        <v>106</v>
      </c>
      <c r="L120" s="70" t="s">
        <v>106</v>
      </c>
      <c r="M120" s="70" t="s">
        <v>106</v>
      </c>
      <c r="N120" s="120" t="s">
        <v>576</v>
      </c>
      <c r="O120" s="120" t="s">
        <v>576</v>
      </c>
      <c r="P120" s="70" t="s">
        <v>107</v>
      </c>
      <c r="Q120" s="70" t="s">
        <v>108</v>
      </c>
      <c r="R120" s="70" t="s">
        <v>129</v>
      </c>
      <c r="S120" s="70" t="s">
        <v>109</v>
      </c>
      <c r="T120" s="70" t="s">
        <v>132</v>
      </c>
      <c r="U120" s="70" t="s">
        <v>133</v>
      </c>
      <c r="V120" s="70" t="s">
        <v>134</v>
      </c>
      <c r="W120" s="70" t="s">
        <v>109</v>
      </c>
      <c r="X120" s="70" t="s">
        <v>109</v>
      </c>
      <c r="Y120" s="70" t="s">
        <v>134</v>
      </c>
      <c r="Z120" s="70" t="s">
        <v>133</v>
      </c>
      <c r="AA120" s="70" t="s">
        <v>133</v>
      </c>
      <c r="AB120" s="70" t="s">
        <v>134</v>
      </c>
      <c r="AC120" s="70" t="s">
        <v>134</v>
      </c>
      <c r="AD120" s="70" t="s">
        <v>109</v>
      </c>
      <c r="AE120" s="70" t="s">
        <v>109</v>
      </c>
      <c r="AF120" s="70" t="s">
        <v>134</v>
      </c>
      <c r="AG120" s="70" t="s">
        <v>134</v>
      </c>
      <c r="AH120" s="71">
        <v>0</v>
      </c>
      <c r="AI120" s="70" t="s">
        <v>106</v>
      </c>
      <c r="AJ120" s="70" t="s">
        <v>106</v>
      </c>
      <c r="AK120" s="70" t="s">
        <v>106</v>
      </c>
      <c r="AL120" s="70" t="s">
        <v>106</v>
      </c>
      <c r="AM120" s="70" t="s">
        <v>106</v>
      </c>
      <c r="AN120" s="70" t="s">
        <v>106</v>
      </c>
      <c r="AO120" s="70" t="s">
        <v>106</v>
      </c>
      <c r="AP120" s="70" t="s">
        <v>106</v>
      </c>
      <c r="AQ120" s="70" t="s">
        <v>106</v>
      </c>
      <c r="AR120" s="70" t="s">
        <v>106</v>
      </c>
      <c r="AS120" s="70" t="s">
        <v>106</v>
      </c>
      <c r="AT120" s="70" t="s">
        <v>106</v>
      </c>
      <c r="AU120" s="70" t="s">
        <v>106</v>
      </c>
      <c r="AV120" s="70" t="s">
        <v>106</v>
      </c>
      <c r="AW120" s="70" t="s">
        <v>106</v>
      </c>
      <c r="AX120" s="70" t="s">
        <v>106</v>
      </c>
      <c r="AY120" s="70" t="s">
        <v>106</v>
      </c>
      <c r="AZ120" s="120" t="s">
        <v>576</v>
      </c>
      <c r="BA120" s="70" t="s">
        <v>106</v>
      </c>
      <c r="BB120" s="70" t="s">
        <v>106</v>
      </c>
    </row>
    <row r="121" spans="1:54" ht="16" x14ac:dyDescent="0.2">
      <c r="A121" s="63">
        <v>43978.926226851851</v>
      </c>
      <c r="B121" s="63">
        <v>43978.938831018517</v>
      </c>
      <c r="C121" s="58" t="s">
        <v>57</v>
      </c>
      <c r="D121" s="120" t="s">
        <v>576</v>
      </c>
      <c r="E121" s="2">
        <v>100</v>
      </c>
      <c r="F121" s="2">
        <v>1089</v>
      </c>
      <c r="G121" s="58" t="s">
        <v>130</v>
      </c>
      <c r="H121" s="63">
        <v>43978.938841435185</v>
      </c>
      <c r="I121" s="58" t="s">
        <v>301</v>
      </c>
      <c r="J121" s="58" t="s">
        <v>106</v>
      </c>
      <c r="K121" s="58" t="s">
        <v>106</v>
      </c>
      <c r="L121" s="58" t="s">
        <v>106</v>
      </c>
      <c r="M121" s="58" t="s">
        <v>106</v>
      </c>
      <c r="N121" s="120" t="s">
        <v>576</v>
      </c>
      <c r="O121" s="120" t="s">
        <v>576</v>
      </c>
      <c r="P121" s="58" t="s">
        <v>107</v>
      </c>
      <c r="Q121" s="58" t="s">
        <v>108</v>
      </c>
      <c r="R121" s="58" t="s">
        <v>129</v>
      </c>
      <c r="S121" s="58" t="s">
        <v>133</v>
      </c>
      <c r="T121" s="58" t="s">
        <v>132</v>
      </c>
      <c r="U121" s="58" t="s">
        <v>132</v>
      </c>
      <c r="V121" s="58" t="s">
        <v>133</v>
      </c>
      <c r="W121" s="58" t="s">
        <v>134</v>
      </c>
      <c r="X121" s="58" t="s">
        <v>134</v>
      </c>
      <c r="Y121" s="58" t="s">
        <v>134</v>
      </c>
      <c r="Z121" s="58" t="s">
        <v>109</v>
      </c>
      <c r="AA121" s="58" t="s">
        <v>132</v>
      </c>
      <c r="AB121" s="58" t="s">
        <v>134</v>
      </c>
      <c r="AC121" s="58" t="s">
        <v>132</v>
      </c>
      <c r="AD121" s="58" t="s">
        <v>133</v>
      </c>
      <c r="AE121" s="58" t="s">
        <v>134</v>
      </c>
      <c r="AF121" s="58" t="s">
        <v>133</v>
      </c>
      <c r="AG121" s="58" t="s">
        <v>134</v>
      </c>
      <c r="AH121" s="58" t="s">
        <v>173</v>
      </c>
      <c r="AI121" s="58" t="s">
        <v>151</v>
      </c>
      <c r="AJ121" s="58" t="s">
        <v>136</v>
      </c>
      <c r="AK121" s="58" t="s">
        <v>137</v>
      </c>
      <c r="AL121" s="58" t="s">
        <v>114</v>
      </c>
      <c r="AM121" s="58" t="s">
        <v>138</v>
      </c>
      <c r="AN121" s="58" t="s">
        <v>116</v>
      </c>
      <c r="AO121" s="58" t="s">
        <v>117</v>
      </c>
      <c r="AP121" s="58" t="s">
        <v>118</v>
      </c>
      <c r="AQ121" s="58" t="s">
        <v>119</v>
      </c>
      <c r="AR121" s="58" t="s">
        <v>142</v>
      </c>
      <c r="AS121" s="58" t="s">
        <v>143</v>
      </c>
      <c r="AT121" s="58" t="s">
        <v>144</v>
      </c>
      <c r="AU121" s="58" t="s">
        <v>145</v>
      </c>
      <c r="AV121" s="58" t="s">
        <v>123</v>
      </c>
      <c r="AW121" s="58" t="s">
        <v>125</v>
      </c>
      <c r="AX121" s="58" t="s">
        <v>126</v>
      </c>
      <c r="AY121" s="58" t="s">
        <v>127</v>
      </c>
      <c r="AZ121" s="120" t="s">
        <v>576</v>
      </c>
      <c r="BA121" s="58" t="s">
        <v>148</v>
      </c>
      <c r="BB121" s="58" t="s">
        <v>106</v>
      </c>
    </row>
    <row r="122" spans="1:54" ht="16" x14ac:dyDescent="0.2">
      <c r="A122" s="63">
        <v>43981.433287037034</v>
      </c>
      <c r="B122" s="63">
        <v>43981.442743055559</v>
      </c>
      <c r="C122" s="58" t="s">
        <v>57</v>
      </c>
      <c r="D122" s="120" t="s">
        <v>576</v>
      </c>
      <c r="E122" s="2">
        <v>100</v>
      </c>
      <c r="F122" s="2">
        <v>816</v>
      </c>
      <c r="G122" s="58" t="s">
        <v>130</v>
      </c>
      <c r="H122" s="63">
        <v>43981.442747789355</v>
      </c>
      <c r="I122" s="58" t="s">
        <v>302</v>
      </c>
      <c r="J122" s="58" t="s">
        <v>106</v>
      </c>
      <c r="K122" s="58" t="s">
        <v>106</v>
      </c>
      <c r="L122" s="58" t="s">
        <v>106</v>
      </c>
      <c r="M122" s="58" t="s">
        <v>106</v>
      </c>
      <c r="N122" s="120" t="s">
        <v>576</v>
      </c>
      <c r="O122" s="120" t="s">
        <v>576</v>
      </c>
      <c r="P122" s="58" t="s">
        <v>107</v>
      </c>
      <c r="Q122" s="58" t="s">
        <v>108</v>
      </c>
      <c r="R122" s="58" t="s">
        <v>129</v>
      </c>
      <c r="S122" s="58" t="s">
        <v>133</v>
      </c>
      <c r="T122" s="58" t="s">
        <v>133</v>
      </c>
      <c r="U122" s="58" t="s">
        <v>133</v>
      </c>
      <c r="V122" s="58" t="s">
        <v>134</v>
      </c>
      <c r="W122" s="58" t="s">
        <v>134</v>
      </c>
      <c r="X122" s="58" t="s">
        <v>134</v>
      </c>
      <c r="Y122" s="58" t="s">
        <v>134</v>
      </c>
      <c r="Z122" s="58" t="s">
        <v>134</v>
      </c>
      <c r="AA122" s="58" t="s">
        <v>134</v>
      </c>
      <c r="AB122" s="58" t="s">
        <v>109</v>
      </c>
      <c r="AC122" s="58" t="s">
        <v>134</v>
      </c>
      <c r="AD122" s="58" t="s">
        <v>134</v>
      </c>
      <c r="AE122" s="58" t="s">
        <v>134</v>
      </c>
      <c r="AF122" s="58" t="s">
        <v>134</v>
      </c>
      <c r="AG122" s="58" t="s">
        <v>109</v>
      </c>
      <c r="AH122" s="58" t="s">
        <v>110</v>
      </c>
      <c r="AI122" s="58" t="s">
        <v>111</v>
      </c>
      <c r="AJ122" s="58" t="s">
        <v>136</v>
      </c>
      <c r="AK122" s="58" t="s">
        <v>137</v>
      </c>
      <c r="AL122" s="58" t="s">
        <v>114</v>
      </c>
      <c r="AM122" s="58" t="s">
        <v>138</v>
      </c>
      <c r="AN122" s="58" t="s">
        <v>116</v>
      </c>
      <c r="AO122" s="58" t="s">
        <v>117</v>
      </c>
      <c r="AP122" s="58" t="s">
        <v>118</v>
      </c>
      <c r="AQ122" s="58" t="s">
        <v>141</v>
      </c>
      <c r="AR122" s="58" t="s">
        <v>142</v>
      </c>
      <c r="AS122" s="58" t="s">
        <v>143</v>
      </c>
      <c r="AT122" s="58" t="s">
        <v>161</v>
      </c>
      <c r="AU122" s="58" t="s">
        <v>145</v>
      </c>
      <c r="AV122" s="58" t="s">
        <v>123</v>
      </c>
      <c r="AW122" s="58" t="s">
        <v>125</v>
      </c>
      <c r="AX122" s="58" t="s">
        <v>146</v>
      </c>
      <c r="AY122" s="58" t="s">
        <v>192</v>
      </c>
      <c r="AZ122" s="120" t="s">
        <v>576</v>
      </c>
      <c r="BA122" s="58" t="s">
        <v>148</v>
      </c>
      <c r="BB122" s="58" t="s">
        <v>106</v>
      </c>
    </row>
    <row r="123" spans="1:54" s="17" customFormat="1" ht="16" x14ac:dyDescent="0.2">
      <c r="A123" s="72">
        <v>43977.414166666669</v>
      </c>
      <c r="B123" s="72">
        <v>43977.414780092593</v>
      </c>
      <c r="C123" s="70" t="s">
        <v>57</v>
      </c>
      <c r="D123" s="120" t="s">
        <v>576</v>
      </c>
      <c r="E123" s="17">
        <v>16</v>
      </c>
      <c r="F123" s="17">
        <v>52</v>
      </c>
      <c r="G123" s="70" t="s">
        <v>104</v>
      </c>
      <c r="H123" s="72">
        <v>43984.414887407409</v>
      </c>
      <c r="I123" s="70" t="s">
        <v>303</v>
      </c>
      <c r="J123" s="70" t="s">
        <v>106</v>
      </c>
      <c r="K123" s="70" t="s">
        <v>106</v>
      </c>
      <c r="L123" s="70" t="s">
        <v>106</v>
      </c>
      <c r="M123" s="70" t="s">
        <v>106</v>
      </c>
      <c r="N123" s="120" t="s">
        <v>576</v>
      </c>
      <c r="O123" s="120" t="s">
        <v>576</v>
      </c>
      <c r="P123" s="70" t="s">
        <v>107</v>
      </c>
      <c r="Q123" s="70" t="s">
        <v>108</v>
      </c>
      <c r="R123" s="70" t="s">
        <v>129</v>
      </c>
      <c r="S123" s="70" t="s">
        <v>132</v>
      </c>
      <c r="T123" s="70" t="s">
        <v>132</v>
      </c>
      <c r="U123" s="70" t="s">
        <v>132</v>
      </c>
      <c r="V123" s="70" t="s">
        <v>132</v>
      </c>
      <c r="W123" s="70" t="s">
        <v>132</v>
      </c>
      <c r="X123" s="70" t="s">
        <v>132</v>
      </c>
      <c r="Y123" s="70" t="s">
        <v>132</v>
      </c>
      <c r="Z123" s="70" t="s">
        <v>132</v>
      </c>
      <c r="AA123" s="70" t="s">
        <v>132</v>
      </c>
      <c r="AB123" s="70" t="s">
        <v>132</v>
      </c>
      <c r="AC123" s="70" t="s">
        <v>132</v>
      </c>
      <c r="AD123" s="70" t="s">
        <v>132</v>
      </c>
      <c r="AE123" s="70" t="s">
        <v>132</v>
      </c>
      <c r="AF123" s="70" t="s">
        <v>132</v>
      </c>
      <c r="AG123" s="70" t="s">
        <v>132</v>
      </c>
      <c r="AH123" s="71">
        <v>0</v>
      </c>
      <c r="AI123" s="70" t="s">
        <v>106</v>
      </c>
      <c r="AJ123" s="70" t="s">
        <v>106</v>
      </c>
      <c r="AK123" s="70" t="s">
        <v>106</v>
      </c>
      <c r="AL123" s="70" t="s">
        <v>106</v>
      </c>
      <c r="AM123" s="70" t="s">
        <v>106</v>
      </c>
      <c r="AN123" s="70" t="s">
        <v>106</v>
      </c>
      <c r="AO123" s="70" t="s">
        <v>106</v>
      </c>
      <c r="AP123" s="70" t="s">
        <v>106</v>
      </c>
      <c r="AQ123" s="70" t="s">
        <v>106</v>
      </c>
      <c r="AR123" s="70" t="s">
        <v>106</v>
      </c>
      <c r="AS123" s="70" t="s">
        <v>106</v>
      </c>
      <c r="AT123" s="70" t="s">
        <v>106</v>
      </c>
      <c r="AU123" s="70" t="s">
        <v>106</v>
      </c>
      <c r="AV123" s="70" t="s">
        <v>106</v>
      </c>
      <c r="AW123" s="70" t="s">
        <v>106</v>
      </c>
      <c r="AX123" s="70" t="s">
        <v>106</v>
      </c>
      <c r="AY123" s="70" t="s">
        <v>106</v>
      </c>
      <c r="AZ123" s="120" t="s">
        <v>576</v>
      </c>
      <c r="BA123" s="70" t="s">
        <v>106</v>
      </c>
      <c r="BB123" s="70" t="s">
        <v>106</v>
      </c>
    </row>
    <row r="124" spans="1:54" s="66" customFormat="1" ht="16" x14ac:dyDescent="0.2">
      <c r="A124" s="69">
        <v>43977.422835648147</v>
      </c>
      <c r="B124" s="69">
        <v>43977.423055555555</v>
      </c>
      <c r="C124" s="67" t="s">
        <v>57</v>
      </c>
      <c r="D124" s="120" t="s">
        <v>576</v>
      </c>
      <c r="E124" s="66">
        <v>2</v>
      </c>
      <c r="F124" s="66">
        <v>18</v>
      </c>
      <c r="G124" s="67" t="s">
        <v>104</v>
      </c>
      <c r="H124" s="69">
        <v>43984.423061215275</v>
      </c>
      <c r="I124" s="67" t="s">
        <v>304</v>
      </c>
      <c r="J124" s="67" t="s">
        <v>106</v>
      </c>
      <c r="K124" s="67" t="s">
        <v>106</v>
      </c>
      <c r="L124" s="67" t="s">
        <v>106</v>
      </c>
      <c r="M124" s="67" t="s">
        <v>106</v>
      </c>
      <c r="N124" s="120" t="s">
        <v>576</v>
      </c>
      <c r="O124" s="120" t="s">
        <v>576</v>
      </c>
      <c r="P124" s="67" t="s">
        <v>107</v>
      </c>
      <c r="Q124" s="67" t="s">
        <v>108</v>
      </c>
      <c r="R124" s="67" t="s">
        <v>129</v>
      </c>
      <c r="S124" s="67" t="s">
        <v>106</v>
      </c>
      <c r="T124" s="67" t="s">
        <v>106</v>
      </c>
      <c r="U124" s="67" t="s">
        <v>106</v>
      </c>
      <c r="V124" s="67" t="s">
        <v>106</v>
      </c>
      <c r="W124" s="67" t="s">
        <v>106</v>
      </c>
      <c r="X124" s="67" t="s">
        <v>106</v>
      </c>
      <c r="Y124" s="67" t="s">
        <v>106</v>
      </c>
      <c r="Z124" s="67" t="s">
        <v>106</v>
      </c>
      <c r="AA124" s="67" t="s">
        <v>106</v>
      </c>
      <c r="AB124" s="67" t="s">
        <v>106</v>
      </c>
      <c r="AC124" s="67" t="s">
        <v>106</v>
      </c>
      <c r="AD124" s="67" t="s">
        <v>106</v>
      </c>
      <c r="AE124" s="67" t="s">
        <v>106</v>
      </c>
      <c r="AF124" s="67" t="s">
        <v>106</v>
      </c>
      <c r="AG124" s="68">
        <v>0</v>
      </c>
      <c r="AH124" s="68">
        <v>0</v>
      </c>
      <c r="AI124" s="67" t="s">
        <v>106</v>
      </c>
      <c r="AJ124" s="67" t="s">
        <v>106</v>
      </c>
      <c r="AK124" s="67" t="s">
        <v>106</v>
      </c>
      <c r="AL124" s="67" t="s">
        <v>106</v>
      </c>
      <c r="AM124" s="67" t="s">
        <v>106</v>
      </c>
      <c r="AN124" s="67" t="s">
        <v>106</v>
      </c>
      <c r="AO124" s="67" t="s">
        <v>106</v>
      </c>
      <c r="AP124" s="67" t="s">
        <v>106</v>
      </c>
      <c r="AQ124" s="67" t="s">
        <v>106</v>
      </c>
      <c r="AR124" s="67" t="s">
        <v>106</v>
      </c>
      <c r="AS124" s="67" t="s">
        <v>106</v>
      </c>
      <c r="AT124" s="67" t="s">
        <v>106</v>
      </c>
      <c r="AU124" s="67" t="s">
        <v>106</v>
      </c>
      <c r="AV124" s="67" t="s">
        <v>106</v>
      </c>
      <c r="AW124" s="67" t="s">
        <v>106</v>
      </c>
      <c r="AX124" s="67" t="s">
        <v>106</v>
      </c>
      <c r="AY124" s="67" t="s">
        <v>106</v>
      </c>
      <c r="AZ124" s="120" t="s">
        <v>576</v>
      </c>
      <c r="BA124" s="67" t="s">
        <v>106</v>
      </c>
      <c r="BB124" s="67" t="s">
        <v>106</v>
      </c>
    </row>
    <row r="125" spans="1:54" ht="16" x14ac:dyDescent="0.2">
      <c r="A125" s="63">
        <v>43977.419421296298</v>
      </c>
      <c r="B125" s="63">
        <v>43977.423680555556</v>
      </c>
      <c r="C125" s="58" t="s">
        <v>57</v>
      </c>
      <c r="D125" s="120" t="s">
        <v>576</v>
      </c>
      <c r="E125" s="2">
        <v>33</v>
      </c>
      <c r="F125" s="2">
        <v>368</v>
      </c>
      <c r="G125" s="58" t="s">
        <v>104</v>
      </c>
      <c r="H125" s="63">
        <v>43984.423759756944</v>
      </c>
      <c r="I125" s="58" t="s">
        <v>305</v>
      </c>
      <c r="J125" s="58" t="s">
        <v>106</v>
      </c>
      <c r="K125" s="58" t="s">
        <v>106</v>
      </c>
      <c r="L125" s="58" t="s">
        <v>106</v>
      </c>
      <c r="M125" s="58" t="s">
        <v>106</v>
      </c>
      <c r="N125" s="120" t="s">
        <v>576</v>
      </c>
      <c r="O125" s="120" t="s">
        <v>576</v>
      </c>
      <c r="P125" s="58" t="s">
        <v>107</v>
      </c>
      <c r="Q125" s="58" t="s">
        <v>108</v>
      </c>
      <c r="R125" s="58" t="s">
        <v>129</v>
      </c>
      <c r="S125" s="58" t="s">
        <v>134</v>
      </c>
      <c r="T125" s="58" t="s">
        <v>132</v>
      </c>
      <c r="U125" s="58" t="s">
        <v>133</v>
      </c>
      <c r="V125" s="58" t="s">
        <v>133</v>
      </c>
      <c r="W125" s="58" t="s">
        <v>134</v>
      </c>
      <c r="X125" s="58" t="s">
        <v>133</v>
      </c>
      <c r="Y125" s="58" t="s">
        <v>133</v>
      </c>
      <c r="Z125" s="58" t="s">
        <v>133</v>
      </c>
      <c r="AA125" s="58" t="s">
        <v>133</v>
      </c>
      <c r="AB125" s="58" t="s">
        <v>133</v>
      </c>
      <c r="AC125" s="58" t="s">
        <v>134</v>
      </c>
      <c r="AD125" s="58" t="s">
        <v>133</v>
      </c>
      <c r="AE125" s="58" t="s">
        <v>133</v>
      </c>
      <c r="AF125" s="58" t="s">
        <v>134</v>
      </c>
      <c r="AG125" s="58" t="s">
        <v>133</v>
      </c>
      <c r="AH125" s="58" t="s">
        <v>173</v>
      </c>
      <c r="AI125" s="58" t="s">
        <v>151</v>
      </c>
      <c r="AJ125" s="58" t="s">
        <v>136</v>
      </c>
      <c r="AK125" s="58" t="s">
        <v>137</v>
      </c>
      <c r="AL125" s="58" t="s">
        <v>114</v>
      </c>
      <c r="AM125" s="58" t="s">
        <v>138</v>
      </c>
      <c r="AN125" s="58" t="s">
        <v>116</v>
      </c>
      <c r="AO125" s="58" t="s">
        <v>117</v>
      </c>
      <c r="AP125" s="58" t="s">
        <v>140</v>
      </c>
      <c r="AQ125" s="58" t="s">
        <v>141</v>
      </c>
      <c r="AR125" s="58" t="s">
        <v>142</v>
      </c>
      <c r="AS125" s="58" t="s">
        <v>143</v>
      </c>
      <c r="AT125" s="58" t="s">
        <v>153</v>
      </c>
      <c r="AU125" s="58" t="s">
        <v>145</v>
      </c>
      <c r="AV125" s="58" t="s">
        <v>123</v>
      </c>
      <c r="AW125" s="58" t="s">
        <v>125</v>
      </c>
      <c r="AX125" s="58" t="s">
        <v>126</v>
      </c>
      <c r="AY125" s="58" t="s">
        <v>127</v>
      </c>
      <c r="AZ125" s="120" t="s">
        <v>576</v>
      </c>
      <c r="BA125" s="58" t="s">
        <v>148</v>
      </c>
      <c r="BB125" s="58" t="s">
        <v>106</v>
      </c>
    </row>
    <row r="126" spans="1:54" s="17" customFormat="1" ht="16" x14ac:dyDescent="0.2">
      <c r="A126" s="72">
        <v>43977.422488425924</v>
      </c>
      <c r="B126" s="72">
        <v>43977.424097222225</v>
      </c>
      <c r="C126" s="70" t="s">
        <v>57</v>
      </c>
      <c r="D126" s="120" t="s">
        <v>576</v>
      </c>
      <c r="E126" s="17">
        <v>16</v>
      </c>
      <c r="F126" s="17">
        <v>138</v>
      </c>
      <c r="G126" s="70" t="s">
        <v>104</v>
      </c>
      <c r="H126" s="72">
        <v>43984.424321226848</v>
      </c>
      <c r="I126" s="70" t="s">
        <v>306</v>
      </c>
      <c r="J126" s="70" t="s">
        <v>106</v>
      </c>
      <c r="K126" s="70" t="s">
        <v>106</v>
      </c>
      <c r="L126" s="70" t="s">
        <v>106</v>
      </c>
      <c r="M126" s="70" t="s">
        <v>106</v>
      </c>
      <c r="N126" s="120" t="s">
        <v>576</v>
      </c>
      <c r="O126" s="120" t="s">
        <v>576</v>
      </c>
      <c r="P126" s="70" t="s">
        <v>107</v>
      </c>
      <c r="Q126" s="70" t="s">
        <v>108</v>
      </c>
      <c r="R126" s="70" t="s">
        <v>129</v>
      </c>
      <c r="S126" s="70" t="s">
        <v>134</v>
      </c>
      <c r="T126" s="70" t="s">
        <v>133</v>
      </c>
      <c r="U126" s="70" t="s">
        <v>134</v>
      </c>
      <c r="V126" s="70" t="s">
        <v>134</v>
      </c>
      <c r="W126" s="70" t="s">
        <v>109</v>
      </c>
      <c r="X126" s="70" t="s">
        <v>109</v>
      </c>
      <c r="Y126" s="70" t="s">
        <v>134</v>
      </c>
      <c r="Z126" s="70" t="s">
        <v>109</v>
      </c>
      <c r="AA126" s="70" t="s">
        <v>134</v>
      </c>
      <c r="AB126" s="70" t="s">
        <v>109</v>
      </c>
      <c r="AC126" s="70" t="s">
        <v>134</v>
      </c>
      <c r="AD126" s="70" t="s">
        <v>134</v>
      </c>
      <c r="AE126" s="70" t="s">
        <v>134</v>
      </c>
      <c r="AF126" s="70" t="s">
        <v>109</v>
      </c>
      <c r="AG126" s="70" t="s">
        <v>134</v>
      </c>
      <c r="AH126" s="71">
        <v>0</v>
      </c>
      <c r="AI126" s="70" t="s">
        <v>106</v>
      </c>
      <c r="AJ126" s="70" t="s">
        <v>106</v>
      </c>
      <c r="AK126" s="70" t="s">
        <v>106</v>
      </c>
      <c r="AL126" s="70" t="s">
        <v>106</v>
      </c>
      <c r="AM126" s="70" t="s">
        <v>106</v>
      </c>
      <c r="AN126" s="70" t="s">
        <v>106</v>
      </c>
      <c r="AO126" s="70" t="s">
        <v>106</v>
      </c>
      <c r="AP126" s="70" t="s">
        <v>106</v>
      </c>
      <c r="AQ126" s="70" t="s">
        <v>106</v>
      </c>
      <c r="AR126" s="70" t="s">
        <v>106</v>
      </c>
      <c r="AS126" s="70" t="s">
        <v>106</v>
      </c>
      <c r="AT126" s="70" t="s">
        <v>106</v>
      </c>
      <c r="AU126" s="70" t="s">
        <v>106</v>
      </c>
      <c r="AV126" s="70" t="s">
        <v>106</v>
      </c>
      <c r="AW126" s="70" t="s">
        <v>106</v>
      </c>
      <c r="AX126" s="70" t="s">
        <v>106</v>
      </c>
      <c r="AY126" s="70" t="s">
        <v>106</v>
      </c>
      <c r="AZ126" s="120" t="s">
        <v>576</v>
      </c>
      <c r="BA126" s="70" t="s">
        <v>106</v>
      </c>
      <c r="BB126" s="70" t="s">
        <v>106</v>
      </c>
    </row>
    <row r="127" spans="1:54" ht="16" x14ac:dyDescent="0.2">
      <c r="A127" s="63">
        <v>43977.424814814818</v>
      </c>
      <c r="B127" s="63">
        <v>43977.428819444445</v>
      </c>
      <c r="C127" s="58" t="s">
        <v>57</v>
      </c>
      <c r="D127" s="120" t="s">
        <v>576</v>
      </c>
      <c r="E127" s="2">
        <v>33</v>
      </c>
      <c r="F127" s="2">
        <v>345</v>
      </c>
      <c r="G127" s="58" t="s">
        <v>104</v>
      </c>
      <c r="H127" s="63">
        <v>43984.428889131945</v>
      </c>
      <c r="I127" s="58" t="s">
        <v>307</v>
      </c>
      <c r="J127" s="58" t="s">
        <v>106</v>
      </c>
      <c r="K127" s="58" t="s">
        <v>106</v>
      </c>
      <c r="L127" s="58" t="s">
        <v>106</v>
      </c>
      <c r="M127" s="58" t="s">
        <v>106</v>
      </c>
      <c r="N127" s="120" t="s">
        <v>576</v>
      </c>
      <c r="O127" s="120" t="s">
        <v>576</v>
      </c>
      <c r="P127" s="58" t="s">
        <v>107</v>
      </c>
      <c r="Q127" s="58" t="s">
        <v>108</v>
      </c>
      <c r="R127" s="58" t="s">
        <v>129</v>
      </c>
      <c r="S127" s="58" t="s">
        <v>134</v>
      </c>
      <c r="T127" s="58" t="s">
        <v>133</v>
      </c>
      <c r="U127" s="58" t="s">
        <v>133</v>
      </c>
      <c r="V127" s="58" t="s">
        <v>132</v>
      </c>
      <c r="W127" s="58" t="s">
        <v>132</v>
      </c>
      <c r="X127" s="58" t="s">
        <v>133</v>
      </c>
      <c r="Y127" s="58" t="s">
        <v>132</v>
      </c>
      <c r="Z127" s="58" t="s">
        <v>133</v>
      </c>
      <c r="AA127" s="58" t="s">
        <v>133</v>
      </c>
      <c r="AB127" s="58" t="s">
        <v>134</v>
      </c>
      <c r="AC127" s="58" t="s">
        <v>133</v>
      </c>
      <c r="AD127" s="58" t="s">
        <v>132</v>
      </c>
      <c r="AE127" s="58" t="s">
        <v>134</v>
      </c>
      <c r="AF127" s="58" t="s">
        <v>134</v>
      </c>
      <c r="AG127" s="58" t="s">
        <v>133</v>
      </c>
      <c r="AH127" s="58" t="s">
        <v>173</v>
      </c>
      <c r="AI127" s="58" t="s">
        <v>166</v>
      </c>
      <c r="AJ127" s="58" t="s">
        <v>136</v>
      </c>
      <c r="AK127" s="58" t="s">
        <v>137</v>
      </c>
      <c r="AL127" s="58" t="s">
        <v>114</v>
      </c>
      <c r="AM127" s="58" t="s">
        <v>155</v>
      </c>
      <c r="AN127" s="58" t="s">
        <v>116</v>
      </c>
      <c r="AO127" s="58" t="s">
        <v>117</v>
      </c>
      <c r="AP127" s="58" t="s">
        <v>118</v>
      </c>
      <c r="AQ127" s="58" t="s">
        <v>141</v>
      </c>
      <c r="AR127" s="58" t="s">
        <v>142</v>
      </c>
      <c r="AS127" s="58" t="s">
        <v>143</v>
      </c>
      <c r="AT127" s="58" t="s">
        <v>161</v>
      </c>
      <c r="AU127" s="58" t="s">
        <v>145</v>
      </c>
      <c r="AV127" s="58" t="s">
        <v>123</v>
      </c>
      <c r="AW127" s="58" t="s">
        <v>125</v>
      </c>
      <c r="AX127" s="58" t="s">
        <v>126</v>
      </c>
      <c r="AY127" s="58" t="s">
        <v>147</v>
      </c>
      <c r="AZ127" s="120" t="s">
        <v>576</v>
      </c>
      <c r="BA127" s="58" t="s">
        <v>148</v>
      </c>
      <c r="BB127" s="58" t="s">
        <v>106</v>
      </c>
    </row>
    <row r="128" spans="1:54" s="17" customFormat="1" ht="16" x14ac:dyDescent="0.2">
      <c r="A128" s="72">
        <v>43977.429247685184</v>
      </c>
      <c r="B128" s="72">
        <v>43977.430277777778</v>
      </c>
      <c r="C128" s="70" t="s">
        <v>57</v>
      </c>
      <c r="D128" s="120" t="s">
        <v>576</v>
      </c>
      <c r="E128" s="17">
        <v>16</v>
      </c>
      <c r="F128" s="17">
        <v>89</v>
      </c>
      <c r="G128" s="70" t="s">
        <v>104</v>
      </c>
      <c r="H128" s="72">
        <v>43984.430561643516</v>
      </c>
      <c r="I128" s="70" t="s">
        <v>308</v>
      </c>
      <c r="J128" s="70" t="s">
        <v>106</v>
      </c>
      <c r="K128" s="70" t="s">
        <v>106</v>
      </c>
      <c r="L128" s="70" t="s">
        <v>106</v>
      </c>
      <c r="M128" s="70" t="s">
        <v>106</v>
      </c>
      <c r="N128" s="120" t="s">
        <v>576</v>
      </c>
      <c r="O128" s="120" t="s">
        <v>576</v>
      </c>
      <c r="P128" s="70" t="s">
        <v>107</v>
      </c>
      <c r="Q128" s="70" t="s">
        <v>108</v>
      </c>
      <c r="R128" s="70" t="s">
        <v>129</v>
      </c>
      <c r="S128" s="70" t="s">
        <v>133</v>
      </c>
      <c r="T128" s="70" t="s">
        <v>132</v>
      </c>
      <c r="U128" s="70" t="s">
        <v>133</v>
      </c>
      <c r="V128" s="70" t="s">
        <v>134</v>
      </c>
      <c r="W128" s="70" t="s">
        <v>134</v>
      </c>
      <c r="X128" s="70" t="s">
        <v>134</v>
      </c>
      <c r="Y128" s="70" t="s">
        <v>134</v>
      </c>
      <c r="Z128" s="70" t="s">
        <v>134</v>
      </c>
      <c r="AA128" s="70" t="s">
        <v>134</v>
      </c>
      <c r="AB128" s="70" t="s">
        <v>134</v>
      </c>
      <c r="AC128" s="70" t="s">
        <v>134</v>
      </c>
      <c r="AD128" s="70" t="s">
        <v>134</v>
      </c>
      <c r="AE128" s="70" t="s">
        <v>134</v>
      </c>
      <c r="AF128" s="70" t="s">
        <v>133</v>
      </c>
      <c r="AG128" s="70" t="s">
        <v>132</v>
      </c>
      <c r="AH128" s="71">
        <v>0</v>
      </c>
      <c r="AI128" s="70" t="s">
        <v>106</v>
      </c>
      <c r="AJ128" s="70" t="s">
        <v>106</v>
      </c>
      <c r="AK128" s="70" t="s">
        <v>106</v>
      </c>
      <c r="AL128" s="70" t="s">
        <v>106</v>
      </c>
      <c r="AM128" s="70" t="s">
        <v>106</v>
      </c>
      <c r="AN128" s="70" t="s">
        <v>106</v>
      </c>
      <c r="AO128" s="70" t="s">
        <v>106</v>
      </c>
      <c r="AP128" s="70" t="s">
        <v>106</v>
      </c>
      <c r="AQ128" s="70" t="s">
        <v>106</v>
      </c>
      <c r="AR128" s="70" t="s">
        <v>106</v>
      </c>
      <c r="AS128" s="70" t="s">
        <v>106</v>
      </c>
      <c r="AT128" s="70" t="s">
        <v>106</v>
      </c>
      <c r="AU128" s="70" t="s">
        <v>106</v>
      </c>
      <c r="AV128" s="70" t="s">
        <v>106</v>
      </c>
      <c r="AW128" s="70" t="s">
        <v>106</v>
      </c>
      <c r="AX128" s="70" t="s">
        <v>106</v>
      </c>
      <c r="AY128" s="70" t="s">
        <v>106</v>
      </c>
      <c r="AZ128" s="120" t="s">
        <v>576</v>
      </c>
      <c r="BA128" s="70" t="s">
        <v>106</v>
      </c>
      <c r="BB128" s="70" t="s">
        <v>106</v>
      </c>
    </row>
    <row r="129" spans="1:54" s="17" customFormat="1" ht="16" x14ac:dyDescent="0.2">
      <c r="A129" s="72">
        <v>43977.434374999997</v>
      </c>
      <c r="B129" s="72">
        <v>43977.435879629629</v>
      </c>
      <c r="C129" s="70" t="s">
        <v>57</v>
      </c>
      <c r="D129" s="120" t="s">
        <v>576</v>
      </c>
      <c r="E129" s="17">
        <v>16</v>
      </c>
      <c r="F129" s="17">
        <v>130</v>
      </c>
      <c r="G129" s="70" t="s">
        <v>104</v>
      </c>
      <c r="H129" s="72">
        <v>43984.436194236114</v>
      </c>
      <c r="I129" s="70" t="s">
        <v>309</v>
      </c>
      <c r="J129" s="70" t="s">
        <v>106</v>
      </c>
      <c r="K129" s="70" t="s">
        <v>106</v>
      </c>
      <c r="L129" s="70" t="s">
        <v>106</v>
      </c>
      <c r="M129" s="70" t="s">
        <v>106</v>
      </c>
      <c r="N129" s="120" t="s">
        <v>576</v>
      </c>
      <c r="O129" s="120" t="s">
        <v>576</v>
      </c>
      <c r="P129" s="70" t="s">
        <v>107</v>
      </c>
      <c r="Q129" s="70" t="s">
        <v>108</v>
      </c>
      <c r="R129" s="70" t="s">
        <v>129</v>
      </c>
      <c r="S129" s="70" t="s">
        <v>134</v>
      </c>
      <c r="T129" s="70" t="s">
        <v>133</v>
      </c>
      <c r="U129" s="70" t="s">
        <v>133</v>
      </c>
      <c r="V129" s="70" t="s">
        <v>134</v>
      </c>
      <c r="W129" s="70" t="s">
        <v>133</v>
      </c>
      <c r="X129" s="70" t="s">
        <v>133</v>
      </c>
      <c r="Y129" s="70" t="s">
        <v>133</v>
      </c>
      <c r="Z129" s="70" t="s">
        <v>134</v>
      </c>
      <c r="AA129" s="70" t="s">
        <v>132</v>
      </c>
      <c r="AB129" s="70" t="s">
        <v>133</v>
      </c>
      <c r="AC129" s="70" t="s">
        <v>133</v>
      </c>
      <c r="AD129" s="70" t="s">
        <v>134</v>
      </c>
      <c r="AE129" s="70" t="s">
        <v>134</v>
      </c>
      <c r="AF129" s="70" t="s">
        <v>133</v>
      </c>
      <c r="AG129" s="70" t="s">
        <v>109</v>
      </c>
      <c r="AH129" s="71">
        <v>0</v>
      </c>
      <c r="AI129" s="70" t="s">
        <v>106</v>
      </c>
      <c r="AJ129" s="70" t="s">
        <v>106</v>
      </c>
      <c r="AK129" s="70" t="s">
        <v>106</v>
      </c>
      <c r="AL129" s="70" t="s">
        <v>106</v>
      </c>
      <c r="AM129" s="70" t="s">
        <v>106</v>
      </c>
      <c r="AN129" s="70" t="s">
        <v>106</v>
      </c>
      <c r="AO129" s="70" t="s">
        <v>106</v>
      </c>
      <c r="AP129" s="70" t="s">
        <v>106</v>
      </c>
      <c r="AQ129" s="70" t="s">
        <v>106</v>
      </c>
      <c r="AR129" s="70" t="s">
        <v>106</v>
      </c>
      <c r="AS129" s="70" t="s">
        <v>106</v>
      </c>
      <c r="AT129" s="70" t="s">
        <v>106</v>
      </c>
      <c r="AU129" s="70" t="s">
        <v>106</v>
      </c>
      <c r="AV129" s="70" t="s">
        <v>106</v>
      </c>
      <c r="AW129" s="70" t="s">
        <v>106</v>
      </c>
      <c r="AX129" s="70" t="s">
        <v>106</v>
      </c>
      <c r="AY129" s="70" t="s">
        <v>106</v>
      </c>
      <c r="AZ129" s="120" t="s">
        <v>576</v>
      </c>
      <c r="BA129" s="70" t="s">
        <v>106</v>
      </c>
      <c r="BB129" s="70" t="s">
        <v>106</v>
      </c>
    </row>
    <row r="130" spans="1:54" s="17" customFormat="1" ht="16" x14ac:dyDescent="0.2">
      <c r="A130" s="72">
        <v>43977.437002314815</v>
      </c>
      <c r="B130" s="72">
        <v>43977.439606481479</v>
      </c>
      <c r="C130" s="70" t="s">
        <v>57</v>
      </c>
      <c r="D130" s="120" t="s">
        <v>576</v>
      </c>
      <c r="E130" s="17">
        <v>16</v>
      </c>
      <c r="F130" s="17">
        <v>224</v>
      </c>
      <c r="G130" s="70" t="s">
        <v>104</v>
      </c>
      <c r="H130" s="72">
        <v>43984.439620347221</v>
      </c>
      <c r="I130" s="70" t="s">
        <v>310</v>
      </c>
      <c r="J130" s="70" t="s">
        <v>106</v>
      </c>
      <c r="K130" s="70" t="s">
        <v>106</v>
      </c>
      <c r="L130" s="70" t="s">
        <v>106</v>
      </c>
      <c r="M130" s="70" t="s">
        <v>106</v>
      </c>
      <c r="N130" s="120" t="s">
        <v>576</v>
      </c>
      <c r="O130" s="120" t="s">
        <v>576</v>
      </c>
      <c r="P130" s="70" t="s">
        <v>107</v>
      </c>
      <c r="Q130" s="70" t="s">
        <v>108</v>
      </c>
      <c r="R130" s="70" t="s">
        <v>129</v>
      </c>
      <c r="S130" s="70" t="s">
        <v>134</v>
      </c>
      <c r="T130" s="70" t="s">
        <v>132</v>
      </c>
      <c r="U130" s="70" t="s">
        <v>133</v>
      </c>
      <c r="V130" s="70" t="s">
        <v>134</v>
      </c>
      <c r="W130" s="70" t="s">
        <v>134</v>
      </c>
      <c r="X130" s="70" t="s">
        <v>133</v>
      </c>
      <c r="Y130" s="70" t="s">
        <v>134</v>
      </c>
      <c r="Z130" s="70" t="s">
        <v>134</v>
      </c>
      <c r="AA130" s="70" t="s">
        <v>133</v>
      </c>
      <c r="AB130" s="70" t="s">
        <v>133</v>
      </c>
      <c r="AC130" s="70" t="s">
        <v>134</v>
      </c>
      <c r="AD130" s="70" t="s">
        <v>134</v>
      </c>
      <c r="AE130" s="70" t="s">
        <v>134</v>
      </c>
      <c r="AF130" s="70" t="s">
        <v>134</v>
      </c>
      <c r="AG130" s="70" t="s">
        <v>133</v>
      </c>
      <c r="AH130" s="71">
        <v>0</v>
      </c>
      <c r="AI130" s="70" t="s">
        <v>106</v>
      </c>
      <c r="AJ130" s="70" t="s">
        <v>106</v>
      </c>
      <c r="AK130" s="70" t="s">
        <v>106</v>
      </c>
      <c r="AL130" s="70" t="s">
        <v>106</v>
      </c>
      <c r="AM130" s="70" t="s">
        <v>106</v>
      </c>
      <c r="AN130" s="70" t="s">
        <v>106</v>
      </c>
      <c r="AO130" s="70" t="s">
        <v>106</v>
      </c>
      <c r="AP130" s="70" t="s">
        <v>106</v>
      </c>
      <c r="AQ130" s="70" t="s">
        <v>106</v>
      </c>
      <c r="AR130" s="70" t="s">
        <v>106</v>
      </c>
      <c r="AS130" s="70" t="s">
        <v>106</v>
      </c>
      <c r="AT130" s="70" t="s">
        <v>106</v>
      </c>
      <c r="AU130" s="70" t="s">
        <v>106</v>
      </c>
      <c r="AV130" s="70" t="s">
        <v>106</v>
      </c>
      <c r="AW130" s="70" t="s">
        <v>106</v>
      </c>
      <c r="AX130" s="70" t="s">
        <v>106</v>
      </c>
      <c r="AY130" s="70" t="s">
        <v>106</v>
      </c>
      <c r="AZ130" s="120" t="s">
        <v>576</v>
      </c>
      <c r="BA130" s="70" t="s">
        <v>106</v>
      </c>
      <c r="BB130" s="70" t="s">
        <v>106</v>
      </c>
    </row>
    <row r="131" spans="1:54" ht="16" x14ac:dyDescent="0.2">
      <c r="A131" s="63">
        <v>43977.435173611113</v>
      </c>
      <c r="B131" s="63">
        <v>43977.442430555559</v>
      </c>
      <c r="C131" s="58" t="s">
        <v>57</v>
      </c>
      <c r="D131" s="120" t="s">
        <v>576</v>
      </c>
      <c r="E131" s="2">
        <v>33</v>
      </c>
      <c r="F131" s="2">
        <v>627</v>
      </c>
      <c r="G131" s="58" t="s">
        <v>104</v>
      </c>
      <c r="H131" s="63">
        <v>43984.442498171295</v>
      </c>
      <c r="I131" s="58" t="s">
        <v>311</v>
      </c>
      <c r="J131" s="58" t="s">
        <v>106</v>
      </c>
      <c r="K131" s="58" t="s">
        <v>106</v>
      </c>
      <c r="L131" s="58" t="s">
        <v>106</v>
      </c>
      <c r="M131" s="58" t="s">
        <v>106</v>
      </c>
      <c r="N131" s="120" t="s">
        <v>576</v>
      </c>
      <c r="O131" s="120" t="s">
        <v>576</v>
      </c>
      <c r="P131" s="58" t="s">
        <v>107</v>
      </c>
      <c r="Q131" s="58" t="s">
        <v>108</v>
      </c>
      <c r="R131" s="58" t="s">
        <v>129</v>
      </c>
      <c r="S131" s="58" t="s">
        <v>132</v>
      </c>
      <c r="T131" s="58" t="s">
        <v>132</v>
      </c>
      <c r="U131" s="58" t="s">
        <v>132</v>
      </c>
      <c r="V131" s="58" t="s">
        <v>132</v>
      </c>
      <c r="W131" s="58" t="s">
        <v>133</v>
      </c>
      <c r="X131" s="58" t="s">
        <v>133</v>
      </c>
      <c r="Y131" s="58" t="s">
        <v>132</v>
      </c>
      <c r="Z131" s="58" t="s">
        <v>133</v>
      </c>
      <c r="AA131" s="58" t="s">
        <v>133</v>
      </c>
      <c r="AB131" s="58" t="s">
        <v>132</v>
      </c>
      <c r="AC131" s="58" t="s">
        <v>132</v>
      </c>
      <c r="AD131" s="58" t="s">
        <v>132</v>
      </c>
      <c r="AE131" s="58" t="s">
        <v>132</v>
      </c>
      <c r="AF131" s="58" t="s">
        <v>132</v>
      </c>
      <c r="AG131" s="58" t="s">
        <v>132</v>
      </c>
      <c r="AH131" s="58" t="s">
        <v>135</v>
      </c>
      <c r="AI131" s="58" t="s">
        <v>151</v>
      </c>
      <c r="AJ131" s="58" t="s">
        <v>136</v>
      </c>
      <c r="AK131" s="58" t="s">
        <v>137</v>
      </c>
      <c r="AL131" s="58" t="s">
        <v>114</v>
      </c>
      <c r="AM131" s="58" t="s">
        <v>138</v>
      </c>
      <c r="AN131" s="58" t="s">
        <v>116</v>
      </c>
      <c r="AO131" s="58" t="s">
        <v>117</v>
      </c>
      <c r="AP131" s="58" t="s">
        <v>118</v>
      </c>
      <c r="AQ131" s="58" t="s">
        <v>141</v>
      </c>
      <c r="AR131" s="58" t="s">
        <v>142</v>
      </c>
      <c r="AS131" s="58" t="s">
        <v>143</v>
      </c>
      <c r="AT131" s="58" t="s">
        <v>153</v>
      </c>
      <c r="AU131" s="58" t="s">
        <v>145</v>
      </c>
      <c r="AV131" s="58" t="s">
        <v>124</v>
      </c>
      <c r="AW131" s="58" t="s">
        <v>171</v>
      </c>
      <c r="AX131" s="58" t="s">
        <v>146</v>
      </c>
      <c r="AY131" s="58" t="s">
        <v>192</v>
      </c>
      <c r="AZ131" s="120" t="s">
        <v>576</v>
      </c>
      <c r="BA131" s="58" t="s">
        <v>148</v>
      </c>
      <c r="BB131" s="58" t="s">
        <v>106</v>
      </c>
    </row>
    <row r="132" spans="1:54" ht="16" x14ac:dyDescent="0.2">
      <c r="A132" s="63">
        <v>43977.455347222225</v>
      </c>
      <c r="B132" s="63">
        <v>43977.462546296294</v>
      </c>
      <c r="C132" s="58" t="s">
        <v>57</v>
      </c>
      <c r="D132" s="120" t="s">
        <v>576</v>
      </c>
      <c r="E132" s="2">
        <v>33</v>
      </c>
      <c r="F132" s="2">
        <v>621</v>
      </c>
      <c r="G132" s="58" t="s">
        <v>104</v>
      </c>
      <c r="H132" s="63">
        <v>43984.46261519676</v>
      </c>
      <c r="I132" s="58" t="s">
        <v>312</v>
      </c>
      <c r="J132" s="58" t="s">
        <v>106</v>
      </c>
      <c r="K132" s="58" t="s">
        <v>106</v>
      </c>
      <c r="L132" s="58" t="s">
        <v>106</v>
      </c>
      <c r="M132" s="58" t="s">
        <v>106</v>
      </c>
      <c r="N132" s="120" t="s">
        <v>576</v>
      </c>
      <c r="O132" s="120" t="s">
        <v>576</v>
      </c>
      <c r="P132" s="58" t="s">
        <v>107</v>
      </c>
      <c r="Q132" s="58" t="s">
        <v>108</v>
      </c>
      <c r="R132" s="58" t="s">
        <v>129</v>
      </c>
      <c r="S132" s="58" t="s">
        <v>133</v>
      </c>
      <c r="T132" s="58" t="s">
        <v>133</v>
      </c>
      <c r="U132" s="58" t="s">
        <v>132</v>
      </c>
      <c r="V132" s="58" t="s">
        <v>134</v>
      </c>
      <c r="W132" s="58" t="s">
        <v>134</v>
      </c>
      <c r="X132" s="58" t="s">
        <v>133</v>
      </c>
      <c r="Y132" s="58" t="s">
        <v>133</v>
      </c>
      <c r="Z132" s="58" t="s">
        <v>134</v>
      </c>
      <c r="AA132" s="58" t="s">
        <v>133</v>
      </c>
      <c r="AB132" s="58" t="s">
        <v>134</v>
      </c>
      <c r="AC132" s="58" t="s">
        <v>133</v>
      </c>
      <c r="AD132" s="58" t="s">
        <v>134</v>
      </c>
      <c r="AE132" s="58" t="s">
        <v>134</v>
      </c>
      <c r="AF132" s="58" t="s">
        <v>134</v>
      </c>
      <c r="AG132" s="58" t="s">
        <v>133</v>
      </c>
      <c r="AH132" s="58" t="s">
        <v>165</v>
      </c>
      <c r="AI132" s="58" t="s">
        <v>111</v>
      </c>
      <c r="AJ132" s="58" t="s">
        <v>136</v>
      </c>
      <c r="AK132" s="58" t="s">
        <v>137</v>
      </c>
      <c r="AL132" s="58" t="s">
        <v>114</v>
      </c>
      <c r="AM132" s="58" t="s">
        <v>138</v>
      </c>
      <c r="AN132" s="58" t="s">
        <v>116</v>
      </c>
      <c r="AO132" s="58" t="s">
        <v>117</v>
      </c>
      <c r="AP132" s="58" t="s">
        <v>118</v>
      </c>
      <c r="AQ132" s="58" t="s">
        <v>119</v>
      </c>
      <c r="AR132" s="58" t="s">
        <v>142</v>
      </c>
      <c r="AS132" s="58" t="s">
        <v>143</v>
      </c>
      <c r="AT132" s="58" t="s">
        <v>122</v>
      </c>
      <c r="AU132" s="58" t="s">
        <v>145</v>
      </c>
      <c r="AV132" s="58" t="s">
        <v>123</v>
      </c>
      <c r="AW132" s="58" t="s">
        <v>125</v>
      </c>
      <c r="AX132" s="58" t="s">
        <v>157</v>
      </c>
      <c r="AY132" s="58" t="s">
        <v>147</v>
      </c>
      <c r="AZ132" s="120" t="s">
        <v>576</v>
      </c>
      <c r="BA132" s="58" t="s">
        <v>148</v>
      </c>
      <c r="BB132" s="58" t="s">
        <v>106</v>
      </c>
    </row>
    <row r="133" spans="1:54" s="17" customFormat="1" ht="16" x14ac:dyDescent="0.2">
      <c r="A133" s="72">
        <v>43977.476759259262</v>
      </c>
      <c r="B133" s="72">
        <v>43977.480011574073</v>
      </c>
      <c r="C133" s="70" t="s">
        <v>57</v>
      </c>
      <c r="D133" s="120" t="s">
        <v>576</v>
      </c>
      <c r="E133" s="17">
        <v>16</v>
      </c>
      <c r="F133" s="17">
        <v>281</v>
      </c>
      <c r="G133" s="70" t="s">
        <v>104</v>
      </c>
      <c r="H133" s="72">
        <v>43984.480378958331</v>
      </c>
      <c r="I133" s="70" t="s">
        <v>313</v>
      </c>
      <c r="J133" s="70" t="s">
        <v>106</v>
      </c>
      <c r="K133" s="70" t="s">
        <v>106</v>
      </c>
      <c r="L133" s="70" t="s">
        <v>106</v>
      </c>
      <c r="M133" s="70" t="s">
        <v>106</v>
      </c>
      <c r="N133" s="120" t="s">
        <v>576</v>
      </c>
      <c r="O133" s="120" t="s">
        <v>576</v>
      </c>
      <c r="P133" s="70" t="s">
        <v>107</v>
      </c>
      <c r="Q133" s="70" t="s">
        <v>108</v>
      </c>
      <c r="R133" s="70" t="s">
        <v>129</v>
      </c>
      <c r="S133" s="70" t="s">
        <v>109</v>
      </c>
      <c r="T133" s="70" t="s">
        <v>132</v>
      </c>
      <c r="U133" s="70" t="s">
        <v>133</v>
      </c>
      <c r="V133" s="70" t="s">
        <v>132</v>
      </c>
      <c r="W133" s="70" t="s">
        <v>133</v>
      </c>
      <c r="X133" s="70" t="s">
        <v>133</v>
      </c>
      <c r="Y133" s="70" t="s">
        <v>133</v>
      </c>
      <c r="Z133" s="70" t="s">
        <v>134</v>
      </c>
      <c r="AA133" s="70" t="s">
        <v>133</v>
      </c>
      <c r="AB133" s="70" t="s">
        <v>133</v>
      </c>
      <c r="AC133" s="70" t="s">
        <v>132</v>
      </c>
      <c r="AD133" s="70" t="s">
        <v>133</v>
      </c>
      <c r="AE133" s="70" t="s">
        <v>133</v>
      </c>
      <c r="AF133" s="70" t="s">
        <v>133</v>
      </c>
      <c r="AG133" s="70" t="s">
        <v>132</v>
      </c>
      <c r="AH133" s="71">
        <v>0</v>
      </c>
      <c r="AI133" s="70" t="s">
        <v>106</v>
      </c>
      <c r="AJ133" s="70" t="s">
        <v>106</v>
      </c>
      <c r="AK133" s="70" t="s">
        <v>106</v>
      </c>
      <c r="AL133" s="70" t="s">
        <v>106</v>
      </c>
      <c r="AM133" s="70" t="s">
        <v>106</v>
      </c>
      <c r="AN133" s="70" t="s">
        <v>106</v>
      </c>
      <c r="AO133" s="70" t="s">
        <v>106</v>
      </c>
      <c r="AP133" s="70" t="s">
        <v>106</v>
      </c>
      <c r="AQ133" s="70" t="s">
        <v>106</v>
      </c>
      <c r="AR133" s="70" t="s">
        <v>106</v>
      </c>
      <c r="AS133" s="70" t="s">
        <v>106</v>
      </c>
      <c r="AT133" s="70" t="s">
        <v>106</v>
      </c>
      <c r="AU133" s="70" t="s">
        <v>106</v>
      </c>
      <c r="AV133" s="70" t="s">
        <v>106</v>
      </c>
      <c r="AW133" s="70" t="s">
        <v>106</v>
      </c>
      <c r="AX133" s="70" t="s">
        <v>106</v>
      </c>
      <c r="AY133" s="70" t="s">
        <v>106</v>
      </c>
      <c r="AZ133" s="120" t="s">
        <v>576</v>
      </c>
      <c r="BA133" s="70" t="s">
        <v>106</v>
      </c>
      <c r="BB133" s="70" t="s">
        <v>106</v>
      </c>
    </row>
    <row r="134" spans="1:54" s="66" customFormat="1" ht="16" x14ac:dyDescent="0.2">
      <c r="A134" s="69">
        <v>43978.383437500001</v>
      </c>
      <c r="B134" s="69">
        <v>43978.383553240739</v>
      </c>
      <c r="C134" s="67" t="s">
        <v>57</v>
      </c>
      <c r="D134" s="120" t="s">
        <v>576</v>
      </c>
      <c r="E134" s="66">
        <v>2</v>
      </c>
      <c r="F134" s="66">
        <v>9</v>
      </c>
      <c r="G134" s="67" t="s">
        <v>104</v>
      </c>
      <c r="H134" s="69">
        <v>43985.383698101854</v>
      </c>
      <c r="I134" s="67" t="s">
        <v>314</v>
      </c>
      <c r="J134" s="67" t="s">
        <v>106</v>
      </c>
      <c r="K134" s="67" t="s">
        <v>106</v>
      </c>
      <c r="L134" s="67" t="s">
        <v>106</v>
      </c>
      <c r="M134" s="67" t="s">
        <v>106</v>
      </c>
      <c r="N134" s="120" t="s">
        <v>576</v>
      </c>
      <c r="O134" s="120" t="s">
        <v>576</v>
      </c>
      <c r="P134" s="67" t="s">
        <v>107</v>
      </c>
      <c r="Q134" s="67" t="s">
        <v>108</v>
      </c>
      <c r="R134" s="67" t="s">
        <v>129</v>
      </c>
      <c r="S134" s="67" t="s">
        <v>106</v>
      </c>
      <c r="T134" s="67" t="s">
        <v>106</v>
      </c>
      <c r="U134" s="67" t="s">
        <v>106</v>
      </c>
      <c r="V134" s="67" t="s">
        <v>106</v>
      </c>
      <c r="W134" s="67" t="s">
        <v>106</v>
      </c>
      <c r="X134" s="67" t="s">
        <v>106</v>
      </c>
      <c r="Y134" s="67" t="s">
        <v>106</v>
      </c>
      <c r="Z134" s="67" t="s">
        <v>106</v>
      </c>
      <c r="AA134" s="67" t="s">
        <v>106</v>
      </c>
      <c r="AB134" s="67" t="s">
        <v>106</v>
      </c>
      <c r="AC134" s="67" t="s">
        <v>106</v>
      </c>
      <c r="AD134" s="67" t="s">
        <v>106</v>
      </c>
      <c r="AE134" s="67" t="s">
        <v>106</v>
      </c>
      <c r="AF134" s="67" t="s">
        <v>106</v>
      </c>
      <c r="AG134" s="68">
        <v>0</v>
      </c>
      <c r="AH134" s="68">
        <v>0</v>
      </c>
      <c r="AI134" s="67" t="s">
        <v>106</v>
      </c>
      <c r="AJ134" s="67" t="s">
        <v>106</v>
      </c>
      <c r="AK134" s="67" t="s">
        <v>106</v>
      </c>
      <c r="AL134" s="67" t="s">
        <v>106</v>
      </c>
      <c r="AM134" s="67" t="s">
        <v>106</v>
      </c>
      <c r="AN134" s="67" t="s">
        <v>106</v>
      </c>
      <c r="AO134" s="67" t="s">
        <v>106</v>
      </c>
      <c r="AP134" s="67" t="s">
        <v>106</v>
      </c>
      <c r="AQ134" s="67" t="s">
        <v>106</v>
      </c>
      <c r="AR134" s="67" t="s">
        <v>106</v>
      </c>
      <c r="AS134" s="67" t="s">
        <v>106</v>
      </c>
      <c r="AT134" s="67" t="s">
        <v>106</v>
      </c>
      <c r="AU134" s="67" t="s">
        <v>106</v>
      </c>
      <c r="AV134" s="67" t="s">
        <v>106</v>
      </c>
      <c r="AW134" s="67" t="s">
        <v>106</v>
      </c>
      <c r="AX134" s="67" t="s">
        <v>106</v>
      </c>
      <c r="AY134" s="67" t="s">
        <v>106</v>
      </c>
      <c r="AZ134" s="120" t="s">
        <v>576</v>
      </c>
      <c r="BA134" s="67" t="s">
        <v>106</v>
      </c>
      <c r="BB134" s="67" t="s">
        <v>106</v>
      </c>
    </row>
    <row r="135" spans="1:54" ht="16" x14ac:dyDescent="0.2">
      <c r="A135" s="63">
        <v>44020.741365740738</v>
      </c>
      <c r="B135" s="63">
        <v>44020.748854166668</v>
      </c>
      <c r="C135" s="58" t="s">
        <v>57</v>
      </c>
      <c r="D135" s="120" t="s">
        <v>576</v>
      </c>
      <c r="E135" s="2">
        <v>100</v>
      </c>
      <c r="F135" s="2">
        <v>647</v>
      </c>
      <c r="G135" s="58" t="s">
        <v>130</v>
      </c>
      <c r="H135" s="63">
        <v>44020.748870381947</v>
      </c>
      <c r="I135" s="58" t="s">
        <v>315</v>
      </c>
      <c r="J135" s="58" t="s">
        <v>106</v>
      </c>
      <c r="K135" s="58" t="s">
        <v>106</v>
      </c>
      <c r="L135" s="58" t="s">
        <v>106</v>
      </c>
      <c r="M135" s="58" t="s">
        <v>106</v>
      </c>
      <c r="N135" s="120" t="s">
        <v>576</v>
      </c>
      <c r="O135" s="120" t="s">
        <v>576</v>
      </c>
      <c r="P135" s="58" t="s">
        <v>107</v>
      </c>
      <c r="Q135" s="58" t="s">
        <v>108</v>
      </c>
      <c r="R135" s="58" t="s">
        <v>129</v>
      </c>
      <c r="S135" s="58" t="s">
        <v>133</v>
      </c>
      <c r="T135" s="58" t="s">
        <v>132</v>
      </c>
      <c r="U135" s="58" t="s">
        <v>133</v>
      </c>
      <c r="V135" s="58" t="s">
        <v>133</v>
      </c>
      <c r="W135" s="58" t="s">
        <v>133</v>
      </c>
      <c r="X135" s="58" t="s">
        <v>133</v>
      </c>
      <c r="Y135" s="58" t="s">
        <v>133</v>
      </c>
      <c r="Z135" s="58" t="s">
        <v>133</v>
      </c>
      <c r="AA135" s="58" t="s">
        <v>133</v>
      </c>
      <c r="AB135" s="58" t="s">
        <v>133</v>
      </c>
      <c r="AC135" s="58" t="s">
        <v>133</v>
      </c>
      <c r="AD135" s="58" t="s">
        <v>133</v>
      </c>
      <c r="AE135" s="58" t="s">
        <v>133</v>
      </c>
      <c r="AF135" s="58" t="s">
        <v>133</v>
      </c>
      <c r="AG135" s="58" t="s">
        <v>133</v>
      </c>
      <c r="AH135" s="58" t="s">
        <v>135</v>
      </c>
      <c r="AI135" s="58" t="s">
        <v>111</v>
      </c>
      <c r="AJ135" s="58" t="s">
        <v>136</v>
      </c>
      <c r="AK135" s="58" t="s">
        <v>152</v>
      </c>
      <c r="AL135" s="58" t="s">
        <v>114</v>
      </c>
      <c r="AM135" s="58" t="s">
        <v>138</v>
      </c>
      <c r="AN135" s="58" t="s">
        <v>156</v>
      </c>
      <c r="AO135" s="58" t="s">
        <v>117</v>
      </c>
      <c r="AP135" s="58" t="s">
        <v>118</v>
      </c>
      <c r="AQ135" s="58" t="s">
        <v>119</v>
      </c>
      <c r="AR135" s="58" t="s">
        <v>142</v>
      </c>
      <c r="AS135" s="58" t="s">
        <v>143</v>
      </c>
      <c r="AT135" s="58" t="s">
        <v>153</v>
      </c>
      <c r="AU135" s="58" t="s">
        <v>145</v>
      </c>
      <c r="AV135" s="58" t="s">
        <v>123</v>
      </c>
      <c r="AW135" s="58" t="s">
        <v>125</v>
      </c>
      <c r="AX135" s="58" t="s">
        <v>126</v>
      </c>
      <c r="AY135" s="58" t="s">
        <v>147</v>
      </c>
      <c r="AZ135" s="120" t="s">
        <v>576</v>
      </c>
      <c r="BA135" s="58" t="s">
        <v>148</v>
      </c>
      <c r="BB135" s="58" t="s">
        <v>106</v>
      </c>
    </row>
    <row r="136" spans="1:54" ht="16" x14ac:dyDescent="0.2">
      <c r="A136" s="63">
        <v>44020.815613425926</v>
      </c>
      <c r="B136" s="63">
        <v>44020.8202662037</v>
      </c>
      <c r="C136" s="58" t="s">
        <v>57</v>
      </c>
      <c r="D136" s="120" t="s">
        <v>576</v>
      </c>
      <c r="E136" s="2">
        <v>100</v>
      </c>
      <c r="F136" s="2">
        <v>402</v>
      </c>
      <c r="G136" s="58" t="s">
        <v>130</v>
      </c>
      <c r="H136" s="63">
        <v>44020.820280092594</v>
      </c>
      <c r="I136" s="58" t="s">
        <v>316</v>
      </c>
      <c r="J136" s="58" t="s">
        <v>106</v>
      </c>
      <c r="K136" s="58" t="s">
        <v>106</v>
      </c>
      <c r="L136" s="58" t="s">
        <v>106</v>
      </c>
      <c r="M136" s="58" t="s">
        <v>106</v>
      </c>
      <c r="N136" s="120" t="s">
        <v>576</v>
      </c>
      <c r="O136" s="120" t="s">
        <v>576</v>
      </c>
      <c r="P136" s="58" t="s">
        <v>107</v>
      </c>
      <c r="Q136" s="58" t="s">
        <v>108</v>
      </c>
      <c r="R136" s="58" t="s">
        <v>129</v>
      </c>
      <c r="S136" s="58" t="s">
        <v>133</v>
      </c>
      <c r="T136" s="58" t="s">
        <v>132</v>
      </c>
      <c r="U136" s="58" t="s">
        <v>133</v>
      </c>
      <c r="V136" s="58" t="s">
        <v>134</v>
      </c>
      <c r="W136" s="58" t="s">
        <v>133</v>
      </c>
      <c r="X136" s="58" t="s">
        <v>134</v>
      </c>
      <c r="Y136" s="58" t="s">
        <v>134</v>
      </c>
      <c r="Z136" s="58" t="s">
        <v>134</v>
      </c>
      <c r="AA136" s="58" t="s">
        <v>133</v>
      </c>
      <c r="AB136" s="58" t="s">
        <v>134</v>
      </c>
      <c r="AC136" s="58" t="s">
        <v>134</v>
      </c>
      <c r="AD136" s="58" t="s">
        <v>134</v>
      </c>
      <c r="AE136" s="58" t="s">
        <v>134</v>
      </c>
      <c r="AF136" s="58" t="s">
        <v>134</v>
      </c>
      <c r="AG136" s="58" t="s">
        <v>134</v>
      </c>
      <c r="AH136" s="58" t="s">
        <v>173</v>
      </c>
      <c r="AI136" s="58" t="s">
        <v>151</v>
      </c>
      <c r="AJ136" s="58" t="s">
        <v>136</v>
      </c>
      <c r="AK136" s="58" t="s">
        <v>137</v>
      </c>
      <c r="AL136" s="58" t="s">
        <v>114</v>
      </c>
      <c r="AM136" s="58" t="s">
        <v>138</v>
      </c>
      <c r="AN136" s="58" t="s">
        <v>116</v>
      </c>
      <c r="AO136" s="58" t="s">
        <v>117</v>
      </c>
      <c r="AP136" s="58" t="s">
        <v>118</v>
      </c>
      <c r="AQ136" s="58" t="s">
        <v>141</v>
      </c>
      <c r="AR136" s="58" t="s">
        <v>142</v>
      </c>
      <c r="AS136" s="58" t="s">
        <v>143</v>
      </c>
      <c r="AT136" s="58" t="s">
        <v>153</v>
      </c>
      <c r="AU136" s="58" t="s">
        <v>145</v>
      </c>
      <c r="AV136" s="58" t="s">
        <v>174</v>
      </c>
      <c r="AW136" s="58" t="s">
        <v>171</v>
      </c>
      <c r="AX136" s="58" t="s">
        <v>146</v>
      </c>
      <c r="AY136" s="58" t="s">
        <v>147</v>
      </c>
      <c r="AZ136" s="120" t="s">
        <v>576</v>
      </c>
      <c r="BA136" s="58" t="s">
        <v>148</v>
      </c>
      <c r="BB136" s="58" t="s">
        <v>106</v>
      </c>
    </row>
    <row r="137" spans="1:54" ht="16" x14ac:dyDescent="0.2">
      <c r="A137" s="63">
        <v>44022.404988425929</v>
      </c>
      <c r="B137" s="63">
        <v>44022.423020833332</v>
      </c>
      <c r="C137" s="58" t="s">
        <v>57</v>
      </c>
      <c r="D137" s="120" t="s">
        <v>576</v>
      </c>
      <c r="E137" s="2">
        <v>100</v>
      </c>
      <c r="F137" s="2">
        <v>1557</v>
      </c>
      <c r="G137" s="58" t="s">
        <v>130</v>
      </c>
      <c r="H137" s="63">
        <v>44022.423033067127</v>
      </c>
      <c r="I137" s="58" t="s">
        <v>317</v>
      </c>
      <c r="J137" s="58" t="s">
        <v>106</v>
      </c>
      <c r="K137" s="58" t="s">
        <v>106</v>
      </c>
      <c r="L137" s="58" t="s">
        <v>106</v>
      </c>
      <c r="M137" s="58" t="s">
        <v>106</v>
      </c>
      <c r="N137" s="120" t="s">
        <v>576</v>
      </c>
      <c r="O137" s="120" t="s">
        <v>576</v>
      </c>
      <c r="P137" s="58" t="s">
        <v>107</v>
      </c>
      <c r="Q137" s="58" t="s">
        <v>108</v>
      </c>
      <c r="R137" s="58" t="s">
        <v>129</v>
      </c>
      <c r="S137" s="58" t="s">
        <v>134</v>
      </c>
      <c r="T137" s="58" t="s">
        <v>132</v>
      </c>
      <c r="U137" s="58" t="s">
        <v>134</v>
      </c>
      <c r="V137" s="58" t="s">
        <v>134</v>
      </c>
      <c r="W137" s="58" t="s">
        <v>134</v>
      </c>
      <c r="X137" s="58" t="s">
        <v>134</v>
      </c>
      <c r="Y137" s="58" t="s">
        <v>134</v>
      </c>
      <c r="Z137" s="58" t="s">
        <v>134</v>
      </c>
      <c r="AA137" s="58" t="s">
        <v>132</v>
      </c>
      <c r="AB137" s="58" t="s">
        <v>132</v>
      </c>
      <c r="AC137" s="58" t="s">
        <v>132</v>
      </c>
      <c r="AD137" s="58" t="s">
        <v>133</v>
      </c>
      <c r="AE137" s="58" t="s">
        <v>134</v>
      </c>
      <c r="AF137" s="58" t="s">
        <v>134</v>
      </c>
      <c r="AG137" s="58" t="s">
        <v>133</v>
      </c>
      <c r="AH137" s="58" t="s">
        <v>135</v>
      </c>
      <c r="AI137" s="58" t="s">
        <v>111</v>
      </c>
      <c r="AJ137" s="58" t="s">
        <v>136</v>
      </c>
      <c r="AK137" s="58" t="s">
        <v>152</v>
      </c>
      <c r="AL137" s="58" t="s">
        <v>114</v>
      </c>
      <c r="AM137" s="58" t="s">
        <v>138</v>
      </c>
      <c r="AN137" s="58" t="s">
        <v>176</v>
      </c>
      <c r="AO137" s="58" t="s">
        <v>117</v>
      </c>
      <c r="AP137" s="58" t="s">
        <v>118</v>
      </c>
      <c r="AQ137" s="58" t="s">
        <v>141</v>
      </c>
      <c r="AR137" s="58" t="s">
        <v>120</v>
      </c>
      <c r="AS137" s="58" t="s">
        <v>182</v>
      </c>
      <c r="AT137" s="58" t="s">
        <v>153</v>
      </c>
      <c r="AU137" s="58" t="s">
        <v>145</v>
      </c>
      <c r="AV137" s="58" t="s">
        <v>123</v>
      </c>
      <c r="AW137" s="58" t="s">
        <v>171</v>
      </c>
      <c r="AX137" s="58" t="s">
        <v>157</v>
      </c>
      <c r="AY137" s="58" t="s">
        <v>127</v>
      </c>
      <c r="AZ137" s="120" t="s">
        <v>576</v>
      </c>
      <c r="BA137" s="58" t="s">
        <v>220</v>
      </c>
      <c r="BB137" s="58" t="s">
        <v>106</v>
      </c>
    </row>
    <row r="138" spans="1:54" ht="16" x14ac:dyDescent="0.2">
      <c r="A138" s="63">
        <v>44022.969826388886</v>
      </c>
      <c r="B138" s="63">
        <v>44022.981504629628</v>
      </c>
      <c r="C138" s="58" t="s">
        <v>57</v>
      </c>
      <c r="D138" s="120" t="s">
        <v>576</v>
      </c>
      <c r="E138" s="2">
        <v>100</v>
      </c>
      <c r="F138" s="2">
        <v>1008</v>
      </c>
      <c r="G138" s="58" t="s">
        <v>130</v>
      </c>
      <c r="H138" s="63">
        <v>44022.981510277779</v>
      </c>
      <c r="I138" s="58" t="s">
        <v>318</v>
      </c>
      <c r="J138" s="58" t="s">
        <v>106</v>
      </c>
      <c r="K138" s="58" t="s">
        <v>106</v>
      </c>
      <c r="L138" s="58" t="s">
        <v>106</v>
      </c>
      <c r="M138" s="58" t="s">
        <v>106</v>
      </c>
      <c r="N138" s="120" t="s">
        <v>576</v>
      </c>
      <c r="O138" s="120" t="s">
        <v>576</v>
      </c>
      <c r="P138" s="58" t="s">
        <v>107</v>
      </c>
      <c r="Q138" s="58" t="s">
        <v>108</v>
      </c>
      <c r="R138" s="58" t="s">
        <v>129</v>
      </c>
      <c r="S138" s="58" t="s">
        <v>134</v>
      </c>
      <c r="T138" s="58" t="s">
        <v>133</v>
      </c>
      <c r="U138" s="58" t="s">
        <v>132</v>
      </c>
      <c r="V138" s="58" t="s">
        <v>132</v>
      </c>
      <c r="W138" s="58" t="s">
        <v>132</v>
      </c>
      <c r="X138" s="58" t="s">
        <v>132</v>
      </c>
      <c r="Y138" s="58" t="s">
        <v>132</v>
      </c>
      <c r="Z138" s="58" t="s">
        <v>133</v>
      </c>
      <c r="AA138" s="58" t="s">
        <v>133</v>
      </c>
      <c r="AB138" s="58" t="s">
        <v>133</v>
      </c>
      <c r="AC138" s="58" t="s">
        <v>133</v>
      </c>
      <c r="AD138" s="58" t="s">
        <v>133</v>
      </c>
      <c r="AE138" s="58" t="s">
        <v>133</v>
      </c>
      <c r="AF138" s="58" t="s">
        <v>133</v>
      </c>
      <c r="AG138" s="58" t="s">
        <v>133</v>
      </c>
      <c r="AH138" s="58" t="s">
        <v>110</v>
      </c>
      <c r="AI138" s="58" t="s">
        <v>151</v>
      </c>
      <c r="AJ138" s="58" t="s">
        <v>136</v>
      </c>
      <c r="AK138" s="58" t="s">
        <v>113</v>
      </c>
      <c r="AL138" s="58" t="s">
        <v>195</v>
      </c>
      <c r="AM138" s="58" t="s">
        <v>138</v>
      </c>
      <c r="AN138" s="58" t="s">
        <v>116</v>
      </c>
      <c r="AO138" s="58" t="s">
        <v>117</v>
      </c>
      <c r="AP138" s="58" t="s">
        <v>140</v>
      </c>
      <c r="AQ138" s="58" t="s">
        <v>141</v>
      </c>
      <c r="AR138" s="58" t="s">
        <v>142</v>
      </c>
      <c r="AS138" s="58" t="s">
        <v>143</v>
      </c>
      <c r="AT138" s="58" t="s">
        <v>144</v>
      </c>
      <c r="AU138" s="58" t="s">
        <v>145</v>
      </c>
      <c r="AV138" s="58" t="s">
        <v>123</v>
      </c>
      <c r="AW138" s="58" t="s">
        <v>125</v>
      </c>
      <c r="AX138" s="58" t="s">
        <v>157</v>
      </c>
      <c r="AY138" s="58" t="s">
        <v>127</v>
      </c>
      <c r="AZ138" s="120" t="s">
        <v>576</v>
      </c>
      <c r="BA138" s="58" t="s">
        <v>148</v>
      </c>
      <c r="BB138" s="58" t="s">
        <v>106</v>
      </c>
    </row>
    <row r="139" spans="1:54" ht="16" x14ac:dyDescent="0.2">
      <c r="A139" s="63">
        <v>44024.772962962961</v>
      </c>
      <c r="B139" s="63">
        <v>44024.785520833335</v>
      </c>
      <c r="C139" s="58" t="s">
        <v>57</v>
      </c>
      <c r="D139" s="120" t="s">
        <v>576</v>
      </c>
      <c r="E139" s="2">
        <v>100</v>
      </c>
      <c r="F139" s="2">
        <v>1085</v>
      </c>
      <c r="G139" s="58" t="s">
        <v>130</v>
      </c>
      <c r="H139" s="63">
        <v>44024.785537303243</v>
      </c>
      <c r="I139" s="58" t="s">
        <v>319</v>
      </c>
      <c r="J139" s="58" t="s">
        <v>106</v>
      </c>
      <c r="K139" s="58" t="s">
        <v>106</v>
      </c>
      <c r="L139" s="58" t="s">
        <v>106</v>
      </c>
      <c r="M139" s="58" t="s">
        <v>106</v>
      </c>
      <c r="N139" s="120" t="s">
        <v>576</v>
      </c>
      <c r="O139" s="120" t="s">
        <v>576</v>
      </c>
      <c r="P139" s="58" t="s">
        <v>107</v>
      </c>
      <c r="Q139" s="58" t="s">
        <v>108</v>
      </c>
      <c r="R139" s="58" t="s">
        <v>129</v>
      </c>
      <c r="S139" s="58" t="s">
        <v>134</v>
      </c>
      <c r="T139" s="58" t="s">
        <v>132</v>
      </c>
      <c r="U139" s="58" t="s">
        <v>133</v>
      </c>
      <c r="V139" s="58" t="s">
        <v>133</v>
      </c>
      <c r="W139" s="58" t="s">
        <v>134</v>
      </c>
      <c r="X139" s="58" t="s">
        <v>134</v>
      </c>
      <c r="Y139" s="58" t="s">
        <v>134</v>
      </c>
      <c r="Z139" s="58" t="s">
        <v>134</v>
      </c>
      <c r="AA139" s="58" t="s">
        <v>133</v>
      </c>
      <c r="AB139" s="58" t="s">
        <v>134</v>
      </c>
      <c r="AC139" s="58" t="s">
        <v>134</v>
      </c>
      <c r="AD139" s="58" t="s">
        <v>134</v>
      </c>
      <c r="AE139" s="58" t="s">
        <v>134</v>
      </c>
      <c r="AF139" s="58" t="s">
        <v>109</v>
      </c>
      <c r="AG139" s="58" t="s">
        <v>109</v>
      </c>
      <c r="AH139" s="58" t="s">
        <v>135</v>
      </c>
      <c r="AI139" s="58" t="s">
        <v>151</v>
      </c>
      <c r="AJ139" s="58" t="s">
        <v>136</v>
      </c>
      <c r="AK139" s="58" t="s">
        <v>137</v>
      </c>
      <c r="AL139" s="58" t="s">
        <v>114</v>
      </c>
      <c r="AM139" s="58" t="s">
        <v>138</v>
      </c>
      <c r="AN139" s="58" t="s">
        <v>116</v>
      </c>
      <c r="AO139" s="58" t="s">
        <v>117</v>
      </c>
      <c r="AP139" s="58" t="s">
        <v>118</v>
      </c>
      <c r="AQ139" s="58" t="s">
        <v>141</v>
      </c>
      <c r="AR139" s="58" t="s">
        <v>142</v>
      </c>
      <c r="AS139" s="58" t="s">
        <v>143</v>
      </c>
      <c r="AT139" s="58" t="s">
        <v>153</v>
      </c>
      <c r="AU139" s="58" t="s">
        <v>145</v>
      </c>
      <c r="AV139" s="58" t="s">
        <v>174</v>
      </c>
      <c r="AW139" s="58" t="s">
        <v>125</v>
      </c>
      <c r="AX139" s="58" t="s">
        <v>157</v>
      </c>
      <c r="AY139" s="58" t="s">
        <v>127</v>
      </c>
      <c r="AZ139" s="120" t="s">
        <v>576</v>
      </c>
      <c r="BA139" s="58" t="s">
        <v>148</v>
      </c>
      <c r="BB139" s="58" t="s">
        <v>106</v>
      </c>
    </row>
    <row r="140" spans="1:54" ht="16" x14ac:dyDescent="0.2">
      <c r="A140" s="63">
        <v>44026.260462962964</v>
      </c>
      <c r="B140" s="63">
        <v>44026.332442129627</v>
      </c>
      <c r="C140" s="58" t="s">
        <v>57</v>
      </c>
      <c r="D140" s="120" t="s">
        <v>576</v>
      </c>
      <c r="E140" s="2">
        <v>100</v>
      </c>
      <c r="F140" s="2">
        <v>6218</v>
      </c>
      <c r="G140" s="58" t="s">
        <v>130</v>
      </c>
      <c r="H140" s="63">
        <v>44026.332449965281</v>
      </c>
      <c r="I140" s="58" t="s">
        <v>320</v>
      </c>
      <c r="J140" s="58" t="s">
        <v>106</v>
      </c>
      <c r="K140" s="58" t="s">
        <v>106</v>
      </c>
      <c r="L140" s="58" t="s">
        <v>106</v>
      </c>
      <c r="M140" s="58" t="s">
        <v>106</v>
      </c>
      <c r="N140" s="120" t="s">
        <v>576</v>
      </c>
      <c r="O140" s="120" t="s">
        <v>576</v>
      </c>
      <c r="P140" s="58" t="s">
        <v>107</v>
      </c>
      <c r="Q140" s="58" t="s">
        <v>108</v>
      </c>
      <c r="R140" s="58" t="s">
        <v>129</v>
      </c>
      <c r="S140" s="58" t="s">
        <v>134</v>
      </c>
      <c r="T140" s="58" t="s">
        <v>132</v>
      </c>
      <c r="U140" s="58" t="s">
        <v>133</v>
      </c>
      <c r="V140" s="58" t="s">
        <v>132</v>
      </c>
      <c r="W140" s="58" t="s">
        <v>134</v>
      </c>
      <c r="X140" s="58" t="s">
        <v>134</v>
      </c>
      <c r="Y140" s="58" t="s">
        <v>134</v>
      </c>
      <c r="Z140" s="58" t="s">
        <v>134</v>
      </c>
      <c r="AA140" s="58" t="s">
        <v>132</v>
      </c>
      <c r="AB140" s="58" t="s">
        <v>133</v>
      </c>
      <c r="AC140" s="58" t="s">
        <v>132</v>
      </c>
      <c r="AD140" s="58" t="s">
        <v>133</v>
      </c>
      <c r="AE140" s="58" t="s">
        <v>134</v>
      </c>
      <c r="AF140" s="58" t="s">
        <v>109</v>
      </c>
      <c r="AG140" s="58" t="s">
        <v>133</v>
      </c>
      <c r="AH140" s="58" t="s">
        <v>173</v>
      </c>
      <c r="AI140" s="58" t="s">
        <v>151</v>
      </c>
      <c r="AJ140" s="58" t="s">
        <v>136</v>
      </c>
      <c r="AK140" s="58" t="s">
        <v>137</v>
      </c>
      <c r="AL140" s="58" t="s">
        <v>114</v>
      </c>
      <c r="AM140" s="58" t="s">
        <v>138</v>
      </c>
      <c r="AN140" s="58" t="s">
        <v>116</v>
      </c>
      <c r="AO140" s="58" t="s">
        <v>139</v>
      </c>
      <c r="AP140" s="58" t="s">
        <v>118</v>
      </c>
      <c r="AQ140" s="58" t="s">
        <v>141</v>
      </c>
      <c r="AR140" s="58" t="s">
        <v>120</v>
      </c>
      <c r="AS140" s="58" t="s">
        <v>143</v>
      </c>
      <c r="AT140" s="58" t="s">
        <v>153</v>
      </c>
      <c r="AU140" s="58" t="s">
        <v>145</v>
      </c>
      <c r="AV140" s="58" t="s">
        <v>123</v>
      </c>
      <c r="AW140" s="58" t="s">
        <v>125</v>
      </c>
      <c r="AX140" s="58" t="s">
        <v>126</v>
      </c>
      <c r="AY140" s="58" t="s">
        <v>127</v>
      </c>
      <c r="AZ140" s="120" t="s">
        <v>576</v>
      </c>
      <c r="BA140" s="58" t="s">
        <v>220</v>
      </c>
      <c r="BB140" s="58" t="s">
        <v>106</v>
      </c>
    </row>
    <row r="141" spans="1:54" s="66" customFormat="1" ht="16" x14ac:dyDescent="0.2">
      <c r="A141" s="69">
        <v>44019.390798611108</v>
      </c>
      <c r="B141" s="69">
        <v>44019.391921296294</v>
      </c>
      <c r="C141" s="67" t="s">
        <v>57</v>
      </c>
      <c r="D141" s="120" t="s">
        <v>576</v>
      </c>
      <c r="E141" s="66">
        <v>2</v>
      </c>
      <c r="F141" s="66">
        <v>96</v>
      </c>
      <c r="G141" s="67" t="s">
        <v>104</v>
      </c>
      <c r="H141" s="69">
        <v>44026.392085231484</v>
      </c>
      <c r="I141" s="67" t="s">
        <v>321</v>
      </c>
      <c r="J141" s="67" t="s">
        <v>106</v>
      </c>
      <c r="K141" s="67" t="s">
        <v>106</v>
      </c>
      <c r="L141" s="67" t="s">
        <v>106</v>
      </c>
      <c r="M141" s="67" t="s">
        <v>106</v>
      </c>
      <c r="N141" s="120" t="s">
        <v>576</v>
      </c>
      <c r="O141" s="120" t="s">
        <v>576</v>
      </c>
      <c r="P141" s="67" t="s">
        <v>107</v>
      </c>
      <c r="Q141" s="67" t="s">
        <v>108</v>
      </c>
      <c r="R141" s="67" t="s">
        <v>129</v>
      </c>
      <c r="S141" s="67" t="s">
        <v>106</v>
      </c>
      <c r="T141" s="67" t="s">
        <v>106</v>
      </c>
      <c r="U141" s="67" t="s">
        <v>106</v>
      </c>
      <c r="V141" s="67" t="s">
        <v>106</v>
      </c>
      <c r="W141" s="67" t="s">
        <v>106</v>
      </c>
      <c r="X141" s="67" t="s">
        <v>106</v>
      </c>
      <c r="Y141" s="67" t="s">
        <v>106</v>
      </c>
      <c r="Z141" s="67" t="s">
        <v>106</v>
      </c>
      <c r="AA141" s="67" t="s">
        <v>106</v>
      </c>
      <c r="AB141" s="67" t="s">
        <v>106</v>
      </c>
      <c r="AC141" s="67" t="s">
        <v>106</v>
      </c>
      <c r="AD141" s="67" t="s">
        <v>106</v>
      </c>
      <c r="AE141" s="67" t="s">
        <v>106</v>
      </c>
      <c r="AF141" s="67" t="s">
        <v>106</v>
      </c>
      <c r="AG141" s="68">
        <v>0</v>
      </c>
      <c r="AH141" s="68">
        <v>0</v>
      </c>
      <c r="AI141" s="67" t="s">
        <v>106</v>
      </c>
      <c r="AJ141" s="67" t="s">
        <v>106</v>
      </c>
      <c r="AK141" s="67" t="s">
        <v>106</v>
      </c>
      <c r="AL141" s="67" t="s">
        <v>106</v>
      </c>
      <c r="AM141" s="67" t="s">
        <v>106</v>
      </c>
      <c r="AN141" s="67" t="s">
        <v>106</v>
      </c>
      <c r="AO141" s="67" t="s">
        <v>106</v>
      </c>
      <c r="AP141" s="67" t="s">
        <v>106</v>
      </c>
      <c r="AQ141" s="67" t="s">
        <v>106</v>
      </c>
      <c r="AR141" s="67" t="s">
        <v>106</v>
      </c>
      <c r="AS141" s="67" t="s">
        <v>106</v>
      </c>
      <c r="AT141" s="67" t="s">
        <v>106</v>
      </c>
      <c r="AU141" s="67" t="s">
        <v>106</v>
      </c>
      <c r="AV141" s="67" t="s">
        <v>106</v>
      </c>
      <c r="AW141" s="67" t="s">
        <v>106</v>
      </c>
      <c r="AX141" s="67" t="s">
        <v>106</v>
      </c>
      <c r="AY141" s="67" t="s">
        <v>106</v>
      </c>
      <c r="AZ141" s="120" t="s">
        <v>576</v>
      </c>
      <c r="BA141" s="67" t="s">
        <v>106</v>
      </c>
      <c r="BB141" s="67" t="s">
        <v>106</v>
      </c>
    </row>
    <row r="142" spans="1:54" ht="16" x14ac:dyDescent="0.2">
      <c r="A142" s="63">
        <v>44026.544050925928</v>
      </c>
      <c r="B142" s="63">
        <v>44026.54896990741</v>
      </c>
      <c r="C142" s="58" t="s">
        <v>57</v>
      </c>
      <c r="D142" s="120" t="s">
        <v>576</v>
      </c>
      <c r="E142" s="2">
        <v>100</v>
      </c>
      <c r="F142" s="2">
        <v>425</v>
      </c>
      <c r="G142" s="58" t="s">
        <v>130</v>
      </c>
      <c r="H142" s="63">
        <v>44026.548975983795</v>
      </c>
      <c r="I142" s="58" t="s">
        <v>322</v>
      </c>
      <c r="J142" s="58" t="s">
        <v>106</v>
      </c>
      <c r="K142" s="58" t="s">
        <v>106</v>
      </c>
      <c r="L142" s="58" t="s">
        <v>106</v>
      </c>
      <c r="M142" s="58" t="s">
        <v>106</v>
      </c>
      <c r="N142" s="120" t="s">
        <v>576</v>
      </c>
      <c r="O142" s="120" t="s">
        <v>576</v>
      </c>
      <c r="P142" s="58" t="s">
        <v>107</v>
      </c>
      <c r="Q142" s="58" t="s">
        <v>108</v>
      </c>
      <c r="R142" s="58" t="s">
        <v>129</v>
      </c>
      <c r="S142" s="58" t="s">
        <v>134</v>
      </c>
      <c r="T142" s="58" t="s">
        <v>132</v>
      </c>
      <c r="U142" s="58" t="s">
        <v>133</v>
      </c>
      <c r="V142" s="58" t="s">
        <v>133</v>
      </c>
      <c r="W142" s="58" t="s">
        <v>134</v>
      </c>
      <c r="X142" s="58" t="s">
        <v>134</v>
      </c>
      <c r="Y142" s="58" t="s">
        <v>134</v>
      </c>
      <c r="Z142" s="58" t="s">
        <v>134</v>
      </c>
      <c r="AA142" s="58" t="s">
        <v>134</v>
      </c>
      <c r="AB142" s="58" t="s">
        <v>133</v>
      </c>
      <c r="AC142" s="58" t="s">
        <v>133</v>
      </c>
      <c r="AD142" s="58" t="s">
        <v>133</v>
      </c>
      <c r="AE142" s="58" t="s">
        <v>133</v>
      </c>
      <c r="AF142" s="58" t="s">
        <v>134</v>
      </c>
      <c r="AG142" s="58" t="s">
        <v>134</v>
      </c>
      <c r="AH142" s="58" t="s">
        <v>135</v>
      </c>
      <c r="AI142" s="58" t="s">
        <v>151</v>
      </c>
      <c r="AJ142" s="58" t="s">
        <v>136</v>
      </c>
      <c r="AK142" s="58" t="s">
        <v>137</v>
      </c>
      <c r="AL142" s="58" t="s">
        <v>114</v>
      </c>
      <c r="AM142" s="58" t="s">
        <v>115</v>
      </c>
      <c r="AN142" s="58" t="s">
        <v>176</v>
      </c>
      <c r="AO142" s="58" t="s">
        <v>117</v>
      </c>
      <c r="AP142" s="58" t="s">
        <v>118</v>
      </c>
      <c r="AQ142" s="58" t="s">
        <v>141</v>
      </c>
      <c r="AR142" s="58" t="s">
        <v>120</v>
      </c>
      <c r="AS142" s="58" t="s">
        <v>170</v>
      </c>
      <c r="AT142" s="58" t="s">
        <v>122</v>
      </c>
      <c r="AU142" s="58" t="s">
        <v>145</v>
      </c>
      <c r="AV142" s="58" t="s">
        <v>123</v>
      </c>
      <c r="AW142" s="58" t="s">
        <v>125</v>
      </c>
      <c r="AX142" s="58" t="s">
        <v>126</v>
      </c>
      <c r="AY142" s="58" t="s">
        <v>147</v>
      </c>
      <c r="AZ142" s="120" t="s">
        <v>576</v>
      </c>
      <c r="BA142" s="58" t="s">
        <v>220</v>
      </c>
      <c r="BB142" s="58" t="s">
        <v>106</v>
      </c>
    </row>
    <row r="143" spans="1:54" ht="16" x14ac:dyDescent="0.2">
      <c r="A143" s="63">
        <v>44027.887569444443</v>
      </c>
      <c r="B143" s="63">
        <v>44027.894363425927</v>
      </c>
      <c r="C143" s="58" t="s">
        <v>57</v>
      </c>
      <c r="D143" s="120" t="s">
        <v>576</v>
      </c>
      <c r="E143" s="2">
        <v>100</v>
      </c>
      <c r="F143" s="2">
        <v>587</v>
      </c>
      <c r="G143" s="58" t="s">
        <v>130</v>
      </c>
      <c r="H143" s="63">
        <v>44027.894378877318</v>
      </c>
      <c r="I143" s="58" t="s">
        <v>323</v>
      </c>
      <c r="J143" s="58" t="s">
        <v>106</v>
      </c>
      <c r="K143" s="58" t="s">
        <v>106</v>
      </c>
      <c r="L143" s="58" t="s">
        <v>106</v>
      </c>
      <c r="M143" s="58" t="s">
        <v>106</v>
      </c>
      <c r="N143" s="120" t="s">
        <v>576</v>
      </c>
      <c r="O143" s="120" t="s">
        <v>576</v>
      </c>
      <c r="P143" s="58" t="s">
        <v>107</v>
      </c>
      <c r="Q143" s="58" t="s">
        <v>108</v>
      </c>
      <c r="R143" s="58" t="s">
        <v>129</v>
      </c>
      <c r="S143" s="58" t="s">
        <v>134</v>
      </c>
      <c r="T143" s="58" t="s">
        <v>132</v>
      </c>
      <c r="U143" s="58" t="s">
        <v>133</v>
      </c>
      <c r="V143" s="58" t="s">
        <v>109</v>
      </c>
      <c r="W143" s="58" t="s">
        <v>109</v>
      </c>
      <c r="X143" s="58" t="s">
        <v>134</v>
      </c>
      <c r="Y143" s="58" t="s">
        <v>134</v>
      </c>
      <c r="Z143" s="58" t="s">
        <v>109</v>
      </c>
      <c r="AA143" s="58" t="s">
        <v>132</v>
      </c>
      <c r="AB143" s="58" t="s">
        <v>134</v>
      </c>
      <c r="AC143" s="58" t="s">
        <v>134</v>
      </c>
      <c r="AD143" s="58" t="s">
        <v>134</v>
      </c>
      <c r="AE143" s="58" t="s">
        <v>109</v>
      </c>
      <c r="AF143" s="58" t="s">
        <v>134</v>
      </c>
      <c r="AG143" s="58" t="s">
        <v>133</v>
      </c>
      <c r="AH143" s="58" t="s">
        <v>135</v>
      </c>
      <c r="AI143" s="58" t="s">
        <v>111</v>
      </c>
      <c r="AJ143" s="58" t="s">
        <v>136</v>
      </c>
      <c r="AK143" s="58" t="s">
        <v>137</v>
      </c>
      <c r="AL143" s="58" t="s">
        <v>114</v>
      </c>
      <c r="AM143" s="58" t="s">
        <v>138</v>
      </c>
      <c r="AN143" s="58" t="s">
        <v>156</v>
      </c>
      <c r="AO143" s="58" t="s">
        <v>117</v>
      </c>
      <c r="AP143" s="58" t="s">
        <v>140</v>
      </c>
      <c r="AQ143" s="58" t="s">
        <v>119</v>
      </c>
      <c r="AR143" s="58" t="s">
        <v>120</v>
      </c>
      <c r="AS143" s="58" t="s">
        <v>182</v>
      </c>
      <c r="AT143" s="58" t="s">
        <v>144</v>
      </c>
      <c r="AU143" s="58" t="s">
        <v>145</v>
      </c>
      <c r="AV143" s="58" t="s">
        <v>174</v>
      </c>
      <c r="AW143" s="58" t="s">
        <v>125</v>
      </c>
      <c r="AX143" s="58" t="s">
        <v>126</v>
      </c>
      <c r="AY143" s="58" t="s">
        <v>127</v>
      </c>
      <c r="AZ143" s="120" t="s">
        <v>576</v>
      </c>
      <c r="BA143" s="58" t="s">
        <v>148</v>
      </c>
      <c r="BB143" s="58" t="s">
        <v>106</v>
      </c>
    </row>
    <row r="144" spans="1:54" s="17" customFormat="1" ht="16" x14ac:dyDescent="0.2">
      <c r="A144" s="72">
        <v>44021.238171296296</v>
      </c>
      <c r="B144" s="72">
        <v>44021.239247685182</v>
      </c>
      <c r="C144" s="70" t="s">
        <v>57</v>
      </c>
      <c r="D144" s="120" t="s">
        <v>576</v>
      </c>
      <c r="E144" s="17">
        <v>16</v>
      </c>
      <c r="F144" s="17">
        <v>93</v>
      </c>
      <c r="G144" s="70" t="s">
        <v>104</v>
      </c>
      <c r="H144" s="72">
        <v>44028.239334259262</v>
      </c>
      <c r="I144" s="70" t="s">
        <v>324</v>
      </c>
      <c r="J144" s="70" t="s">
        <v>106</v>
      </c>
      <c r="K144" s="70" t="s">
        <v>106</v>
      </c>
      <c r="L144" s="70" t="s">
        <v>106</v>
      </c>
      <c r="M144" s="70" t="s">
        <v>106</v>
      </c>
      <c r="N144" s="120" t="s">
        <v>576</v>
      </c>
      <c r="O144" s="120" t="s">
        <v>576</v>
      </c>
      <c r="P144" s="70" t="s">
        <v>107</v>
      </c>
      <c r="Q144" s="70" t="s">
        <v>108</v>
      </c>
      <c r="R144" s="70" t="s">
        <v>129</v>
      </c>
      <c r="S144" s="70" t="s">
        <v>133</v>
      </c>
      <c r="T144" s="70" t="s">
        <v>132</v>
      </c>
      <c r="U144" s="70" t="s">
        <v>132</v>
      </c>
      <c r="V144" s="70" t="s">
        <v>133</v>
      </c>
      <c r="W144" s="70" t="s">
        <v>134</v>
      </c>
      <c r="X144" s="70" t="s">
        <v>132</v>
      </c>
      <c r="Y144" s="70" t="s">
        <v>132</v>
      </c>
      <c r="Z144" s="70" t="s">
        <v>134</v>
      </c>
      <c r="AA144" s="70" t="s">
        <v>133</v>
      </c>
      <c r="AB144" s="70" t="s">
        <v>133</v>
      </c>
      <c r="AC144" s="70" t="s">
        <v>133</v>
      </c>
      <c r="AD144" s="70" t="s">
        <v>134</v>
      </c>
      <c r="AE144" s="70" t="s">
        <v>134</v>
      </c>
      <c r="AF144" s="70" t="s">
        <v>134</v>
      </c>
      <c r="AG144" s="70" t="s">
        <v>134</v>
      </c>
      <c r="AH144" s="71">
        <v>0</v>
      </c>
      <c r="AI144" s="70" t="s">
        <v>106</v>
      </c>
      <c r="AJ144" s="70" t="s">
        <v>106</v>
      </c>
      <c r="AK144" s="70" t="s">
        <v>106</v>
      </c>
      <c r="AL144" s="70" t="s">
        <v>106</v>
      </c>
      <c r="AM144" s="70" t="s">
        <v>106</v>
      </c>
      <c r="AN144" s="70" t="s">
        <v>106</v>
      </c>
      <c r="AO144" s="70" t="s">
        <v>106</v>
      </c>
      <c r="AP144" s="70" t="s">
        <v>106</v>
      </c>
      <c r="AQ144" s="70" t="s">
        <v>106</v>
      </c>
      <c r="AR144" s="70" t="s">
        <v>106</v>
      </c>
      <c r="AS144" s="70" t="s">
        <v>106</v>
      </c>
      <c r="AT144" s="70" t="s">
        <v>106</v>
      </c>
      <c r="AU144" s="70" t="s">
        <v>106</v>
      </c>
      <c r="AV144" s="70" t="s">
        <v>106</v>
      </c>
      <c r="AW144" s="70" t="s">
        <v>106</v>
      </c>
      <c r="AX144" s="70" t="s">
        <v>106</v>
      </c>
      <c r="AY144" s="70" t="s">
        <v>106</v>
      </c>
      <c r="AZ144" s="120" t="s">
        <v>576</v>
      </c>
      <c r="BA144" s="70" t="s">
        <v>106</v>
      </c>
      <c r="BB144" s="70" t="s">
        <v>106</v>
      </c>
    </row>
    <row r="145" spans="1:54" s="17" customFormat="1" ht="16" x14ac:dyDescent="0.2">
      <c r="A145" s="72">
        <v>44021.536620370367</v>
      </c>
      <c r="B145" s="72">
        <v>44021.539386574077</v>
      </c>
      <c r="C145" s="70" t="s">
        <v>57</v>
      </c>
      <c r="D145" s="120" t="s">
        <v>576</v>
      </c>
      <c r="E145" s="17">
        <v>16</v>
      </c>
      <c r="F145" s="17">
        <v>238</v>
      </c>
      <c r="G145" s="70" t="s">
        <v>104</v>
      </c>
      <c r="H145" s="72">
        <v>44028.539697743057</v>
      </c>
      <c r="I145" s="70" t="s">
        <v>325</v>
      </c>
      <c r="J145" s="70" t="s">
        <v>106</v>
      </c>
      <c r="K145" s="70" t="s">
        <v>106</v>
      </c>
      <c r="L145" s="70" t="s">
        <v>106</v>
      </c>
      <c r="M145" s="70" t="s">
        <v>106</v>
      </c>
      <c r="N145" s="120" t="s">
        <v>576</v>
      </c>
      <c r="O145" s="120" t="s">
        <v>576</v>
      </c>
      <c r="P145" s="70" t="s">
        <v>107</v>
      </c>
      <c r="Q145" s="70" t="s">
        <v>108</v>
      </c>
      <c r="R145" s="70" t="s">
        <v>129</v>
      </c>
      <c r="S145" s="70" t="s">
        <v>134</v>
      </c>
      <c r="T145" s="70" t="s">
        <v>133</v>
      </c>
      <c r="U145" s="70" t="s">
        <v>134</v>
      </c>
      <c r="V145" s="70" t="s">
        <v>134</v>
      </c>
      <c r="W145" s="70" t="s">
        <v>109</v>
      </c>
      <c r="X145" s="70" t="s">
        <v>134</v>
      </c>
      <c r="Y145" s="70" t="s">
        <v>133</v>
      </c>
      <c r="Z145" s="70" t="s">
        <v>133</v>
      </c>
      <c r="AA145" s="70" t="s">
        <v>133</v>
      </c>
      <c r="AB145" s="70" t="s">
        <v>134</v>
      </c>
      <c r="AC145" s="70" t="s">
        <v>109</v>
      </c>
      <c r="AD145" s="70" t="s">
        <v>109</v>
      </c>
      <c r="AE145" s="70" t="s">
        <v>109</v>
      </c>
      <c r="AF145" s="70" t="s">
        <v>134</v>
      </c>
      <c r="AG145" s="70" t="s">
        <v>109</v>
      </c>
      <c r="AH145" s="71">
        <v>0</v>
      </c>
      <c r="AI145" s="70" t="s">
        <v>106</v>
      </c>
      <c r="AJ145" s="70" t="s">
        <v>106</v>
      </c>
      <c r="AK145" s="70" t="s">
        <v>106</v>
      </c>
      <c r="AL145" s="70" t="s">
        <v>106</v>
      </c>
      <c r="AM145" s="70" t="s">
        <v>106</v>
      </c>
      <c r="AN145" s="70" t="s">
        <v>106</v>
      </c>
      <c r="AO145" s="70" t="s">
        <v>106</v>
      </c>
      <c r="AP145" s="70" t="s">
        <v>106</v>
      </c>
      <c r="AQ145" s="70" t="s">
        <v>106</v>
      </c>
      <c r="AR145" s="70" t="s">
        <v>106</v>
      </c>
      <c r="AS145" s="70" t="s">
        <v>106</v>
      </c>
      <c r="AT145" s="70" t="s">
        <v>106</v>
      </c>
      <c r="AU145" s="70" t="s">
        <v>106</v>
      </c>
      <c r="AV145" s="70" t="s">
        <v>106</v>
      </c>
      <c r="AW145" s="70" t="s">
        <v>106</v>
      </c>
      <c r="AX145" s="70" t="s">
        <v>106</v>
      </c>
      <c r="AY145" s="70" t="s">
        <v>106</v>
      </c>
      <c r="AZ145" s="120" t="s">
        <v>576</v>
      </c>
      <c r="BA145" s="70" t="s">
        <v>106</v>
      </c>
      <c r="BB145" s="70" t="s">
        <v>106</v>
      </c>
    </row>
    <row r="146" spans="1:54" s="17" customFormat="1" ht="16" x14ac:dyDescent="0.2">
      <c r="A146" s="72">
        <v>44022.444398148145</v>
      </c>
      <c r="B146" s="72">
        <v>44022.446516203701</v>
      </c>
      <c r="C146" s="70" t="s">
        <v>57</v>
      </c>
      <c r="D146" s="120" t="s">
        <v>576</v>
      </c>
      <c r="E146" s="17">
        <v>16</v>
      </c>
      <c r="F146" s="17">
        <v>183</v>
      </c>
      <c r="G146" s="70" t="s">
        <v>104</v>
      </c>
      <c r="H146" s="72">
        <v>44029.446604178243</v>
      </c>
      <c r="I146" s="70" t="s">
        <v>326</v>
      </c>
      <c r="J146" s="70" t="s">
        <v>106</v>
      </c>
      <c r="K146" s="70" t="s">
        <v>106</v>
      </c>
      <c r="L146" s="70" t="s">
        <v>106</v>
      </c>
      <c r="M146" s="70" t="s">
        <v>106</v>
      </c>
      <c r="N146" s="120" t="s">
        <v>576</v>
      </c>
      <c r="O146" s="120" t="s">
        <v>576</v>
      </c>
      <c r="P146" s="70" t="s">
        <v>107</v>
      </c>
      <c r="Q146" s="70" t="s">
        <v>108</v>
      </c>
      <c r="R146" s="70" t="s">
        <v>129</v>
      </c>
      <c r="S146" s="70" t="s">
        <v>132</v>
      </c>
      <c r="T146" s="70" t="s">
        <v>133</v>
      </c>
      <c r="U146" s="70" t="s">
        <v>133</v>
      </c>
      <c r="V146" s="70" t="s">
        <v>134</v>
      </c>
      <c r="W146" s="70" t="s">
        <v>134</v>
      </c>
      <c r="X146" s="70" t="s">
        <v>134</v>
      </c>
      <c r="Y146" s="70" t="s">
        <v>133</v>
      </c>
      <c r="Z146" s="70" t="s">
        <v>109</v>
      </c>
      <c r="AA146" s="70" t="s">
        <v>132</v>
      </c>
      <c r="AB146" s="70" t="s">
        <v>133</v>
      </c>
      <c r="AC146" s="70" t="s">
        <v>133</v>
      </c>
      <c r="AD146" s="70" t="s">
        <v>109</v>
      </c>
      <c r="AE146" s="70" t="s">
        <v>134</v>
      </c>
      <c r="AF146" s="70" t="s">
        <v>134</v>
      </c>
      <c r="AG146" s="70" t="s">
        <v>133</v>
      </c>
      <c r="AH146" s="71">
        <v>0</v>
      </c>
      <c r="AI146" s="70" t="s">
        <v>106</v>
      </c>
      <c r="AJ146" s="70" t="s">
        <v>106</v>
      </c>
      <c r="AK146" s="70" t="s">
        <v>106</v>
      </c>
      <c r="AL146" s="70" t="s">
        <v>106</v>
      </c>
      <c r="AM146" s="70" t="s">
        <v>106</v>
      </c>
      <c r="AN146" s="70" t="s">
        <v>106</v>
      </c>
      <c r="AO146" s="70" t="s">
        <v>106</v>
      </c>
      <c r="AP146" s="70" t="s">
        <v>106</v>
      </c>
      <c r="AQ146" s="70" t="s">
        <v>106</v>
      </c>
      <c r="AR146" s="70" t="s">
        <v>106</v>
      </c>
      <c r="AS146" s="70" t="s">
        <v>106</v>
      </c>
      <c r="AT146" s="70" t="s">
        <v>106</v>
      </c>
      <c r="AU146" s="70" t="s">
        <v>106</v>
      </c>
      <c r="AV146" s="70" t="s">
        <v>106</v>
      </c>
      <c r="AW146" s="70" t="s">
        <v>106</v>
      </c>
      <c r="AX146" s="70" t="s">
        <v>106</v>
      </c>
      <c r="AY146" s="70" t="s">
        <v>106</v>
      </c>
      <c r="AZ146" s="120" t="s">
        <v>576</v>
      </c>
      <c r="BA146" s="70" t="s">
        <v>106</v>
      </c>
      <c r="BB146" s="70" t="s">
        <v>106</v>
      </c>
    </row>
    <row r="147" spans="1:54" ht="16" x14ac:dyDescent="0.2">
      <c r="A147" s="63">
        <v>44022.404050925928</v>
      </c>
      <c r="B147" s="63">
        <v>44022.573321759257</v>
      </c>
      <c r="C147" s="58" t="s">
        <v>57</v>
      </c>
      <c r="D147" s="120" t="s">
        <v>576</v>
      </c>
      <c r="E147" s="2">
        <v>33</v>
      </c>
      <c r="F147" s="2">
        <v>14624</v>
      </c>
      <c r="G147" s="58" t="s">
        <v>104</v>
      </c>
      <c r="H147" s="63">
        <v>44029.573332650463</v>
      </c>
      <c r="I147" s="58" t="s">
        <v>327</v>
      </c>
      <c r="J147" s="58" t="s">
        <v>106</v>
      </c>
      <c r="K147" s="58" t="s">
        <v>106</v>
      </c>
      <c r="L147" s="58" t="s">
        <v>106</v>
      </c>
      <c r="M147" s="58" t="s">
        <v>106</v>
      </c>
      <c r="N147" s="120" t="s">
        <v>576</v>
      </c>
      <c r="O147" s="120" t="s">
        <v>576</v>
      </c>
      <c r="P147" s="58" t="s">
        <v>107</v>
      </c>
      <c r="Q147" s="58" t="s">
        <v>108</v>
      </c>
      <c r="R147" s="58" t="s">
        <v>129</v>
      </c>
      <c r="S147" s="58" t="s">
        <v>134</v>
      </c>
      <c r="T147" s="58" t="s">
        <v>132</v>
      </c>
      <c r="U147" s="58" t="s">
        <v>133</v>
      </c>
      <c r="V147" s="58" t="s">
        <v>134</v>
      </c>
      <c r="W147" s="58" t="s">
        <v>134</v>
      </c>
      <c r="X147" s="58" t="s">
        <v>133</v>
      </c>
      <c r="Y147" s="58" t="s">
        <v>133</v>
      </c>
      <c r="Z147" s="58" t="s">
        <v>134</v>
      </c>
      <c r="AA147" s="58" t="s">
        <v>133</v>
      </c>
      <c r="AB147" s="58" t="s">
        <v>133</v>
      </c>
      <c r="AC147" s="58" t="s">
        <v>133</v>
      </c>
      <c r="AD147" s="58" t="s">
        <v>109</v>
      </c>
      <c r="AE147" s="58" t="s">
        <v>134</v>
      </c>
      <c r="AF147" s="58" t="s">
        <v>134</v>
      </c>
      <c r="AG147" s="58" t="s">
        <v>134</v>
      </c>
      <c r="AH147" s="58" t="s">
        <v>135</v>
      </c>
      <c r="AI147" s="58" t="s">
        <v>151</v>
      </c>
      <c r="AJ147" s="58" t="s">
        <v>136</v>
      </c>
      <c r="AK147" s="58" t="s">
        <v>201</v>
      </c>
      <c r="AL147" s="58" t="s">
        <v>114</v>
      </c>
      <c r="AM147" s="58" t="s">
        <v>138</v>
      </c>
      <c r="AN147" s="58" t="s">
        <v>116</v>
      </c>
      <c r="AO147" s="58" t="s">
        <v>117</v>
      </c>
      <c r="AP147" s="58" t="s">
        <v>118</v>
      </c>
      <c r="AQ147" s="58" t="s">
        <v>141</v>
      </c>
      <c r="AR147" s="58" t="s">
        <v>120</v>
      </c>
      <c r="AS147" s="58" t="s">
        <v>170</v>
      </c>
      <c r="AT147" s="58" t="s">
        <v>153</v>
      </c>
      <c r="AU147" s="58" t="s">
        <v>145</v>
      </c>
      <c r="AV147" s="58" t="s">
        <v>123</v>
      </c>
      <c r="AW147" s="58" t="s">
        <v>125</v>
      </c>
      <c r="AX147" s="58" t="s">
        <v>146</v>
      </c>
      <c r="AY147" s="58" t="s">
        <v>192</v>
      </c>
      <c r="AZ147" s="120" t="s">
        <v>576</v>
      </c>
      <c r="BA147" s="58" t="s">
        <v>148</v>
      </c>
      <c r="BB147" s="58" t="s">
        <v>106</v>
      </c>
    </row>
    <row r="148" spans="1:54" s="17" customFormat="1" ht="16" x14ac:dyDescent="0.2">
      <c r="A148" s="72">
        <v>44022.769363425927</v>
      </c>
      <c r="B148" s="72">
        <v>44022.770451388889</v>
      </c>
      <c r="C148" s="70" t="s">
        <v>57</v>
      </c>
      <c r="D148" s="120" t="s">
        <v>576</v>
      </c>
      <c r="E148" s="17">
        <v>16</v>
      </c>
      <c r="F148" s="17">
        <v>93</v>
      </c>
      <c r="G148" s="70" t="s">
        <v>104</v>
      </c>
      <c r="H148" s="72">
        <v>44029.770564027778</v>
      </c>
      <c r="I148" s="70" t="s">
        <v>328</v>
      </c>
      <c r="J148" s="70" t="s">
        <v>106</v>
      </c>
      <c r="K148" s="70" t="s">
        <v>106</v>
      </c>
      <c r="L148" s="70" t="s">
        <v>106</v>
      </c>
      <c r="M148" s="70" t="s">
        <v>106</v>
      </c>
      <c r="N148" s="120" t="s">
        <v>576</v>
      </c>
      <c r="O148" s="120" t="s">
        <v>576</v>
      </c>
      <c r="P148" s="70" t="s">
        <v>107</v>
      </c>
      <c r="Q148" s="70" t="s">
        <v>108</v>
      </c>
      <c r="R148" s="70" t="s">
        <v>129</v>
      </c>
      <c r="S148" s="70" t="s">
        <v>134</v>
      </c>
      <c r="T148" s="70" t="s">
        <v>132</v>
      </c>
      <c r="U148" s="70" t="s">
        <v>133</v>
      </c>
      <c r="V148" s="70" t="s">
        <v>133</v>
      </c>
      <c r="W148" s="70" t="s">
        <v>132</v>
      </c>
      <c r="X148" s="70" t="s">
        <v>132</v>
      </c>
      <c r="Y148" s="70" t="s">
        <v>133</v>
      </c>
      <c r="Z148" s="70" t="s">
        <v>134</v>
      </c>
      <c r="AA148" s="70" t="s">
        <v>132</v>
      </c>
      <c r="AB148" s="70" t="s">
        <v>132</v>
      </c>
      <c r="AC148" s="70" t="s">
        <v>132</v>
      </c>
      <c r="AD148" s="70" t="s">
        <v>132</v>
      </c>
      <c r="AE148" s="70" t="s">
        <v>132</v>
      </c>
      <c r="AF148" s="70" t="s">
        <v>132</v>
      </c>
      <c r="AG148" s="70" t="s">
        <v>132</v>
      </c>
      <c r="AH148" s="71">
        <v>0</v>
      </c>
      <c r="AI148" s="70" t="s">
        <v>106</v>
      </c>
      <c r="AJ148" s="70" t="s">
        <v>106</v>
      </c>
      <c r="AK148" s="70" t="s">
        <v>106</v>
      </c>
      <c r="AL148" s="70" t="s">
        <v>106</v>
      </c>
      <c r="AM148" s="70" t="s">
        <v>106</v>
      </c>
      <c r="AN148" s="70" t="s">
        <v>106</v>
      </c>
      <c r="AO148" s="70" t="s">
        <v>106</v>
      </c>
      <c r="AP148" s="70" t="s">
        <v>106</v>
      </c>
      <c r="AQ148" s="70" t="s">
        <v>106</v>
      </c>
      <c r="AR148" s="70" t="s">
        <v>106</v>
      </c>
      <c r="AS148" s="70" t="s">
        <v>106</v>
      </c>
      <c r="AT148" s="70" t="s">
        <v>106</v>
      </c>
      <c r="AU148" s="70" t="s">
        <v>106</v>
      </c>
      <c r="AV148" s="70" t="s">
        <v>106</v>
      </c>
      <c r="AW148" s="70" t="s">
        <v>106</v>
      </c>
      <c r="AX148" s="70" t="s">
        <v>106</v>
      </c>
      <c r="AY148" s="70" t="s">
        <v>106</v>
      </c>
      <c r="AZ148" s="120" t="s">
        <v>576</v>
      </c>
      <c r="BA148" s="70" t="s">
        <v>106</v>
      </c>
      <c r="BB148" s="70" t="s">
        <v>106</v>
      </c>
    </row>
    <row r="149" spans="1:54" ht="16" x14ac:dyDescent="0.2">
      <c r="A149" s="63">
        <v>44022.769317129627</v>
      </c>
      <c r="B149" s="63">
        <v>44022.774583333332</v>
      </c>
      <c r="C149" s="58" t="s">
        <v>57</v>
      </c>
      <c r="D149" s="120" t="s">
        <v>576</v>
      </c>
      <c r="E149" s="2">
        <v>33</v>
      </c>
      <c r="F149" s="2">
        <v>454</v>
      </c>
      <c r="G149" s="58" t="s">
        <v>104</v>
      </c>
      <c r="H149" s="63">
        <v>44029.774738703702</v>
      </c>
      <c r="I149" s="58" t="s">
        <v>329</v>
      </c>
      <c r="J149" s="58" t="s">
        <v>106</v>
      </c>
      <c r="K149" s="58" t="s">
        <v>106</v>
      </c>
      <c r="L149" s="58" t="s">
        <v>106</v>
      </c>
      <c r="M149" s="58" t="s">
        <v>106</v>
      </c>
      <c r="N149" s="120" t="s">
        <v>576</v>
      </c>
      <c r="O149" s="120" t="s">
        <v>576</v>
      </c>
      <c r="P149" s="58" t="s">
        <v>107</v>
      </c>
      <c r="Q149" s="58" t="s">
        <v>108</v>
      </c>
      <c r="R149" s="58" t="s">
        <v>129</v>
      </c>
      <c r="S149" s="58" t="s">
        <v>134</v>
      </c>
      <c r="T149" s="58" t="s">
        <v>132</v>
      </c>
      <c r="U149" s="58" t="s">
        <v>133</v>
      </c>
      <c r="V149" s="58" t="s">
        <v>134</v>
      </c>
      <c r="W149" s="58" t="s">
        <v>133</v>
      </c>
      <c r="X149" s="58" t="s">
        <v>133</v>
      </c>
      <c r="Y149" s="58" t="s">
        <v>134</v>
      </c>
      <c r="Z149" s="58" t="s">
        <v>134</v>
      </c>
      <c r="AA149" s="58" t="s">
        <v>133</v>
      </c>
      <c r="AB149" s="58" t="s">
        <v>134</v>
      </c>
      <c r="AC149" s="58" t="s">
        <v>133</v>
      </c>
      <c r="AD149" s="58" t="s">
        <v>134</v>
      </c>
      <c r="AE149" s="58" t="s">
        <v>134</v>
      </c>
      <c r="AF149" s="58" t="s">
        <v>133</v>
      </c>
      <c r="AG149" s="58" t="s">
        <v>132</v>
      </c>
      <c r="AH149" s="58" t="s">
        <v>135</v>
      </c>
      <c r="AI149" s="58" t="s">
        <v>111</v>
      </c>
      <c r="AJ149" s="58" t="s">
        <v>136</v>
      </c>
      <c r="AK149" s="58" t="s">
        <v>137</v>
      </c>
      <c r="AL149" s="58" t="s">
        <v>114</v>
      </c>
      <c r="AM149" s="58" t="s">
        <v>115</v>
      </c>
      <c r="AN149" s="58" t="s">
        <v>116</v>
      </c>
      <c r="AO149" s="58" t="s">
        <v>117</v>
      </c>
      <c r="AP149" s="58" t="s">
        <v>118</v>
      </c>
      <c r="AQ149" s="58" t="s">
        <v>119</v>
      </c>
      <c r="AR149" s="58" t="s">
        <v>120</v>
      </c>
      <c r="AS149" s="58" t="s">
        <v>182</v>
      </c>
      <c r="AT149" s="58" t="s">
        <v>144</v>
      </c>
      <c r="AU149" s="58" t="s">
        <v>145</v>
      </c>
      <c r="AV149" s="58" t="s">
        <v>174</v>
      </c>
      <c r="AW149" s="58" t="s">
        <v>171</v>
      </c>
      <c r="AX149" s="58" t="s">
        <v>157</v>
      </c>
      <c r="AY149" s="58" t="s">
        <v>147</v>
      </c>
      <c r="AZ149" s="120" t="s">
        <v>576</v>
      </c>
      <c r="BA149" s="58" t="s">
        <v>148</v>
      </c>
      <c r="BB149" s="58" t="s">
        <v>106</v>
      </c>
    </row>
    <row r="150" spans="1:54" ht="16" x14ac:dyDescent="0.2">
      <c r="A150" s="63">
        <v>44023.904189814813</v>
      </c>
      <c r="B150" s="63">
        <v>44023.908668981479</v>
      </c>
      <c r="C150" s="58" t="s">
        <v>57</v>
      </c>
      <c r="D150" s="120" t="s">
        <v>576</v>
      </c>
      <c r="E150" s="2">
        <v>33</v>
      </c>
      <c r="F150" s="2">
        <v>386</v>
      </c>
      <c r="G150" s="58" t="s">
        <v>104</v>
      </c>
      <c r="H150" s="63">
        <v>44030.908723599539</v>
      </c>
      <c r="I150" s="58" t="s">
        <v>330</v>
      </c>
      <c r="J150" s="58" t="s">
        <v>106</v>
      </c>
      <c r="K150" s="58" t="s">
        <v>106</v>
      </c>
      <c r="L150" s="58" t="s">
        <v>106</v>
      </c>
      <c r="M150" s="58" t="s">
        <v>106</v>
      </c>
      <c r="N150" s="120" t="s">
        <v>576</v>
      </c>
      <c r="O150" s="120" t="s">
        <v>576</v>
      </c>
      <c r="P150" s="58" t="s">
        <v>107</v>
      </c>
      <c r="Q150" s="58" t="s">
        <v>108</v>
      </c>
      <c r="R150" s="58" t="s">
        <v>129</v>
      </c>
      <c r="S150" s="58" t="s">
        <v>109</v>
      </c>
      <c r="T150" s="58" t="s">
        <v>133</v>
      </c>
      <c r="U150" s="58" t="s">
        <v>134</v>
      </c>
      <c r="V150" s="58" t="s">
        <v>133</v>
      </c>
      <c r="W150" s="58" t="s">
        <v>134</v>
      </c>
      <c r="X150" s="58" t="s">
        <v>134</v>
      </c>
      <c r="Y150" s="58" t="s">
        <v>134</v>
      </c>
      <c r="Z150" s="58" t="s">
        <v>134</v>
      </c>
      <c r="AA150" s="58" t="s">
        <v>133</v>
      </c>
      <c r="AB150" s="58" t="s">
        <v>133</v>
      </c>
      <c r="AC150" s="58" t="s">
        <v>133</v>
      </c>
      <c r="AD150" s="58" t="s">
        <v>134</v>
      </c>
      <c r="AE150" s="58" t="s">
        <v>134</v>
      </c>
      <c r="AF150" s="58" t="s">
        <v>134</v>
      </c>
      <c r="AG150" s="58" t="s">
        <v>133</v>
      </c>
      <c r="AH150" s="58" t="s">
        <v>135</v>
      </c>
      <c r="AI150" s="58" t="s">
        <v>331</v>
      </c>
      <c r="AJ150" s="58" t="s">
        <v>136</v>
      </c>
      <c r="AK150" s="58" t="s">
        <v>113</v>
      </c>
      <c r="AL150" s="58" t="s">
        <v>332</v>
      </c>
      <c r="AM150" s="58" t="s">
        <v>138</v>
      </c>
      <c r="AN150" s="58" t="s">
        <v>116</v>
      </c>
      <c r="AO150" s="58" t="s">
        <v>117</v>
      </c>
      <c r="AP150" s="58" t="s">
        <v>118</v>
      </c>
      <c r="AQ150" s="58" t="s">
        <v>119</v>
      </c>
      <c r="AR150" s="58" t="s">
        <v>120</v>
      </c>
      <c r="AS150" s="58" t="s">
        <v>143</v>
      </c>
      <c r="AT150" s="58" t="s">
        <v>153</v>
      </c>
      <c r="AU150" s="58" t="s">
        <v>145</v>
      </c>
      <c r="AV150" s="58" t="s">
        <v>123</v>
      </c>
      <c r="AW150" s="58" t="s">
        <v>125</v>
      </c>
      <c r="AX150" s="58" t="s">
        <v>126</v>
      </c>
      <c r="AY150" s="58" t="s">
        <v>147</v>
      </c>
      <c r="AZ150" s="120" t="s">
        <v>576</v>
      </c>
      <c r="BA150" s="58" t="s">
        <v>148</v>
      </c>
      <c r="BB150" s="58" t="s">
        <v>106</v>
      </c>
    </row>
    <row r="151" spans="1:54" ht="16" x14ac:dyDescent="0.2">
      <c r="A151" s="63">
        <v>44031.745775462965</v>
      </c>
      <c r="B151" s="63">
        <v>44031.750972222224</v>
      </c>
      <c r="C151" s="58" t="s">
        <v>57</v>
      </c>
      <c r="D151" s="120" t="s">
        <v>576</v>
      </c>
      <c r="E151" s="2">
        <v>100</v>
      </c>
      <c r="F151" s="2">
        <v>448</v>
      </c>
      <c r="G151" s="58" t="s">
        <v>130</v>
      </c>
      <c r="H151" s="63">
        <v>44031.750978124997</v>
      </c>
      <c r="I151" s="58" t="s">
        <v>333</v>
      </c>
      <c r="J151" s="58" t="s">
        <v>106</v>
      </c>
      <c r="K151" s="58" t="s">
        <v>106</v>
      </c>
      <c r="L151" s="58" t="s">
        <v>106</v>
      </c>
      <c r="M151" s="58" t="s">
        <v>106</v>
      </c>
      <c r="N151" s="120" t="s">
        <v>576</v>
      </c>
      <c r="O151" s="120" t="s">
        <v>576</v>
      </c>
      <c r="P151" s="58" t="s">
        <v>107</v>
      </c>
      <c r="Q151" s="58" t="s">
        <v>108</v>
      </c>
      <c r="R151" s="58" t="s">
        <v>129</v>
      </c>
      <c r="S151" s="58" t="s">
        <v>133</v>
      </c>
      <c r="T151" s="58" t="s">
        <v>133</v>
      </c>
      <c r="U151" s="58" t="s">
        <v>133</v>
      </c>
      <c r="V151" s="58" t="s">
        <v>134</v>
      </c>
      <c r="W151" s="58" t="s">
        <v>134</v>
      </c>
      <c r="X151" s="58" t="s">
        <v>134</v>
      </c>
      <c r="Y151" s="58" t="s">
        <v>134</v>
      </c>
      <c r="Z151" s="58" t="s">
        <v>134</v>
      </c>
      <c r="AA151" s="58" t="s">
        <v>133</v>
      </c>
      <c r="AB151" s="58" t="s">
        <v>134</v>
      </c>
      <c r="AC151" s="58" t="s">
        <v>134</v>
      </c>
      <c r="AD151" s="58" t="s">
        <v>109</v>
      </c>
      <c r="AE151" s="58" t="s">
        <v>109</v>
      </c>
      <c r="AF151" s="58" t="s">
        <v>134</v>
      </c>
      <c r="AG151" s="58" t="s">
        <v>109</v>
      </c>
      <c r="AH151" s="58" t="s">
        <v>173</v>
      </c>
      <c r="AI151" s="58" t="s">
        <v>151</v>
      </c>
      <c r="AJ151" s="58" t="s">
        <v>136</v>
      </c>
      <c r="AK151" s="58" t="s">
        <v>137</v>
      </c>
      <c r="AL151" s="58" t="s">
        <v>114</v>
      </c>
      <c r="AM151" s="58" t="s">
        <v>138</v>
      </c>
      <c r="AN151" s="58" t="s">
        <v>156</v>
      </c>
      <c r="AO151" s="58" t="s">
        <v>117</v>
      </c>
      <c r="AP151" s="58" t="s">
        <v>118</v>
      </c>
      <c r="AQ151" s="58" t="s">
        <v>141</v>
      </c>
      <c r="AR151" s="58" t="s">
        <v>142</v>
      </c>
      <c r="AS151" s="58" t="s">
        <v>143</v>
      </c>
      <c r="AT151" s="58" t="s">
        <v>153</v>
      </c>
      <c r="AU151" s="58" t="s">
        <v>145</v>
      </c>
      <c r="AV151" s="58" t="s">
        <v>123</v>
      </c>
      <c r="AW151" s="58" t="s">
        <v>125</v>
      </c>
      <c r="AX151" s="58" t="s">
        <v>126</v>
      </c>
      <c r="AY151" s="58" t="s">
        <v>127</v>
      </c>
      <c r="AZ151" s="120" t="s">
        <v>576</v>
      </c>
      <c r="BA151" s="58" t="s">
        <v>220</v>
      </c>
      <c r="BB151" s="58" t="s">
        <v>106</v>
      </c>
    </row>
    <row r="152" spans="1:54" ht="16" x14ac:dyDescent="0.2">
      <c r="A152" s="63">
        <v>44031.788368055553</v>
      </c>
      <c r="B152" s="63">
        <v>44031.795914351853</v>
      </c>
      <c r="C152" s="58" t="s">
        <v>57</v>
      </c>
      <c r="D152" s="120" t="s">
        <v>576</v>
      </c>
      <c r="E152" s="2">
        <v>100</v>
      </c>
      <c r="F152" s="2">
        <v>652</v>
      </c>
      <c r="G152" s="58" t="s">
        <v>130</v>
      </c>
      <c r="H152" s="63">
        <v>44031.795925763887</v>
      </c>
      <c r="I152" s="58" t="s">
        <v>334</v>
      </c>
      <c r="J152" s="58" t="s">
        <v>106</v>
      </c>
      <c r="K152" s="58" t="s">
        <v>106</v>
      </c>
      <c r="L152" s="58" t="s">
        <v>106</v>
      </c>
      <c r="M152" s="58" t="s">
        <v>106</v>
      </c>
      <c r="N152" s="120" t="s">
        <v>576</v>
      </c>
      <c r="O152" s="120" t="s">
        <v>576</v>
      </c>
      <c r="P152" s="58" t="s">
        <v>107</v>
      </c>
      <c r="Q152" s="58" t="s">
        <v>108</v>
      </c>
      <c r="R152" s="58" t="s">
        <v>129</v>
      </c>
      <c r="S152" s="58" t="s">
        <v>109</v>
      </c>
      <c r="T152" s="58" t="s">
        <v>133</v>
      </c>
      <c r="U152" s="58" t="s">
        <v>134</v>
      </c>
      <c r="V152" s="58" t="s">
        <v>134</v>
      </c>
      <c r="W152" s="58" t="s">
        <v>109</v>
      </c>
      <c r="X152" s="58" t="s">
        <v>134</v>
      </c>
      <c r="Y152" s="58" t="s">
        <v>134</v>
      </c>
      <c r="Z152" s="58" t="s">
        <v>134</v>
      </c>
      <c r="AA152" s="58" t="s">
        <v>134</v>
      </c>
      <c r="AB152" s="58" t="s">
        <v>109</v>
      </c>
      <c r="AC152" s="58" t="s">
        <v>109</v>
      </c>
      <c r="AD152" s="58" t="s">
        <v>109</v>
      </c>
      <c r="AE152" s="58" t="s">
        <v>134</v>
      </c>
      <c r="AF152" s="58" t="s">
        <v>109</v>
      </c>
      <c r="AG152" s="58" t="s">
        <v>109</v>
      </c>
      <c r="AH152" s="58" t="s">
        <v>110</v>
      </c>
      <c r="AI152" s="58" t="s">
        <v>151</v>
      </c>
      <c r="AJ152" s="58" t="s">
        <v>136</v>
      </c>
      <c r="AK152" s="58" t="s">
        <v>137</v>
      </c>
      <c r="AL152" s="58" t="s">
        <v>114</v>
      </c>
      <c r="AM152" s="58" t="s">
        <v>138</v>
      </c>
      <c r="AN152" s="58" t="s">
        <v>176</v>
      </c>
      <c r="AO152" s="58" t="s">
        <v>117</v>
      </c>
      <c r="AP152" s="58" t="s">
        <v>118</v>
      </c>
      <c r="AQ152" s="58" t="s">
        <v>141</v>
      </c>
      <c r="AR152" s="58" t="s">
        <v>142</v>
      </c>
      <c r="AS152" s="58" t="s">
        <v>143</v>
      </c>
      <c r="AT152" s="58" t="s">
        <v>153</v>
      </c>
      <c r="AU152" s="58" t="s">
        <v>145</v>
      </c>
      <c r="AV152" s="58" t="s">
        <v>174</v>
      </c>
      <c r="AW152" s="58" t="s">
        <v>171</v>
      </c>
      <c r="AX152" s="58" t="s">
        <v>157</v>
      </c>
      <c r="AY152" s="58" t="s">
        <v>192</v>
      </c>
      <c r="AZ152" s="120" t="s">
        <v>576</v>
      </c>
      <c r="BA152" s="58" t="s">
        <v>148</v>
      </c>
      <c r="BB152" s="58" t="s">
        <v>106</v>
      </c>
    </row>
    <row r="153" spans="1:54" ht="16" x14ac:dyDescent="0.2">
      <c r="A153" s="63">
        <v>44032.872199074074</v>
      </c>
      <c r="B153" s="63">
        <v>44032.878379629627</v>
      </c>
      <c r="C153" s="58" t="s">
        <v>57</v>
      </c>
      <c r="D153" s="120" t="s">
        <v>576</v>
      </c>
      <c r="E153" s="2">
        <v>100</v>
      </c>
      <c r="F153" s="2">
        <v>533</v>
      </c>
      <c r="G153" s="58" t="s">
        <v>130</v>
      </c>
      <c r="H153" s="63">
        <v>44032.878392210645</v>
      </c>
      <c r="I153" s="58" t="s">
        <v>335</v>
      </c>
      <c r="J153" s="58" t="s">
        <v>106</v>
      </c>
      <c r="K153" s="58" t="s">
        <v>106</v>
      </c>
      <c r="L153" s="58" t="s">
        <v>106</v>
      </c>
      <c r="M153" s="58" t="s">
        <v>106</v>
      </c>
      <c r="N153" s="120" t="s">
        <v>576</v>
      </c>
      <c r="O153" s="120" t="s">
        <v>576</v>
      </c>
      <c r="P153" s="58" t="s">
        <v>107</v>
      </c>
      <c r="Q153" s="58" t="s">
        <v>108</v>
      </c>
      <c r="R153" s="58" t="s">
        <v>129</v>
      </c>
      <c r="S153" s="58" t="s">
        <v>109</v>
      </c>
      <c r="T153" s="58" t="s">
        <v>133</v>
      </c>
      <c r="U153" s="58" t="s">
        <v>134</v>
      </c>
      <c r="V153" s="58" t="s">
        <v>109</v>
      </c>
      <c r="W153" s="58" t="s">
        <v>109</v>
      </c>
      <c r="X153" s="58" t="s">
        <v>134</v>
      </c>
      <c r="Y153" s="58" t="s">
        <v>109</v>
      </c>
      <c r="Z153" s="58" t="s">
        <v>109</v>
      </c>
      <c r="AA153" s="58" t="s">
        <v>109</v>
      </c>
      <c r="AB153" s="58" t="s">
        <v>109</v>
      </c>
      <c r="AC153" s="58" t="s">
        <v>109</v>
      </c>
      <c r="AD153" s="58" t="s">
        <v>134</v>
      </c>
      <c r="AE153" s="58" t="s">
        <v>109</v>
      </c>
      <c r="AF153" s="58" t="s">
        <v>109</v>
      </c>
      <c r="AG153" s="58" t="s">
        <v>134</v>
      </c>
      <c r="AH153" s="58" t="s">
        <v>110</v>
      </c>
      <c r="AI153" s="58" t="s">
        <v>111</v>
      </c>
      <c r="AJ153" s="58" t="s">
        <v>136</v>
      </c>
      <c r="AK153" s="58" t="s">
        <v>137</v>
      </c>
      <c r="AL153" s="58" t="s">
        <v>114</v>
      </c>
      <c r="AM153" s="58" t="s">
        <v>138</v>
      </c>
      <c r="AN153" s="58" t="s">
        <v>156</v>
      </c>
      <c r="AO153" s="58" t="s">
        <v>117</v>
      </c>
      <c r="AP153" s="58" t="s">
        <v>118</v>
      </c>
      <c r="AQ153" s="58" t="s">
        <v>141</v>
      </c>
      <c r="AR153" s="58" t="s">
        <v>142</v>
      </c>
      <c r="AS153" s="58" t="s">
        <v>143</v>
      </c>
      <c r="AT153" s="58" t="s">
        <v>144</v>
      </c>
      <c r="AU153" s="58" t="s">
        <v>145</v>
      </c>
      <c r="AV153" s="58" t="s">
        <v>174</v>
      </c>
      <c r="AW153" s="58" t="s">
        <v>125</v>
      </c>
      <c r="AX153" s="58" t="s">
        <v>126</v>
      </c>
      <c r="AY153" s="58" t="s">
        <v>147</v>
      </c>
      <c r="AZ153" s="120" t="s">
        <v>576</v>
      </c>
      <c r="BA153" s="58" t="s">
        <v>220</v>
      </c>
      <c r="BB153" s="58" t="s">
        <v>106</v>
      </c>
    </row>
    <row r="154" spans="1:54" ht="16" x14ac:dyDescent="0.2">
      <c r="A154" s="63">
        <v>44032.919618055559</v>
      </c>
      <c r="B154" s="63">
        <v>44032.922708333332</v>
      </c>
      <c r="C154" s="58" t="s">
        <v>57</v>
      </c>
      <c r="D154" s="120" t="s">
        <v>576</v>
      </c>
      <c r="E154" s="2">
        <v>100</v>
      </c>
      <c r="F154" s="2">
        <v>267</v>
      </c>
      <c r="G154" s="58" t="s">
        <v>130</v>
      </c>
      <c r="H154" s="63">
        <v>44032.922723993055</v>
      </c>
      <c r="I154" s="58" t="s">
        <v>336</v>
      </c>
      <c r="J154" s="58" t="s">
        <v>106</v>
      </c>
      <c r="K154" s="58" t="s">
        <v>106</v>
      </c>
      <c r="L154" s="58" t="s">
        <v>106</v>
      </c>
      <c r="M154" s="58" t="s">
        <v>106</v>
      </c>
      <c r="N154" s="120" t="s">
        <v>576</v>
      </c>
      <c r="O154" s="120" t="s">
        <v>576</v>
      </c>
      <c r="P154" s="58" t="s">
        <v>107</v>
      </c>
      <c r="Q154" s="58" t="s">
        <v>108</v>
      </c>
      <c r="R154" s="58" t="s">
        <v>129</v>
      </c>
      <c r="S154" s="58" t="s">
        <v>134</v>
      </c>
      <c r="T154" s="58" t="s">
        <v>132</v>
      </c>
      <c r="U154" s="58" t="s">
        <v>132</v>
      </c>
      <c r="V154" s="58" t="s">
        <v>134</v>
      </c>
      <c r="W154" s="58" t="s">
        <v>134</v>
      </c>
      <c r="X154" s="58" t="s">
        <v>134</v>
      </c>
      <c r="Y154" s="58" t="s">
        <v>133</v>
      </c>
      <c r="Z154" s="58" t="s">
        <v>133</v>
      </c>
      <c r="AA154" s="58" t="s">
        <v>133</v>
      </c>
      <c r="AB154" s="58" t="s">
        <v>133</v>
      </c>
      <c r="AC154" s="58" t="s">
        <v>133</v>
      </c>
      <c r="AD154" s="58" t="s">
        <v>134</v>
      </c>
      <c r="AE154" s="58" t="s">
        <v>133</v>
      </c>
      <c r="AF154" s="58" t="s">
        <v>134</v>
      </c>
      <c r="AG154" s="58" t="s">
        <v>134</v>
      </c>
      <c r="AH154" s="58" t="s">
        <v>110</v>
      </c>
      <c r="AI154" s="58" t="s">
        <v>331</v>
      </c>
      <c r="AJ154" s="58" t="s">
        <v>136</v>
      </c>
      <c r="AK154" s="58" t="s">
        <v>137</v>
      </c>
      <c r="AL154" s="58" t="s">
        <v>114</v>
      </c>
      <c r="AM154" s="58" t="s">
        <v>138</v>
      </c>
      <c r="AN154" s="58" t="s">
        <v>116</v>
      </c>
      <c r="AO154" s="58" t="s">
        <v>117</v>
      </c>
      <c r="AP154" s="58" t="s">
        <v>118</v>
      </c>
      <c r="AQ154" s="58" t="s">
        <v>119</v>
      </c>
      <c r="AR154" s="58" t="s">
        <v>120</v>
      </c>
      <c r="AS154" s="58" t="s">
        <v>143</v>
      </c>
      <c r="AT154" s="58" t="s">
        <v>144</v>
      </c>
      <c r="AU154" s="58" t="s">
        <v>145</v>
      </c>
      <c r="AV154" s="58" t="s">
        <v>123</v>
      </c>
      <c r="AW154" s="58" t="s">
        <v>125</v>
      </c>
      <c r="AX154" s="58" t="s">
        <v>157</v>
      </c>
      <c r="AY154" s="58" t="s">
        <v>127</v>
      </c>
      <c r="AZ154" s="120" t="s">
        <v>576</v>
      </c>
      <c r="BA154" s="58" t="s">
        <v>148</v>
      </c>
      <c r="BB154" s="58" t="s">
        <v>106</v>
      </c>
    </row>
    <row r="155" spans="1:54" ht="16" x14ac:dyDescent="0.2">
      <c r="A155" s="63">
        <v>44026.376944444448</v>
      </c>
      <c r="B155" s="63">
        <v>44026.380729166667</v>
      </c>
      <c r="C155" s="58" t="s">
        <v>57</v>
      </c>
      <c r="D155" s="120" t="s">
        <v>576</v>
      </c>
      <c r="E155" s="2">
        <v>33</v>
      </c>
      <c r="F155" s="2">
        <v>327</v>
      </c>
      <c r="G155" s="58" t="s">
        <v>104</v>
      </c>
      <c r="H155" s="63">
        <v>44033.380816087963</v>
      </c>
      <c r="I155" s="58" t="s">
        <v>337</v>
      </c>
      <c r="J155" s="58" t="s">
        <v>106</v>
      </c>
      <c r="K155" s="58" t="s">
        <v>106</v>
      </c>
      <c r="L155" s="58" t="s">
        <v>106</v>
      </c>
      <c r="M155" s="58" t="s">
        <v>106</v>
      </c>
      <c r="N155" s="120" t="s">
        <v>576</v>
      </c>
      <c r="O155" s="120" t="s">
        <v>576</v>
      </c>
      <c r="P155" s="58" t="s">
        <v>107</v>
      </c>
      <c r="Q155" s="58" t="s">
        <v>108</v>
      </c>
      <c r="R155" s="58" t="s">
        <v>129</v>
      </c>
      <c r="S155" s="58" t="s">
        <v>134</v>
      </c>
      <c r="T155" s="58" t="s">
        <v>132</v>
      </c>
      <c r="U155" s="58" t="s">
        <v>133</v>
      </c>
      <c r="V155" s="58" t="s">
        <v>134</v>
      </c>
      <c r="W155" s="58" t="s">
        <v>134</v>
      </c>
      <c r="X155" s="58" t="s">
        <v>134</v>
      </c>
      <c r="Y155" s="58" t="s">
        <v>134</v>
      </c>
      <c r="Z155" s="58" t="s">
        <v>134</v>
      </c>
      <c r="AA155" s="58" t="s">
        <v>133</v>
      </c>
      <c r="AB155" s="58" t="s">
        <v>134</v>
      </c>
      <c r="AC155" s="58" t="s">
        <v>134</v>
      </c>
      <c r="AD155" s="58" t="s">
        <v>134</v>
      </c>
      <c r="AE155" s="58" t="s">
        <v>109</v>
      </c>
      <c r="AF155" s="58" t="s">
        <v>109</v>
      </c>
      <c r="AG155" s="58" t="s">
        <v>109</v>
      </c>
      <c r="AH155" s="58" t="s">
        <v>135</v>
      </c>
      <c r="AI155" s="58" t="s">
        <v>151</v>
      </c>
      <c r="AJ155" s="58" t="s">
        <v>136</v>
      </c>
      <c r="AK155" s="58" t="s">
        <v>152</v>
      </c>
      <c r="AL155" s="58" t="s">
        <v>195</v>
      </c>
      <c r="AM155" s="58" t="s">
        <v>138</v>
      </c>
      <c r="AN155" s="58" t="s">
        <v>156</v>
      </c>
      <c r="AO155" s="58" t="s">
        <v>117</v>
      </c>
      <c r="AP155" s="58" t="s">
        <v>118</v>
      </c>
      <c r="AQ155" s="58" t="s">
        <v>119</v>
      </c>
      <c r="AR155" s="58" t="s">
        <v>142</v>
      </c>
      <c r="AS155" s="58" t="s">
        <v>143</v>
      </c>
      <c r="AT155" s="58" t="s">
        <v>122</v>
      </c>
      <c r="AU155" s="58" t="s">
        <v>145</v>
      </c>
      <c r="AV155" s="58" t="s">
        <v>123</v>
      </c>
      <c r="AW155" s="58" t="s">
        <v>125</v>
      </c>
      <c r="AX155" s="58" t="s">
        <v>227</v>
      </c>
      <c r="AY155" s="58" t="s">
        <v>127</v>
      </c>
      <c r="AZ155" s="120" t="s">
        <v>576</v>
      </c>
      <c r="BA155" s="58" t="s">
        <v>148</v>
      </c>
      <c r="BB155" s="58" t="s">
        <v>106</v>
      </c>
    </row>
    <row r="156" spans="1:54" ht="16" x14ac:dyDescent="0.2">
      <c r="A156" s="63">
        <v>44028.428530092591</v>
      </c>
      <c r="B156" s="63">
        <v>44028.442523148151</v>
      </c>
      <c r="C156" s="58" t="s">
        <v>57</v>
      </c>
      <c r="D156" s="120" t="s">
        <v>576</v>
      </c>
      <c r="E156" s="2">
        <v>33</v>
      </c>
      <c r="F156" s="2">
        <v>1209</v>
      </c>
      <c r="G156" s="58" t="s">
        <v>104</v>
      </c>
      <c r="H156" s="63">
        <v>44035.44254167824</v>
      </c>
      <c r="I156" s="58" t="s">
        <v>338</v>
      </c>
      <c r="J156" s="58" t="s">
        <v>106</v>
      </c>
      <c r="K156" s="58" t="s">
        <v>106</v>
      </c>
      <c r="L156" s="58" t="s">
        <v>106</v>
      </c>
      <c r="M156" s="58" t="s">
        <v>106</v>
      </c>
      <c r="N156" s="120" t="s">
        <v>576</v>
      </c>
      <c r="O156" s="120" t="s">
        <v>576</v>
      </c>
      <c r="P156" s="58" t="s">
        <v>107</v>
      </c>
      <c r="Q156" s="58" t="s">
        <v>108</v>
      </c>
      <c r="R156" s="58" t="s">
        <v>129</v>
      </c>
      <c r="S156" s="58" t="s">
        <v>133</v>
      </c>
      <c r="T156" s="58" t="s">
        <v>132</v>
      </c>
      <c r="U156" s="58" t="s">
        <v>132</v>
      </c>
      <c r="V156" s="58" t="s">
        <v>134</v>
      </c>
      <c r="W156" s="58" t="s">
        <v>109</v>
      </c>
      <c r="X156" s="58" t="s">
        <v>109</v>
      </c>
      <c r="Y156" s="58" t="s">
        <v>133</v>
      </c>
      <c r="Z156" s="58" t="s">
        <v>134</v>
      </c>
      <c r="AA156" s="58" t="s">
        <v>132</v>
      </c>
      <c r="AB156" s="58" t="s">
        <v>134</v>
      </c>
      <c r="AC156" s="58" t="s">
        <v>132</v>
      </c>
      <c r="AD156" s="58" t="s">
        <v>109</v>
      </c>
      <c r="AE156" s="58" t="s">
        <v>133</v>
      </c>
      <c r="AF156" s="58" t="s">
        <v>134</v>
      </c>
      <c r="AG156" s="58" t="s">
        <v>132</v>
      </c>
      <c r="AH156" s="58" t="s">
        <v>110</v>
      </c>
      <c r="AI156" s="58" t="s">
        <v>111</v>
      </c>
      <c r="AJ156" s="58" t="s">
        <v>136</v>
      </c>
      <c r="AK156" s="58" t="s">
        <v>137</v>
      </c>
      <c r="AL156" s="58" t="s">
        <v>114</v>
      </c>
      <c r="AM156" s="58" t="s">
        <v>138</v>
      </c>
      <c r="AN156" s="58" t="s">
        <v>116</v>
      </c>
      <c r="AO156" s="58" t="s">
        <v>117</v>
      </c>
      <c r="AP156" s="58" t="s">
        <v>118</v>
      </c>
      <c r="AQ156" s="58" t="s">
        <v>141</v>
      </c>
      <c r="AR156" s="58" t="s">
        <v>142</v>
      </c>
      <c r="AS156" s="58" t="s">
        <v>143</v>
      </c>
      <c r="AT156" s="58" t="s">
        <v>153</v>
      </c>
      <c r="AU156" s="58" t="s">
        <v>145</v>
      </c>
      <c r="AV156" s="58" t="s">
        <v>174</v>
      </c>
      <c r="AW156" s="58" t="s">
        <v>171</v>
      </c>
      <c r="AX156" s="58" t="s">
        <v>146</v>
      </c>
      <c r="AY156" s="58" t="s">
        <v>147</v>
      </c>
      <c r="AZ156" s="120" t="s">
        <v>576</v>
      </c>
      <c r="BA156" s="58" t="s">
        <v>148</v>
      </c>
      <c r="BB156" s="58" t="s">
        <v>106</v>
      </c>
    </row>
    <row r="157" spans="1:54" s="17" customFormat="1" ht="16" x14ac:dyDescent="0.2">
      <c r="A157" s="72">
        <v>44031.736863425926</v>
      </c>
      <c r="B157" s="72">
        <v>44031.746516203704</v>
      </c>
      <c r="C157" s="70" t="s">
        <v>57</v>
      </c>
      <c r="D157" s="120" t="s">
        <v>576</v>
      </c>
      <c r="E157" s="17">
        <v>16</v>
      </c>
      <c r="F157" s="17">
        <v>833</v>
      </c>
      <c r="G157" s="70" t="s">
        <v>104</v>
      </c>
      <c r="H157" s="72">
        <v>44038.746846527778</v>
      </c>
      <c r="I157" s="70" t="s">
        <v>339</v>
      </c>
      <c r="J157" s="70" t="s">
        <v>106</v>
      </c>
      <c r="K157" s="70" t="s">
        <v>106</v>
      </c>
      <c r="L157" s="70" t="s">
        <v>106</v>
      </c>
      <c r="M157" s="70" t="s">
        <v>106</v>
      </c>
      <c r="N157" s="120" t="s">
        <v>576</v>
      </c>
      <c r="O157" s="120" t="s">
        <v>576</v>
      </c>
      <c r="P157" s="70" t="s">
        <v>107</v>
      </c>
      <c r="Q157" s="70" t="s">
        <v>108</v>
      </c>
      <c r="R157" s="70" t="s">
        <v>129</v>
      </c>
      <c r="S157" s="70" t="s">
        <v>133</v>
      </c>
      <c r="T157" s="70" t="s">
        <v>132</v>
      </c>
      <c r="U157" s="70" t="s">
        <v>132</v>
      </c>
      <c r="V157" s="70" t="s">
        <v>133</v>
      </c>
      <c r="W157" s="70" t="s">
        <v>134</v>
      </c>
      <c r="X157" s="70" t="s">
        <v>133</v>
      </c>
      <c r="Y157" s="70" t="s">
        <v>132</v>
      </c>
      <c r="Z157" s="70" t="s">
        <v>133</v>
      </c>
      <c r="AA157" s="70" t="s">
        <v>134</v>
      </c>
      <c r="AB157" s="70" t="s">
        <v>134</v>
      </c>
      <c r="AC157" s="70" t="s">
        <v>134</v>
      </c>
      <c r="AD157" s="70" t="s">
        <v>109</v>
      </c>
      <c r="AE157" s="70" t="s">
        <v>134</v>
      </c>
      <c r="AF157" s="70" t="s">
        <v>134</v>
      </c>
      <c r="AG157" s="70" t="s">
        <v>134</v>
      </c>
      <c r="AH157" s="71">
        <v>0</v>
      </c>
      <c r="AI157" s="70" t="s">
        <v>106</v>
      </c>
      <c r="AJ157" s="70" t="s">
        <v>106</v>
      </c>
      <c r="AK157" s="70" t="s">
        <v>106</v>
      </c>
      <c r="AL157" s="70" t="s">
        <v>106</v>
      </c>
      <c r="AM157" s="70" t="s">
        <v>106</v>
      </c>
      <c r="AN157" s="70" t="s">
        <v>106</v>
      </c>
      <c r="AO157" s="70" t="s">
        <v>106</v>
      </c>
      <c r="AP157" s="70" t="s">
        <v>106</v>
      </c>
      <c r="AQ157" s="70" t="s">
        <v>106</v>
      </c>
      <c r="AR157" s="70" t="s">
        <v>106</v>
      </c>
      <c r="AS157" s="70" t="s">
        <v>106</v>
      </c>
      <c r="AT157" s="70" t="s">
        <v>106</v>
      </c>
      <c r="AU157" s="70" t="s">
        <v>106</v>
      </c>
      <c r="AV157" s="70" t="s">
        <v>106</v>
      </c>
      <c r="AW157" s="70" t="s">
        <v>106</v>
      </c>
      <c r="AX157" s="70" t="s">
        <v>106</v>
      </c>
      <c r="AY157" s="70" t="s">
        <v>106</v>
      </c>
      <c r="AZ157" s="120" t="s">
        <v>576</v>
      </c>
      <c r="BA157" s="70" t="s">
        <v>106</v>
      </c>
      <c r="BB157" s="70" t="s">
        <v>106</v>
      </c>
    </row>
    <row r="158" spans="1:54" ht="16" x14ac:dyDescent="0.2">
      <c r="A158" s="63">
        <v>44031.749340277776</v>
      </c>
      <c r="B158" s="63">
        <v>44031.758206018516</v>
      </c>
      <c r="C158" s="58" t="s">
        <v>57</v>
      </c>
      <c r="D158" s="120" t="s">
        <v>576</v>
      </c>
      <c r="E158" s="2">
        <v>33</v>
      </c>
      <c r="F158" s="2">
        <v>766</v>
      </c>
      <c r="G158" s="58" t="s">
        <v>104</v>
      </c>
      <c r="H158" s="63">
        <v>44038.758461296296</v>
      </c>
      <c r="I158" s="58" t="s">
        <v>340</v>
      </c>
      <c r="J158" s="58" t="s">
        <v>106</v>
      </c>
      <c r="K158" s="58" t="s">
        <v>106</v>
      </c>
      <c r="L158" s="58" t="s">
        <v>106</v>
      </c>
      <c r="M158" s="58" t="s">
        <v>106</v>
      </c>
      <c r="N158" s="120" t="s">
        <v>576</v>
      </c>
      <c r="O158" s="120" t="s">
        <v>576</v>
      </c>
      <c r="P158" s="58" t="s">
        <v>107</v>
      </c>
      <c r="Q158" s="58" t="s">
        <v>108</v>
      </c>
      <c r="R158" s="58" t="s">
        <v>129</v>
      </c>
      <c r="S158" s="58" t="s">
        <v>134</v>
      </c>
      <c r="T158" s="58" t="s">
        <v>132</v>
      </c>
      <c r="U158" s="58" t="s">
        <v>134</v>
      </c>
      <c r="V158" s="58" t="s">
        <v>109</v>
      </c>
      <c r="W158" s="58" t="s">
        <v>133</v>
      </c>
      <c r="X158" s="58" t="s">
        <v>134</v>
      </c>
      <c r="Y158" s="58" t="s">
        <v>134</v>
      </c>
      <c r="Z158" s="58" t="s">
        <v>134</v>
      </c>
      <c r="AA158" s="58" t="s">
        <v>134</v>
      </c>
      <c r="AB158" s="58" t="s">
        <v>109</v>
      </c>
      <c r="AC158" s="58" t="s">
        <v>109</v>
      </c>
      <c r="AD158" s="58" t="s">
        <v>109</v>
      </c>
      <c r="AE158" s="58" t="s">
        <v>109</v>
      </c>
      <c r="AF158" s="58" t="s">
        <v>133</v>
      </c>
      <c r="AG158" s="58" t="s">
        <v>133</v>
      </c>
      <c r="AH158" s="58" t="s">
        <v>135</v>
      </c>
      <c r="AI158" s="58" t="s">
        <v>151</v>
      </c>
      <c r="AJ158" s="58" t="s">
        <v>136</v>
      </c>
      <c r="AK158" s="58" t="s">
        <v>137</v>
      </c>
      <c r="AL158" s="58" t="s">
        <v>114</v>
      </c>
      <c r="AM158" s="58" t="s">
        <v>138</v>
      </c>
      <c r="AN158" s="58" t="s">
        <v>116</v>
      </c>
      <c r="AO158" s="58" t="s">
        <v>139</v>
      </c>
      <c r="AP158" s="58" t="s">
        <v>140</v>
      </c>
      <c r="AQ158" s="58" t="s">
        <v>141</v>
      </c>
      <c r="AR158" s="58" t="s">
        <v>142</v>
      </c>
      <c r="AS158" s="58" t="s">
        <v>143</v>
      </c>
      <c r="AT158" s="58" t="s">
        <v>161</v>
      </c>
      <c r="AU158" s="58" t="s">
        <v>145</v>
      </c>
      <c r="AV158" s="58" t="s">
        <v>123</v>
      </c>
      <c r="AW158" s="58" t="s">
        <v>171</v>
      </c>
      <c r="AX158" s="58" t="s">
        <v>157</v>
      </c>
      <c r="AY158" s="58" t="s">
        <v>147</v>
      </c>
      <c r="AZ158" s="120" t="s">
        <v>576</v>
      </c>
      <c r="BA158" s="58" t="s">
        <v>148</v>
      </c>
      <c r="BB158" s="58" t="s">
        <v>106</v>
      </c>
    </row>
    <row r="159" spans="1:54" s="66" customFormat="1" ht="16" x14ac:dyDescent="0.2">
      <c r="A159" s="69">
        <v>44031.762453703705</v>
      </c>
      <c r="B159" s="69">
        <v>44031.827199074076</v>
      </c>
      <c r="C159" s="67" t="s">
        <v>57</v>
      </c>
      <c r="D159" s="120" t="s">
        <v>576</v>
      </c>
      <c r="E159" s="66">
        <v>2</v>
      </c>
      <c r="F159" s="66">
        <v>5594</v>
      </c>
      <c r="G159" s="67" t="s">
        <v>104</v>
      </c>
      <c r="H159" s="69">
        <v>44038.84065755787</v>
      </c>
      <c r="I159" s="67" t="s">
        <v>341</v>
      </c>
      <c r="J159" s="67" t="s">
        <v>106</v>
      </c>
      <c r="K159" s="67" t="s">
        <v>106</v>
      </c>
      <c r="L159" s="67" t="s">
        <v>106</v>
      </c>
      <c r="M159" s="67" t="s">
        <v>106</v>
      </c>
      <c r="N159" s="120" t="s">
        <v>576</v>
      </c>
      <c r="O159" s="120" t="s">
        <v>576</v>
      </c>
      <c r="P159" s="67" t="s">
        <v>107</v>
      </c>
      <c r="Q159" s="67" t="s">
        <v>108</v>
      </c>
      <c r="R159" s="67" t="s">
        <v>129</v>
      </c>
      <c r="S159" s="67" t="s">
        <v>106</v>
      </c>
      <c r="T159" s="67" t="s">
        <v>106</v>
      </c>
      <c r="U159" s="67" t="s">
        <v>106</v>
      </c>
      <c r="V159" s="67" t="s">
        <v>106</v>
      </c>
      <c r="W159" s="67" t="s">
        <v>106</v>
      </c>
      <c r="X159" s="67" t="s">
        <v>106</v>
      </c>
      <c r="Y159" s="67" t="s">
        <v>106</v>
      </c>
      <c r="Z159" s="67" t="s">
        <v>106</v>
      </c>
      <c r="AA159" s="67" t="s">
        <v>106</v>
      </c>
      <c r="AB159" s="67" t="s">
        <v>106</v>
      </c>
      <c r="AC159" s="67" t="s">
        <v>106</v>
      </c>
      <c r="AD159" s="67" t="s">
        <v>106</v>
      </c>
      <c r="AE159" s="67" t="s">
        <v>106</v>
      </c>
      <c r="AF159" s="67" t="s">
        <v>106</v>
      </c>
      <c r="AG159" s="68">
        <v>0</v>
      </c>
      <c r="AH159" s="68">
        <v>0</v>
      </c>
      <c r="AI159" s="67" t="s">
        <v>106</v>
      </c>
      <c r="AJ159" s="67" t="s">
        <v>106</v>
      </c>
      <c r="AK159" s="67" t="s">
        <v>106</v>
      </c>
      <c r="AL159" s="67" t="s">
        <v>106</v>
      </c>
      <c r="AM159" s="67" t="s">
        <v>106</v>
      </c>
      <c r="AN159" s="67" t="s">
        <v>106</v>
      </c>
      <c r="AO159" s="67" t="s">
        <v>106</v>
      </c>
      <c r="AP159" s="67" t="s">
        <v>106</v>
      </c>
      <c r="AQ159" s="67" t="s">
        <v>106</v>
      </c>
      <c r="AR159" s="67" t="s">
        <v>106</v>
      </c>
      <c r="AS159" s="67" t="s">
        <v>106</v>
      </c>
      <c r="AT159" s="67" t="s">
        <v>106</v>
      </c>
      <c r="AU159" s="67" t="s">
        <v>106</v>
      </c>
      <c r="AV159" s="67" t="s">
        <v>106</v>
      </c>
      <c r="AW159" s="67" t="s">
        <v>106</v>
      </c>
      <c r="AX159" s="67" t="s">
        <v>106</v>
      </c>
      <c r="AY159" s="67" t="s">
        <v>106</v>
      </c>
      <c r="AZ159" s="120" t="s">
        <v>576</v>
      </c>
      <c r="BA159" s="67" t="s">
        <v>106</v>
      </c>
      <c r="BB159" s="67" t="s">
        <v>106</v>
      </c>
    </row>
    <row r="160" spans="1:54" ht="16" x14ac:dyDescent="0.2">
      <c r="A160" s="63">
        <v>44031.8671412037</v>
      </c>
      <c r="B160" s="63">
        <v>44031.878391203703</v>
      </c>
      <c r="C160" s="58" t="s">
        <v>57</v>
      </c>
      <c r="D160" s="120" t="s">
        <v>576</v>
      </c>
      <c r="E160" s="2">
        <v>33</v>
      </c>
      <c r="F160" s="2">
        <v>971</v>
      </c>
      <c r="G160" s="58" t="s">
        <v>104</v>
      </c>
      <c r="H160" s="63">
        <v>44038.87841759259</v>
      </c>
      <c r="I160" s="58" t="s">
        <v>342</v>
      </c>
      <c r="J160" s="58" t="s">
        <v>106</v>
      </c>
      <c r="K160" s="58" t="s">
        <v>106</v>
      </c>
      <c r="L160" s="58" t="s">
        <v>106</v>
      </c>
      <c r="M160" s="58" t="s">
        <v>106</v>
      </c>
      <c r="N160" s="120" t="s">
        <v>576</v>
      </c>
      <c r="O160" s="120" t="s">
        <v>576</v>
      </c>
      <c r="P160" s="58" t="s">
        <v>107</v>
      </c>
      <c r="Q160" s="58" t="s">
        <v>108</v>
      </c>
      <c r="R160" s="58" t="s">
        <v>129</v>
      </c>
      <c r="S160" s="58" t="s">
        <v>109</v>
      </c>
      <c r="T160" s="58" t="s">
        <v>134</v>
      </c>
      <c r="U160" s="58" t="s">
        <v>133</v>
      </c>
      <c r="V160" s="58" t="s">
        <v>134</v>
      </c>
      <c r="W160" s="58" t="s">
        <v>134</v>
      </c>
      <c r="X160" s="58" t="s">
        <v>133</v>
      </c>
      <c r="Y160" s="58" t="s">
        <v>133</v>
      </c>
      <c r="Z160" s="58" t="s">
        <v>134</v>
      </c>
      <c r="AA160" s="58" t="s">
        <v>133</v>
      </c>
      <c r="AB160" s="58" t="s">
        <v>133</v>
      </c>
      <c r="AC160" s="58" t="s">
        <v>133</v>
      </c>
      <c r="AD160" s="58" t="s">
        <v>109</v>
      </c>
      <c r="AE160" s="58" t="s">
        <v>109</v>
      </c>
      <c r="AF160" s="58" t="s">
        <v>133</v>
      </c>
      <c r="AG160" s="58" t="s">
        <v>134</v>
      </c>
      <c r="AH160" s="58" t="s">
        <v>110</v>
      </c>
      <c r="AI160" s="58" t="s">
        <v>151</v>
      </c>
      <c r="AJ160" s="58" t="s">
        <v>136</v>
      </c>
      <c r="AK160" s="58" t="s">
        <v>137</v>
      </c>
      <c r="AL160" s="58" t="s">
        <v>114</v>
      </c>
      <c r="AM160" s="58" t="s">
        <v>138</v>
      </c>
      <c r="AN160" s="58" t="s">
        <v>176</v>
      </c>
      <c r="AO160" s="58" t="s">
        <v>117</v>
      </c>
      <c r="AP160" s="58" t="s">
        <v>140</v>
      </c>
      <c r="AQ160" s="58" t="s">
        <v>141</v>
      </c>
      <c r="AR160" s="58" t="s">
        <v>120</v>
      </c>
      <c r="AS160" s="58" t="s">
        <v>170</v>
      </c>
      <c r="AT160" s="58" t="s">
        <v>153</v>
      </c>
      <c r="AU160" s="58" t="s">
        <v>145</v>
      </c>
      <c r="AV160" s="58" t="s">
        <v>174</v>
      </c>
      <c r="AW160" s="58" t="s">
        <v>125</v>
      </c>
      <c r="AX160" s="58" t="s">
        <v>146</v>
      </c>
      <c r="AY160" s="58" t="s">
        <v>127</v>
      </c>
      <c r="AZ160" s="120" t="s">
        <v>576</v>
      </c>
      <c r="BA160" s="58" t="s">
        <v>148</v>
      </c>
      <c r="BB160" s="58" t="s">
        <v>106</v>
      </c>
    </row>
    <row r="161" spans="1:54" ht="16" x14ac:dyDescent="0.2">
      <c r="A161" s="63">
        <v>44031.74324074074</v>
      </c>
      <c r="B161" s="63">
        <v>44032.28396990741</v>
      </c>
      <c r="C161" s="58" t="s">
        <v>57</v>
      </c>
      <c r="D161" s="120" t="s">
        <v>576</v>
      </c>
      <c r="E161" s="2">
        <v>33</v>
      </c>
      <c r="F161" s="2">
        <v>46719</v>
      </c>
      <c r="G161" s="58" t="s">
        <v>104</v>
      </c>
      <c r="H161" s="63">
        <v>44039.284052847222</v>
      </c>
      <c r="I161" s="58" t="s">
        <v>343</v>
      </c>
      <c r="J161" s="58" t="s">
        <v>106</v>
      </c>
      <c r="K161" s="58" t="s">
        <v>106</v>
      </c>
      <c r="L161" s="58" t="s">
        <v>106</v>
      </c>
      <c r="M161" s="58" t="s">
        <v>106</v>
      </c>
      <c r="N161" s="120" t="s">
        <v>576</v>
      </c>
      <c r="O161" s="120" t="s">
        <v>576</v>
      </c>
      <c r="P161" s="58" t="s">
        <v>107</v>
      </c>
      <c r="Q161" s="58" t="s">
        <v>108</v>
      </c>
      <c r="R161" s="58" t="s">
        <v>129</v>
      </c>
      <c r="S161" s="58" t="s">
        <v>109</v>
      </c>
      <c r="T161" s="58" t="s">
        <v>133</v>
      </c>
      <c r="U161" s="58" t="s">
        <v>133</v>
      </c>
      <c r="V161" s="58" t="s">
        <v>134</v>
      </c>
      <c r="W161" s="58" t="s">
        <v>133</v>
      </c>
      <c r="X161" s="58" t="s">
        <v>133</v>
      </c>
      <c r="Y161" s="58" t="s">
        <v>134</v>
      </c>
      <c r="Z161" s="58" t="s">
        <v>134</v>
      </c>
      <c r="AA161" s="58" t="s">
        <v>133</v>
      </c>
      <c r="AB161" s="58" t="s">
        <v>134</v>
      </c>
      <c r="AC161" s="58" t="s">
        <v>134</v>
      </c>
      <c r="AD161" s="58" t="s">
        <v>134</v>
      </c>
      <c r="AE161" s="58" t="s">
        <v>134</v>
      </c>
      <c r="AF161" s="58" t="s">
        <v>132</v>
      </c>
      <c r="AG161" s="58" t="s">
        <v>133</v>
      </c>
      <c r="AH161" s="58" t="s">
        <v>110</v>
      </c>
      <c r="AI161" s="58" t="s">
        <v>151</v>
      </c>
      <c r="AJ161" s="58" t="s">
        <v>136</v>
      </c>
      <c r="AK161" s="58" t="s">
        <v>137</v>
      </c>
      <c r="AL161" s="58" t="s">
        <v>114</v>
      </c>
      <c r="AM161" s="58" t="s">
        <v>138</v>
      </c>
      <c r="AN161" s="58" t="s">
        <v>116</v>
      </c>
      <c r="AO161" s="58" t="s">
        <v>139</v>
      </c>
      <c r="AP161" s="58" t="s">
        <v>118</v>
      </c>
      <c r="AQ161" s="58" t="s">
        <v>141</v>
      </c>
      <c r="AR161" s="58" t="s">
        <v>142</v>
      </c>
      <c r="AS161" s="58" t="s">
        <v>143</v>
      </c>
      <c r="AT161" s="58" t="s">
        <v>122</v>
      </c>
      <c r="AU161" s="58" t="s">
        <v>145</v>
      </c>
      <c r="AV161" s="58" t="s">
        <v>174</v>
      </c>
      <c r="AW161" s="58" t="s">
        <v>125</v>
      </c>
      <c r="AX161" s="58" t="s">
        <v>146</v>
      </c>
      <c r="AY161" s="58" t="s">
        <v>162</v>
      </c>
      <c r="AZ161" s="120" t="s">
        <v>576</v>
      </c>
      <c r="BA161" s="58" t="s">
        <v>148</v>
      </c>
      <c r="BB161" s="58" t="s">
        <v>106</v>
      </c>
    </row>
    <row r="162" spans="1:54" ht="16" x14ac:dyDescent="0.2">
      <c r="A162" s="63">
        <v>44048.47724537037</v>
      </c>
      <c r="B162" s="63">
        <v>44048.47996527778</v>
      </c>
      <c r="C162" s="58" t="s">
        <v>57</v>
      </c>
      <c r="D162" s="120" t="s">
        <v>576</v>
      </c>
      <c r="E162" s="2">
        <v>100</v>
      </c>
      <c r="F162" s="2">
        <v>235</v>
      </c>
      <c r="G162" s="58" t="s">
        <v>130</v>
      </c>
      <c r="H162" s="63">
        <v>44048.479974386573</v>
      </c>
      <c r="I162" s="58" t="s">
        <v>344</v>
      </c>
      <c r="J162" s="58" t="s">
        <v>106</v>
      </c>
      <c r="K162" s="58" t="s">
        <v>106</v>
      </c>
      <c r="L162" s="58" t="s">
        <v>106</v>
      </c>
      <c r="M162" s="58" t="s">
        <v>106</v>
      </c>
      <c r="N162" s="120" t="s">
        <v>576</v>
      </c>
      <c r="O162" s="120" t="s">
        <v>576</v>
      </c>
      <c r="P162" s="58" t="s">
        <v>107</v>
      </c>
      <c r="Q162" s="58" t="s">
        <v>108</v>
      </c>
      <c r="R162" s="58" t="s">
        <v>129</v>
      </c>
      <c r="S162" s="58" t="s">
        <v>134</v>
      </c>
      <c r="T162" s="58" t="s">
        <v>132</v>
      </c>
      <c r="U162" s="58" t="s">
        <v>132</v>
      </c>
      <c r="V162" s="58" t="s">
        <v>132</v>
      </c>
      <c r="W162" s="58" t="s">
        <v>132</v>
      </c>
      <c r="X162" s="58" t="s">
        <v>132</v>
      </c>
      <c r="Y162" s="58" t="s">
        <v>132</v>
      </c>
      <c r="Z162" s="58" t="s">
        <v>132</v>
      </c>
      <c r="AA162" s="58" t="s">
        <v>132</v>
      </c>
      <c r="AB162" s="58" t="s">
        <v>132</v>
      </c>
      <c r="AC162" s="58" t="s">
        <v>132</v>
      </c>
      <c r="AD162" s="58" t="s">
        <v>132</v>
      </c>
      <c r="AE162" s="58" t="s">
        <v>132</v>
      </c>
      <c r="AF162" s="58" t="s">
        <v>133</v>
      </c>
      <c r="AG162" s="58" t="s">
        <v>133</v>
      </c>
      <c r="AH162" s="58" t="s">
        <v>135</v>
      </c>
      <c r="AI162" s="58" t="s">
        <v>111</v>
      </c>
      <c r="AJ162" s="58" t="s">
        <v>136</v>
      </c>
      <c r="AK162" s="58" t="s">
        <v>137</v>
      </c>
      <c r="AL162" s="58" t="s">
        <v>114</v>
      </c>
      <c r="AM162" s="58" t="s">
        <v>138</v>
      </c>
      <c r="AN162" s="58" t="s">
        <v>176</v>
      </c>
      <c r="AO162" s="58" t="s">
        <v>117</v>
      </c>
      <c r="AP162" s="58" t="s">
        <v>118</v>
      </c>
      <c r="AQ162" s="58" t="s">
        <v>119</v>
      </c>
      <c r="AR162" s="58" t="s">
        <v>142</v>
      </c>
      <c r="AS162" s="58" t="s">
        <v>143</v>
      </c>
      <c r="AT162" s="58" t="s">
        <v>122</v>
      </c>
      <c r="AU162" s="58" t="s">
        <v>145</v>
      </c>
      <c r="AV162" s="58" t="s">
        <v>179</v>
      </c>
      <c r="AW162" s="58" t="s">
        <v>125</v>
      </c>
      <c r="AX162" s="58" t="s">
        <v>157</v>
      </c>
      <c r="AY162" s="58" t="s">
        <v>192</v>
      </c>
      <c r="AZ162" s="120" t="s">
        <v>576</v>
      </c>
      <c r="BA162" s="58" t="s">
        <v>220</v>
      </c>
      <c r="BB162" s="58" t="s">
        <v>106</v>
      </c>
    </row>
    <row r="163" spans="1:54" ht="16" x14ac:dyDescent="0.2">
      <c r="A163" s="63">
        <v>44048.483483796299</v>
      </c>
      <c r="B163" s="63">
        <v>44048.487708333334</v>
      </c>
      <c r="C163" s="58" t="s">
        <v>57</v>
      </c>
      <c r="D163" s="120" t="s">
        <v>576</v>
      </c>
      <c r="E163" s="2">
        <v>100</v>
      </c>
      <c r="F163" s="2">
        <v>364</v>
      </c>
      <c r="G163" s="58" t="s">
        <v>130</v>
      </c>
      <c r="H163" s="63">
        <v>44048.487718078701</v>
      </c>
      <c r="I163" s="58" t="s">
        <v>345</v>
      </c>
      <c r="J163" s="58" t="s">
        <v>106</v>
      </c>
      <c r="K163" s="58" t="s">
        <v>106</v>
      </c>
      <c r="L163" s="58" t="s">
        <v>106</v>
      </c>
      <c r="M163" s="58" t="s">
        <v>106</v>
      </c>
      <c r="N163" s="120" t="s">
        <v>576</v>
      </c>
      <c r="O163" s="120" t="s">
        <v>576</v>
      </c>
      <c r="P163" s="58" t="s">
        <v>107</v>
      </c>
      <c r="Q163" s="58" t="s">
        <v>108</v>
      </c>
      <c r="R163" s="58" t="s">
        <v>129</v>
      </c>
      <c r="S163" s="58" t="s">
        <v>133</v>
      </c>
      <c r="T163" s="58" t="s">
        <v>133</v>
      </c>
      <c r="U163" s="58" t="s">
        <v>133</v>
      </c>
      <c r="V163" s="58" t="s">
        <v>133</v>
      </c>
      <c r="W163" s="58" t="s">
        <v>134</v>
      </c>
      <c r="X163" s="58" t="s">
        <v>134</v>
      </c>
      <c r="Y163" s="58" t="s">
        <v>134</v>
      </c>
      <c r="Z163" s="58" t="s">
        <v>134</v>
      </c>
      <c r="AA163" s="58" t="s">
        <v>132</v>
      </c>
      <c r="AB163" s="58" t="s">
        <v>133</v>
      </c>
      <c r="AC163" s="58" t="s">
        <v>133</v>
      </c>
      <c r="AD163" s="58" t="s">
        <v>133</v>
      </c>
      <c r="AE163" s="58" t="s">
        <v>133</v>
      </c>
      <c r="AF163" s="58" t="s">
        <v>109</v>
      </c>
      <c r="AG163" s="58" t="s">
        <v>134</v>
      </c>
      <c r="AH163" s="58" t="s">
        <v>135</v>
      </c>
      <c r="AI163" s="58" t="s">
        <v>111</v>
      </c>
      <c r="AJ163" s="58" t="s">
        <v>136</v>
      </c>
      <c r="AK163" s="58" t="s">
        <v>137</v>
      </c>
      <c r="AL163" s="58" t="s">
        <v>114</v>
      </c>
      <c r="AM163" s="58" t="s">
        <v>138</v>
      </c>
      <c r="AN163" s="58" t="s">
        <v>176</v>
      </c>
      <c r="AO163" s="58" t="s">
        <v>117</v>
      </c>
      <c r="AP163" s="58" t="s">
        <v>118</v>
      </c>
      <c r="AQ163" s="58" t="s">
        <v>141</v>
      </c>
      <c r="AR163" s="58" t="s">
        <v>120</v>
      </c>
      <c r="AS163" s="58" t="s">
        <v>143</v>
      </c>
      <c r="AT163" s="58" t="s">
        <v>153</v>
      </c>
      <c r="AU163" s="58" t="s">
        <v>145</v>
      </c>
      <c r="AV163" s="58" t="s">
        <v>123</v>
      </c>
      <c r="AW163" s="58" t="s">
        <v>125</v>
      </c>
      <c r="AX163" s="58" t="s">
        <v>146</v>
      </c>
      <c r="AY163" s="58" t="s">
        <v>147</v>
      </c>
      <c r="AZ163" s="120" t="s">
        <v>576</v>
      </c>
      <c r="BA163" s="58" t="s">
        <v>148</v>
      </c>
      <c r="BB163" s="58" t="s">
        <v>106</v>
      </c>
    </row>
    <row r="164" spans="1:54" ht="16" x14ac:dyDescent="0.2">
      <c r="A164" s="63">
        <v>44048.489548611113</v>
      </c>
      <c r="B164" s="63">
        <v>44048.491597222222</v>
      </c>
      <c r="C164" s="58" t="s">
        <v>57</v>
      </c>
      <c r="D164" s="120" t="s">
        <v>576</v>
      </c>
      <c r="E164" s="2">
        <v>100</v>
      </c>
      <c r="F164" s="2">
        <v>176</v>
      </c>
      <c r="G164" s="58" t="s">
        <v>130</v>
      </c>
      <c r="H164" s="63">
        <v>44048.491603576389</v>
      </c>
      <c r="I164" s="58" t="s">
        <v>346</v>
      </c>
      <c r="J164" s="58" t="s">
        <v>106</v>
      </c>
      <c r="K164" s="58" t="s">
        <v>106</v>
      </c>
      <c r="L164" s="58" t="s">
        <v>106</v>
      </c>
      <c r="M164" s="58" t="s">
        <v>106</v>
      </c>
      <c r="N164" s="120" t="s">
        <v>576</v>
      </c>
      <c r="O164" s="120" t="s">
        <v>576</v>
      </c>
      <c r="P164" s="58" t="s">
        <v>107</v>
      </c>
      <c r="Q164" s="58" t="s">
        <v>108</v>
      </c>
      <c r="R164" s="58" t="s">
        <v>129</v>
      </c>
      <c r="S164" s="58" t="s">
        <v>134</v>
      </c>
      <c r="T164" s="58" t="s">
        <v>133</v>
      </c>
      <c r="U164" s="58" t="s">
        <v>134</v>
      </c>
      <c r="V164" s="58" t="s">
        <v>134</v>
      </c>
      <c r="W164" s="58" t="s">
        <v>134</v>
      </c>
      <c r="X164" s="58" t="s">
        <v>133</v>
      </c>
      <c r="Y164" s="58" t="s">
        <v>133</v>
      </c>
      <c r="Z164" s="58" t="s">
        <v>134</v>
      </c>
      <c r="AA164" s="58" t="s">
        <v>134</v>
      </c>
      <c r="AB164" s="58" t="s">
        <v>134</v>
      </c>
      <c r="AC164" s="58" t="s">
        <v>134</v>
      </c>
      <c r="AD164" s="58" t="s">
        <v>133</v>
      </c>
      <c r="AE164" s="58" t="s">
        <v>134</v>
      </c>
      <c r="AF164" s="58" t="s">
        <v>134</v>
      </c>
      <c r="AG164" s="58" t="s">
        <v>134</v>
      </c>
      <c r="AH164" s="58" t="s">
        <v>135</v>
      </c>
      <c r="AI164" s="58" t="s">
        <v>331</v>
      </c>
      <c r="AJ164" s="58" t="s">
        <v>234</v>
      </c>
      <c r="AK164" s="58" t="s">
        <v>152</v>
      </c>
      <c r="AL164" s="58" t="s">
        <v>332</v>
      </c>
      <c r="AM164" s="58" t="s">
        <v>138</v>
      </c>
      <c r="AN164" s="58" t="s">
        <v>116</v>
      </c>
      <c r="AO164" s="58" t="s">
        <v>117</v>
      </c>
      <c r="AP164" s="58" t="s">
        <v>216</v>
      </c>
      <c r="AQ164" s="58" t="s">
        <v>119</v>
      </c>
      <c r="AR164" s="58" t="s">
        <v>120</v>
      </c>
      <c r="AS164" s="58" t="s">
        <v>182</v>
      </c>
      <c r="AT164" s="58" t="s">
        <v>161</v>
      </c>
      <c r="AU164" s="58" t="s">
        <v>347</v>
      </c>
      <c r="AV164" s="58" t="s">
        <v>174</v>
      </c>
      <c r="AW164" s="58" t="s">
        <v>348</v>
      </c>
      <c r="AX164" s="58" t="s">
        <v>126</v>
      </c>
      <c r="AY164" s="58" t="s">
        <v>127</v>
      </c>
      <c r="AZ164" s="120" t="s">
        <v>576</v>
      </c>
      <c r="BA164" s="58" t="s">
        <v>148</v>
      </c>
      <c r="BB164" s="58" t="s">
        <v>106</v>
      </c>
    </row>
    <row r="165" spans="1:54" ht="16" x14ac:dyDescent="0.2">
      <c r="A165" s="63">
        <v>44048.491319444445</v>
      </c>
      <c r="B165" s="63">
        <v>44048.501747685186</v>
      </c>
      <c r="C165" s="58" t="s">
        <v>57</v>
      </c>
      <c r="D165" s="120" t="s">
        <v>576</v>
      </c>
      <c r="E165" s="2">
        <v>100</v>
      </c>
      <c r="F165" s="2">
        <v>900</v>
      </c>
      <c r="G165" s="58" t="s">
        <v>130</v>
      </c>
      <c r="H165" s="63">
        <v>44048.501754675926</v>
      </c>
      <c r="I165" s="58" t="s">
        <v>349</v>
      </c>
      <c r="J165" s="58" t="s">
        <v>106</v>
      </c>
      <c r="K165" s="58" t="s">
        <v>106</v>
      </c>
      <c r="L165" s="58" t="s">
        <v>106</v>
      </c>
      <c r="M165" s="58" t="s">
        <v>106</v>
      </c>
      <c r="N165" s="120" t="s">
        <v>576</v>
      </c>
      <c r="O165" s="120" t="s">
        <v>576</v>
      </c>
      <c r="P165" s="58" t="s">
        <v>107</v>
      </c>
      <c r="Q165" s="58" t="s">
        <v>108</v>
      </c>
      <c r="R165" s="58" t="s">
        <v>129</v>
      </c>
      <c r="S165" s="58" t="s">
        <v>134</v>
      </c>
      <c r="T165" s="58" t="s">
        <v>133</v>
      </c>
      <c r="U165" s="58" t="s">
        <v>133</v>
      </c>
      <c r="V165" s="58" t="s">
        <v>133</v>
      </c>
      <c r="W165" s="58" t="s">
        <v>134</v>
      </c>
      <c r="X165" s="58" t="s">
        <v>134</v>
      </c>
      <c r="Y165" s="58" t="s">
        <v>134</v>
      </c>
      <c r="Z165" s="58" t="s">
        <v>134</v>
      </c>
      <c r="AA165" s="58" t="s">
        <v>133</v>
      </c>
      <c r="AB165" s="58" t="s">
        <v>133</v>
      </c>
      <c r="AC165" s="58" t="s">
        <v>134</v>
      </c>
      <c r="AD165" s="58" t="s">
        <v>133</v>
      </c>
      <c r="AE165" s="58" t="s">
        <v>134</v>
      </c>
      <c r="AF165" s="58" t="s">
        <v>134</v>
      </c>
      <c r="AG165" s="58" t="s">
        <v>134</v>
      </c>
      <c r="AH165" s="58" t="s">
        <v>110</v>
      </c>
      <c r="AI165" s="58" t="s">
        <v>111</v>
      </c>
      <c r="AJ165" s="58" t="s">
        <v>136</v>
      </c>
      <c r="AK165" s="58" t="s">
        <v>137</v>
      </c>
      <c r="AL165" s="58" t="s">
        <v>114</v>
      </c>
      <c r="AM165" s="58" t="s">
        <v>138</v>
      </c>
      <c r="AN165" s="58" t="s">
        <v>156</v>
      </c>
      <c r="AO165" s="58" t="s">
        <v>159</v>
      </c>
      <c r="AP165" s="58" t="s">
        <v>118</v>
      </c>
      <c r="AQ165" s="58" t="s">
        <v>141</v>
      </c>
      <c r="AR165" s="58" t="s">
        <v>350</v>
      </c>
      <c r="AS165" s="58" t="s">
        <v>182</v>
      </c>
      <c r="AT165" s="58" t="s">
        <v>161</v>
      </c>
      <c r="AU165" s="58" t="s">
        <v>145</v>
      </c>
      <c r="AV165" s="58" t="s">
        <v>123</v>
      </c>
      <c r="AW165" s="58" t="s">
        <v>171</v>
      </c>
      <c r="AX165" s="58" t="s">
        <v>126</v>
      </c>
      <c r="AY165" s="58" t="s">
        <v>147</v>
      </c>
      <c r="AZ165" s="120" t="s">
        <v>576</v>
      </c>
      <c r="BA165" s="58" t="s">
        <v>220</v>
      </c>
      <c r="BB165" s="58" t="s">
        <v>106</v>
      </c>
    </row>
    <row r="166" spans="1:54" ht="16" x14ac:dyDescent="0.2">
      <c r="A166" s="63">
        <v>44048.509108796294</v>
      </c>
      <c r="B166" s="63">
        <v>44048.51253472222</v>
      </c>
      <c r="C166" s="58" t="s">
        <v>57</v>
      </c>
      <c r="D166" s="120" t="s">
        <v>576</v>
      </c>
      <c r="E166" s="2">
        <v>100</v>
      </c>
      <c r="F166" s="2">
        <v>296</v>
      </c>
      <c r="G166" s="58" t="s">
        <v>130</v>
      </c>
      <c r="H166" s="63">
        <v>44048.512553680557</v>
      </c>
      <c r="I166" s="58" t="s">
        <v>351</v>
      </c>
      <c r="J166" s="58" t="s">
        <v>106</v>
      </c>
      <c r="K166" s="58" t="s">
        <v>106</v>
      </c>
      <c r="L166" s="58" t="s">
        <v>106</v>
      </c>
      <c r="M166" s="58" t="s">
        <v>106</v>
      </c>
      <c r="N166" s="120" t="s">
        <v>576</v>
      </c>
      <c r="O166" s="120" t="s">
        <v>576</v>
      </c>
      <c r="P166" s="58" t="s">
        <v>107</v>
      </c>
      <c r="Q166" s="58" t="s">
        <v>108</v>
      </c>
      <c r="R166" s="58" t="s">
        <v>129</v>
      </c>
      <c r="S166" s="58" t="s">
        <v>134</v>
      </c>
      <c r="T166" s="58" t="s">
        <v>134</v>
      </c>
      <c r="U166" s="58" t="s">
        <v>134</v>
      </c>
      <c r="V166" s="58" t="s">
        <v>134</v>
      </c>
      <c r="W166" s="58" t="s">
        <v>134</v>
      </c>
      <c r="X166" s="58" t="s">
        <v>134</v>
      </c>
      <c r="Y166" s="58" t="s">
        <v>134</v>
      </c>
      <c r="Z166" s="58" t="s">
        <v>134</v>
      </c>
      <c r="AA166" s="58" t="s">
        <v>134</v>
      </c>
      <c r="AB166" s="58" t="s">
        <v>134</v>
      </c>
      <c r="AC166" s="58" t="s">
        <v>134</v>
      </c>
      <c r="AD166" s="58" t="s">
        <v>134</v>
      </c>
      <c r="AE166" s="58" t="s">
        <v>134</v>
      </c>
      <c r="AF166" s="58" t="s">
        <v>134</v>
      </c>
      <c r="AG166" s="58" t="s">
        <v>134</v>
      </c>
      <c r="AH166" s="58" t="s">
        <v>173</v>
      </c>
      <c r="AI166" s="58" t="s">
        <v>331</v>
      </c>
      <c r="AJ166" s="58" t="s">
        <v>136</v>
      </c>
      <c r="AK166" s="58" t="s">
        <v>137</v>
      </c>
      <c r="AL166" s="58" t="s">
        <v>114</v>
      </c>
      <c r="AM166" s="58" t="s">
        <v>138</v>
      </c>
      <c r="AN166" s="58" t="s">
        <v>116</v>
      </c>
      <c r="AO166" s="58" t="s">
        <v>117</v>
      </c>
      <c r="AP166" s="58" t="s">
        <v>118</v>
      </c>
      <c r="AQ166" s="58" t="s">
        <v>141</v>
      </c>
      <c r="AR166" s="58" t="s">
        <v>142</v>
      </c>
      <c r="AS166" s="58" t="s">
        <v>143</v>
      </c>
      <c r="AT166" s="58" t="s">
        <v>144</v>
      </c>
      <c r="AU166" s="58" t="s">
        <v>347</v>
      </c>
      <c r="AV166" s="58" t="s">
        <v>124</v>
      </c>
      <c r="AW166" s="58" t="s">
        <v>125</v>
      </c>
      <c r="AX166" s="58" t="s">
        <v>157</v>
      </c>
      <c r="AY166" s="58" t="s">
        <v>162</v>
      </c>
      <c r="AZ166" s="120" t="s">
        <v>576</v>
      </c>
      <c r="BA166" s="58" t="s">
        <v>148</v>
      </c>
      <c r="BB166" s="58" t="s">
        <v>106</v>
      </c>
    </row>
    <row r="167" spans="1:54" ht="16" x14ac:dyDescent="0.2">
      <c r="A167" s="63">
        <v>44048.537511574075</v>
      </c>
      <c r="B167" s="63">
        <v>44048.544050925928</v>
      </c>
      <c r="C167" s="58" t="s">
        <v>57</v>
      </c>
      <c r="D167" s="120" t="s">
        <v>576</v>
      </c>
      <c r="E167" s="2">
        <v>100</v>
      </c>
      <c r="F167" s="2">
        <v>565</v>
      </c>
      <c r="G167" s="58" t="s">
        <v>130</v>
      </c>
      <c r="H167" s="63">
        <v>44048.544061354165</v>
      </c>
      <c r="I167" s="58" t="s">
        <v>352</v>
      </c>
      <c r="J167" s="58" t="s">
        <v>106</v>
      </c>
      <c r="K167" s="58" t="s">
        <v>106</v>
      </c>
      <c r="L167" s="58" t="s">
        <v>106</v>
      </c>
      <c r="M167" s="58" t="s">
        <v>106</v>
      </c>
      <c r="N167" s="120" t="s">
        <v>576</v>
      </c>
      <c r="O167" s="120" t="s">
        <v>576</v>
      </c>
      <c r="P167" s="58" t="s">
        <v>107</v>
      </c>
      <c r="Q167" s="58" t="s">
        <v>108</v>
      </c>
      <c r="R167" s="58" t="s">
        <v>129</v>
      </c>
      <c r="S167" s="58" t="s">
        <v>133</v>
      </c>
      <c r="T167" s="58" t="s">
        <v>133</v>
      </c>
      <c r="U167" s="58" t="s">
        <v>133</v>
      </c>
      <c r="V167" s="58" t="s">
        <v>133</v>
      </c>
      <c r="W167" s="58" t="s">
        <v>133</v>
      </c>
      <c r="X167" s="58" t="s">
        <v>133</v>
      </c>
      <c r="Y167" s="58" t="s">
        <v>134</v>
      </c>
      <c r="Z167" s="58" t="s">
        <v>133</v>
      </c>
      <c r="AA167" s="58" t="s">
        <v>133</v>
      </c>
      <c r="AB167" s="58" t="s">
        <v>134</v>
      </c>
      <c r="AC167" s="58" t="s">
        <v>133</v>
      </c>
      <c r="AD167" s="58" t="s">
        <v>134</v>
      </c>
      <c r="AE167" s="58" t="s">
        <v>134</v>
      </c>
      <c r="AF167" s="58" t="s">
        <v>134</v>
      </c>
      <c r="AG167" s="58" t="s">
        <v>133</v>
      </c>
      <c r="AH167" s="58" t="s">
        <v>173</v>
      </c>
      <c r="AI167" s="58" t="s">
        <v>151</v>
      </c>
      <c r="AJ167" s="58" t="s">
        <v>136</v>
      </c>
      <c r="AK167" s="58" t="s">
        <v>137</v>
      </c>
      <c r="AL167" s="58" t="s">
        <v>114</v>
      </c>
      <c r="AM167" s="58" t="s">
        <v>138</v>
      </c>
      <c r="AN167" s="58" t="s">
        <v>116</v>
      </c>
      <c r="AO167" s="58" t="s">
        <v>117</v>
      </c>
      <c r="AP167" s="58" t="s">
        <v>186</v>
      </c>
      <c r="AQ167" s="58" t="s">
        <v>119</v>
      </c>
      <c r="AR167" s="58" t="s">
        <v>142</v>
      </c>
      <c r="AS167" s="58" t="s">
        <v>143</v>
      </c>
      <c r="AT167" s="58" t="s">
        <v>153</v>
      </c>
      <c r="AU167" s="58" t="s">
        <v>145</v>
      </c>
      <c r="AV167" s="58" t="s">
        <v>174</v>
      </c>
      <c r="AW167" s="58" t="s">
        <v>171</v>
      </c>
      <c r="AX167" s="58" t="s">
        <v>157</v>
      </c>
      <c r="AY167" s="58" t="s">
        <v>147</v>
      </c>
      <c r="AZ167" s="120" t="s">
        <v>576</v>
      </c>
      <c r="BA167" s="58" t="s">
        <v>148</v>
      </c>
      <c r="BB167" s="58" t="s">
        <v>106</v>
      </c>
    </row>
    <row r="168" spans="1:54" ht="16" x14ac:dyDescent="0.2">
      <c r="A168" s="63">
        <v>44048.541076388887</v>
      </c>
      <c r="B168" s="63">
        <v>44048.547708333332</v>
      </c>
      <c r="C168" s="58" t="s">
        <v>57</v>
      </c>
      <c r="D168" s="120" t="s">
        <v>576</v>
      </c>
      <c r="E168" s="2">
        <v>100</v>
      </c>
      <c r="F168" s="2">
        <v>573</v>
      </c>
      <c r="G168" s="58" t="s">
        <v>130</v>
      </c>
      <c r="H168" s="63">
        <v>44048.547714444445</v>
      </c>
      <c r="I168" s="58" t="s">
        <v>353</v>
      </c>
      <c r="J168" s="58" t="s">
        <v>106</v>
      </c>
      <c r="K168" s="58" t="s">
        <v>106</v>
      </c>
      <c r="L168" s="58" t="s">
        <v>106</v>
      </c>
      <c r="M168" s="58" t="s">
        <v>106</v>
      </c>
      <c r="N168" s="120" t="s">
        <v>576</v>
      </c>
      <c r="O168" s="120" t="s">
        <v>576</v>
      </c>
      <c r="P168" s="58" t="s">
        <v>107</v>
      </c>
      <c r="Q168" s="58" t="s">
        <v>108</v>
      </c>
      <c r="R168" s="58" t="s">
        <v>129</v>
      </c>
      <c r="S168" s="58" t="s">
        <v>132</v>
      </c>
      <c r="T168" s="58" t="s">
        <v>132</v>
      </c>
      <c r="U168" s="58" t="s">
        <v>134</v>
      </c>
      <c r="V168" s="58" t="s">
        <v>134</v>
      </c>
      <c r="W168" s="58" t="s">
        <v>134</v>
      </c>
      <c r="X168" s="58" t="s">
        <v>134</v>
      </c>
      <c r="Y168" s="58" t="s">
        <v>109</v>
      </c>
      <c r="Z168" s="58" t="s">
        <v>134</v>
      </c>
      <c r="AA168" s="58" t="s">
        <v>132</v>
      </c>
      <c r="AB168" s="58" t="s">
        <v>132</v>
      </c>
      <c r="AC168" s="58" t="s">
        <v>132</v>
      </c>
      <c r="AD168" s="58" t="s">
        <v>132</v>
      </c>
      <c r="AE168" s="58" t="s">
        <v>134</v>
      </c>
      <c r="AF168" s="58" t="s">
        <v>134</v>
      </c>
      <c r="AG168" s="58" t="s">
        <v>134</v>
      </c>
      <c r="AH168" s="58" t="s">
        <v>135</v>
      </c>
      <c r="AI168" s="58" t="s">
        <v>111</v>
      </c>
      <c r="AJ168" s="58" t="s">
        <v>136</v>
      </c>
      <c r="AK168" s="58" t="s">
        <v>137</v>
      </c>
      <c r="AL168" s="58" t="s">
        <v>114</v>
      </c>
      <c r="AM168" s="58" t="s">
        <v>138</v>
      </c>
      <c r="AN168" s="58" t="s">
        <v>156</v>
      </c>
      <c r="AO168" s="58" t="s">
        <v>117</v>
      </c>
      <c r="AP168" s="58" t="s">
        <v>118</v>
      </c>
      <c r="AQ168" s="58" t="s">
        <v>141</v>
      </c>
      <c r="AR168" s="58" t="s">
        <v>142</v>
      </c>
      <c r="AS168" s="58" t="s">
        <v>143</v>
      </c>
      <c r="AT168" s="58" t="s">
        <v>122</v>
      </c>
      <c r="AU168" s="58" t="s">
        <v>145</v>
      </c>
      <c r="AV168" s="58" t="s">
        <v>179</v>
      </c>
      <c r="AW168" s="58" t="s">
        <v>125</v>
      </c>
      <c r="AX168" s="58" t="s">
        <v>146</v>
      </c>
      <c r="AY168" s="58" t="s">
        <v>127</v>
      </c>
      <c r="AZ168" s="120" t="s">
        <v>576</v>
      </c>
      <c r="BA168" s="58" t="s">
        <v>148</v>
      </c>
      <c r="BB168" s="58" t="s">
        <v>106</v>
      </c>
    </row>
    <row r="169" spans="1:54" ht="16" x14ac:dyDescent="0.2">
      <c r="A169" s="63">
        <v>44048.624074074076</v>
      </c>
      <c r="B169" s="63">
        <v>44048.628530092596</v>
      </c>
      <c r="C169" s="58" t="s">
        <v>57</v>
      </c>
      <c r="D169" s="120" t="s">
        <v>576</v>
      </c>
      <c r="E169" s="2">
        <v>100</v>
      </c>
      <c r="F169" s="2">
        <v>385</v>
      </c>
      <c r="G169" s="58" t="s">
        <v>130</v>
      </c>
      <c r="H169" s="63">
        <v>44048.628547523149</v>
      </c>
      <c r="I169" s="58" t="s">
        <v>354</v>
      </c>
      <c r="J169" s="58" t="s">
        <v>106</v>
      </c>
      <c r="K169" s="58" t="s">
        <v>106</v>
      </c>
      <c r="L169" s="58" t="s">
        <v>106</v>
      </c>
      <c r="M169" s="58" t="s">
        <v>106</v>
      </c>
      <c r="N169" s="120" t="s">
        <v>576</v>
      </c>
      <c r="O169" s="120" t="s">
        <v>576</v>
      </c>
      <c r="P169" s="58" t="s">
        <v>107</v>
      </c>
      <c r="Q169" s="58" t="s">
        <v>108</v>
      </c>
      <c r="R169" s="58" t="s">
        <v>129</v>
      </c>
      <c r="S169" s="58" t="s">
        <v>133</v>
      </c>
      <c r="T169" s="58" t="s">
        <v>133</v>
      </c>
      <c r="U169" s="58" t="s">
        <v>133</v>
      </c>
      <c r="V169" s="58" t="s">
        <v>133</v>
      </c>
      <c r="W169" s="58" t="s">
        <v>134</v>
      </c>
      <c r="X169" s="58" t="s">
        <v>133</v>
      </c>
      <c r="Y169" s="58" t="s">
        <v>134</v>
      </c>
      <c r="Z169" s="58" t="s">
        <v>109</v>
      </c>
      <c r="AA169" s="58" t="s">
        <v>133</v>
      </c>
      <c r="AB169" s="58" t="s">
        <v>134</v>
      </c>
      <c r="AC169" s="58" t="s">
        <v>133</v>
      </c>
      <c r="AD169" s="58" t="s">
        <v>133</v>
      </c>
      <c r="AE169" s="58" t="s">
        <v>134</v>
      </c>
      <c r="AF169" s="58" t="s">
        <v>133</v>
      </c>
      <c r="AG169" s="58" t="s">
        <v>133</v>
      </c>
      <c r="AH169" s="58" t="s">
        <v>110</v>
      </c>
      <c r="AI169" s="58" t="s">
        <v>111</v>
      </c>
      <c r="AJ169" s="58" t="s">
        <v>136</v>
      </c>
      <c r="AK169" s="58" t="s">
        <v>201</v>
      </c>
      <c r="AL169" s="58" t="s">
        <v>114</v>
      </c>
      <c r="AM169" s="58" t="s">
        <v>138</v>
      </c>
      <c r="AN169" s="58" t="s">
        <v>116</v>
      </c>
      <c r="AO169" s="58" t="s">
        <v>117</v>
      </c>
      <c r="AP169" s="58" t="s">
        <v>118</v>
      </c>
      <c r="AQ169" s="58" t="s">
        <v>119</v>
      </c>
      <c r="AR169" s="58" t="s">
        <v>142</v>
      </c>
      <c r="AS169" s="58" t="s">
        <v>143</v>
      </c>
      <c r="AT169" s="58" t="s">
        <v>153</v>
      </c>
      <c r="AU169" s="58" t="s">
        <v>145</v>
      </c>
      <c r="AV169" s="58" t="s">
        <v>123</v>
      </c>
      <c r="AW169" s="58" t="s">
        <v>171</v>
      </c>
      <c r="AX169" s="58" t="s">
        <v>126</v>
      </c>
      <c r="AY169" s="58" t="s">
        <v>147</v>
      </c>
      <c r="AZ169" s="120" t="s">
        <v>576</v>
      </c>
      <c r="BA169" s="58" t="s">
        <v>220</v>
      </c>
      <c r="BB169" s="58" t="s">
        <v>106</v>
      </c>
    </row>
    <row r="170" spans="1:54" ht="16" x14ac:dyDescent="0.2">
      <c r="A170" s="63">
        <v>44048.634965277779</v>
      </c>
      <c r="B170" s="63">
        <v>44048.648773148147</v>
      </c>
      <c r="C170" s="58" t="s">
        <v>57</v>
      </c>
      <c r="D170" s="120" t="s">
        <v>576</v>
      </c>
      <c r="E170" s="2">
        <v>100</v>
      </c>
      <c r="F170" s="2">
        <v>1193</v>
      </c>
      <c r="G170" s="58" t="s">
        <v>130</v>
      </c>
      <c r="H170" s="63">
        <v>44048.648786851852</v>
      </c>
      <c r="I170" s="58" t="s">
        <v>355</v>
      </c>
      <c r="J170" s="58" t="s">
        <v>106</v>
      </c>
      <c r="K170" s="58" t="s">
        <v>106</v>
      </c>
      <c r="L170" s="58" t="s">
        <v>106</v>
      </c>
      <c r="M170" s="58" t="s">
        <v>106</v>
      </c>
      <c r="N170" s="120" t="s">
        <v>576</v>
      </c>
      <c r="O170" s="120" t="s">
        <v>576</v>
      </c>
      <c r="P170" s="58" t="s">
        <v>107</v>
      </c>
      <c r="Q170" s="58" t="s">
        <v>108</v>
      </c>
      <c r="R170" s="58" t="s">
        <v>129</v>
      </c>
      <c r="S170" s="58" t="s">
        <v>134</v>
      </c>
      <c r="T170" s="58" t="s">
        <v>133</v>
      </c>
      <c r="U170" s="58" t="s">
        <v>133</v>
      </c>
      <c r="V170" s="58" t="s">
        <v>134</v>
      </c>
      <c r="W170" s="58" t="s">
        <v>109</v>
      </c>
      <c r="X170" s="58" t="s">
        <v>133</v>
      </c>
      <c r="Y170" s="58" t="s">
        <v>134</v>
      </c>
      <c r="Z170" s="58" t="s">
        <v>134</v>
      </c>
      <c r="AA170" s="58" t="s">
        <v>133</v>
      </c>
      <c r="AB170" s="58" t="s">
        <v>134</v>
      </c>
      <c r="AC170" s="58" t="s">
        <v>134</v>
      </c>
      <c r="AD170" s="58" t="s">
        <v>134</v>
      </c>
      <c r="AE170" s="58" t="s">
        <v>134</v>
      </c>
      <c r="AF170" s="58" t="s">
        <v>134</v>
      </c>
      <c r="AG170" s="58" t="s">
        <v>134</v>
      </c>
      <c r="AH170" s="58" t="s">
        <v>173</v>
      </c>
      <c r="AI170" s="58" t="s">
        <v>166</v>
      </c>
      <c r="AJ170" s="58" t="s">
        <v>136</v>
      </c>
      <c r="AK170" s="58" t="s">
        <v>137</v>
      </c>
      <c r="AL170" s="58" t="s">
        <v>114</v>
      </c>
      <c r="AM170" s="58" t="s">
        <v>138</v>
      </c>
      <c r="AN170" s="58" t="s">
        <v>116</v>
      </c>
      <c r="AO170" s="58" t="s">
        <v>159</v>
      </c>
      <c r="AP170" s="58" t="s">
        <v>140</v>
      </c>
      <c r="AQ170" s="58" t="s">
        <v>141</v>
      </c>
      <c r="AR170" s="58" t="s">
        <v>142</v>
      </c>
      <c r="AS170" s="58" t="s">
        <v>143</v>
      </c>
      <c r="AT170" s="58" t="s">
        <v>153</v>
      </c>
      <c r="AU170" s="58" t="s">
        <v>145</v>
      </c>
      <c r="AV170" s="58" t="s">
        <v>174</v>
      </c>
      <c r="AW170" s="58" t="s">
        <v>187</v>
      </c>
      <c r="AX170" s="58" t="s">
        <v>157</v>
      </c>
      <c r="AY170" s="58" t="s">
        <v>147</v>
      </c>
      <c r="AZ170" s="120" t="s">
        <v>576</v>
      </c>
      <c r="BA170" s="58" t="s">
        <v>148</v>
      </c>
      <c r="BB170" s="58" t="s">
        <v>106</v>
      </c>
    </row>
    <row r="171" spans="1:54" ht="16" x14ac:dyDescent="0.2">
      <c r="A171" s="63">
        <v>44048.687777777777</v>
      </c>
      <c r="B171" s="63">
        <v>44048.694120370368</v>
      </c>
      <c r="C171" s="58" t="s">
        <v>57</v>
      </c>
      <c r="D171" s="120" t="s">
        <v>576</v>
      </c>
      <c r="E171" s="2">
        <v>100</v>
      </c>
      <c r="F171" s="2">
        <v>548</v>
      </c>
      <c r="G171" s="58" t="s">
        <v>130</v>
      </c>
      <c r="H171" s="63">
        <v>44048.694132615739</v>
      </c>
      <c r="I171" s="58" t="s">
        <v>356</v>
      </c>
      <c r="J171" s="58" t="s">
        <v>106</v>
      </c>
      <c r="K171" s="58" t="s">
        <v>106</v>
      </c>
      <c r="L171" s="58" t="s">
        <v>106</v>
      </c>
      <c r="M171" s="58" t="s">
        <v>106</v>
      </c>
      <c r="N171" s="120" t="s">
        <v>576</v>
      </c>
      <c r="O171" s="120" t="s">
        <v>576</v>
      </c>
      <c r="P171" s="58" t="s">
        <v>107</v>
      </c>
      <c r="Q171" s="58" t="s">
        <v>108</v>
      </c>
      <c r="R171" s="58" t="s">
        <v>129</v>
      </c>
      <c r="S171" s="58" t="s">
        <v>134</v>
      </c>
      <c r="T171" s="58" t="s">
        <v>132</v>
      </c>
      <c r="U171" s="58" t="s">
        <v>133</v>
      </c>
      <c r="V171" s="58" t="s">
        <v>133</v>
      </c>
      <c r="W171" s="58" t="s">
        <v>134</v>
      </c>
      <c r="X171" s="58" t="s">
        <v>134</v>
      </c>
      <c r="Y171" s="58" t="s">
        <v>134</v>
      </c>
      <c r="Z171" s="58" t="s">
        <v>134</v>
      </c>
      <c r="AA171" s="58" t="s">
        <v>132</v>
      </c>
      <c r="AB171" s="58" t="s">
        <v>132</v>
      </c>
      <c r="AC171" s="58" t="s">
        <v>132</v>
      </c>
      <c r="AD171" s="58" t="s">
        <v>133</v>
      </c>
      <c r="AE171" s="58" t="s">
        <v>133</v>
      </c>
      <c r="AF171" s="58" t="s">
        <v>134</v>
      </c>
      <c r="AG171" s="58" t="s">
        <v>133</v>
      </c>
      <c r="AH171" s="58" t="s">
        <v>110</v>
      </c>
      <c r="AI171" s="58" t="s">
        <v>111</v>
      </c>
      <c r="AJ171" s="58" t="s">
        <v>136</v>
      </c>
      <c r="AK171" s="58" t="s">
        <v>137</v>
      </c>
      <c r="AL171" s="58" t="s">
        <v>168</v>
      </c>
      <c r="AM171" s="58" t="s">
        <v>138</v>
      </c>
      <c r="AN171" s="58" t="s">
        <v>176</v>
      </c>
      <c r="AO171" s="58" t="s">
        <v>117</v>
      </c>
      <c r="AP171" s="58" t="s">
        <v>140</v>
      </c>
      <c r="AQ171" s="58" t="s">
        <v>141</v>
      </c>
      <c r="AR171" s="58" t="s">
        <v>142</v>
      </c>
      <c r="AS171" s="58" t="s">
        <v>143</v>
      </c>
      <c r="AT171" s="58" t="s">
        <v>153</v>
      </c>
      <c r="AU171" s="58" t="s">
        <v>145</v>
      </c>
      <c r="AV171" s="58" t="s">
        <v>124</v>
      </c>
      <c r="AW171" s="58" t="s">
        <v>125</v>
      </c>
      <c r="AX171" s="58" t="s">
        <v>157</v>
      </c>
      <c r="AY171" s="58" t="s">
        <v>147</v>
      </c>
      <c r="AZ171" s="120" t="s">
        <v>576</v>
      </c>
      <c r="BA171" s="58" t="s">
        <v>148</v>
      </c>
      <c r="BB171" s="58" t="s">
        <v>106</v>
      </c>
    </row>
    <row r="172" spans="1:54" ht="16" x14ac:dyDescent="0.2">
      <c r="A172" s="63">
        <v>44048.75371527778</v>
      </c>
      <c r="B172" s="63">
        <v>44048.760671296295</v>
      </c>
      <c r="C172" s="58" t="s">
        <v>57</v>
      </c>
      <c r="D172" s="120" t="s">
        <v>576</v>
      </c>
      <c r="E172" s="2">
        <v>100</v>
      </c>
      <c r="F172" s="2">
        <v>600</v>
      </c>
      <c r="G172" s="58" t="s">
        <v>130</v>
      </c>
      <c r="H172" s="63">
        <v>44048.760681168984</v>
      </c>
      <c r="I172" s="58" t="s">
        <v>357</v>
      </c>
      <c r="J172" s="58" t="s">
        <v>106</v>
      </c>
      <c r="K172" s="58" t="s">
        <v>106</v>
      </c>
      <c r="L172" s="58" t="s">
        <v>106</v>
      </c>
      <c r="M172" s="58" t="s">
        <v>106</v>
      </c>
      <c r="N172" s="120" t="s">
        <v>576</v>
      </c>
      <c r="O172" s="120" t="s">
        <v>576</v>
      </c>
      <c r="P172" s="58" t="s">
        <v>107</v>
      </c>
      <c r="Q172" s="58" t="s">
        <v>108</v>
      </c>
      <c r="R172" s="58" t="s">
        <v>129</v>
      </c>
      <c r="S172" s="58" t="s">
        <v>133</v>
      </c>
      <c r="T172" s="58" t="s">
        <v>132</v>
      </c>
      <c r="U172" s="58" t="s">
        <v>132</v>
      </c>
      <c r="V172" s="58" t="s">
        <v>133</v>
      </c>
      <c r="W172" s="58" t="s">
        <v>134</v>
      </c>
      <c r="X172" s="58" t="s">
        <v>134</v>
      </c>
      <c r="Y172" s="58" t="s">
        <v>134</v>
      </c>
      <c r="Z172" s="58" t="s">
        <v>134</v>
      </c>
      <c r="AA172" s="58" t="s">
        <v>133</v>
      </c>
      <c r="AB172" s="58" t="s">
        <v>134</v>
      </c>
      <c r="AC172" s="58" t="s">
        <v>133</v>
      </c>
      <c r="AD172" s="58" t="s">
        <v>133</v>
      </c>
      <c r="AE172" s="58" t="s">
        <v>134</v>
      </c>
      <c r="AF172" s="58" t="s">
        <v>134</v>
      </c>
      <c r="AG172" s="58" t="s">
        <v>133</v>
      </c>
      <c r="AH172" s="58" t="s">
        <v>135</v>
      </c>
      <c r="AI172" s="58" t="s">
        <v>151</v>
      </c>
      <c r="AJ172" s="58" t="s">
        <v>136</v>
      </c>
      <c r="AK172" s="58" t="s">
        <v>137</v>
      </c>
      <c r="AL172" s="58" t="s">
        <v>114</v>
      </c>
      <c r="AM172" s="58" t="s">
        <v>138</v>
      </c>
      <c r="AN172" s="58" t="s">
        <v>116</v>
      </c>
      <c r="AO172" s="58" t="s">
        <v>117</v>
      </c>
      <c r="AP172" s="58" t="s">
        <v>140</v>
      </c>
      <c r="AQ172" s="58" t="s">
        <v>141</v>
      </c>
      <c r="AR172" s="58" t="s">
        <v>120</v>
      </c>
      <c r="AS172" s="58" t="s">
        <v>143</v>
      </c>
      <c r="AT172" s="58" t="s">
        <v>153</v>
      </c>
      <c r="AU172" s="58" t="s">
        <v>145</v>
      </c>
      <c r="AV172" s="58" t="s">
        <v>123</v>
      </c>
      <c r="AW172" s="58" t="s">
        <v>125</v>
      </c>
      <c r="AX172" s="58" t="s">
        <v>126</v>
      </c>
      <c r="AY172" s="58" t="s">
        <v>147</v>
      </c>
      <c r="AZ172" s="120" t="s">
        <v>576</v>
      </c>
      <c r="BA172" s="58" t="s">
        <v>148</v>
      </c>
      <c r="BB172" s="58" t="s">
        <v>106</v>
      </c>
    </row>
    <row r="173" spans="1:54" ht="16" x14ac:dyDescent="0.2">
      <c r="A173" s="63">
        <v>44048.765474537038</v>
      </c>
      <c r="B173" s="63">
        <v>44048.779305555552</v>
      </c>
      <c r="C173" s="58" t="s">
        <v>57</v>
      </c>
      <c r="D173" s="120" t="s">
        <v>576</v>
      </c>
      <c r="E173" s="2">
        <v>100</v>
      </c>
      <c r="F173" s="2">
        <v>1194</v>
      </c>
      <c r="G173" s="58" t="s">
        <v>130</v>
      </c>
      <c r="H173" s="63">
        <v>44048.779309432874</v>
      </c>
      <c r="I173" s="58" t="s">
        <v>358</v>
      </c>
      <c r="J173" s="58" t="s">
        <v>106</v>
      </c>
      <c r="K173" s="58" t="s">
        <v>106</v>
      </c>
      <c r="L173" s="58" t="s">
        <v>106</v>
      </c>
      <c r="M173" s="58" t="s">
        <v>106</v>
      </c>
      <c r="N173" s="120" t="s">
        <v>576</v>
      </c>
      <c r="O173" s="120" t="s">
        <v>576</v>
      </c>
      <c r="P173" s="58" t="s">
        <v>107</v>
      </c>
      <c r="Q173" s="58" t="s">
        <v>108</v>
      </c>
      <c r="R173" s="58" t="s">
        <v>129</v>
      </c>
      <c r="S173" s="58" t="s">
        <v>134</v>
      </c>
      <c r="T173" s="58" t="s">
        <v>132</v>
      </c>
      <c r="U173" s="58" t="s">
        <v>133</v>
      </c>
      <c r="V173" s="58" t="s">
        <v>133</v>
      </c>
      <c r="W173" s="58" t="s">
        <v>134</v>
      </c>
      <c r="X173" s="58" t="s">
        <v>134</v>
      </c>
      <c r="Y173" s="58" t="s">
        <v>133</v>
      </c>
      <c r="Z173" s="58" t="s">
        <v>133</v>
      </c>
      <c r="AA173" s="58" t="s">
        <v>133</v>
      </c>
      <c r="AB173" s="58" t="s">
        <v>134</v>
      </c>
      <c r="AC173" s="58" t="s">
        <v>134</v>
      </c>
      <c r="AD173" s="58" t="s">
        <v>133</v>
      </c>
      <c r="AE173" s="58" t="s">
        <v>133</v>
      </c>
      <c r="AF173" s="58" t="s">
        <v>134</v>
      </c>
      <c r="AG173" s="58" t="s">
        <v>134</v>
      </c>
      <c r="AH173" s="58" t="s">
        <v>110</v>
      </c>
      <c r="AI173" s="58" t="s">
        <v>111</v>
      </c>
      <c r="AJ173" s="58" t="s">
        <v>136</v>
      </c>
      <c r="AK173" s="58" t="s">
        <v>137</v>
      </c>
      <c r="AL173" s="58" t="s">
        <v>114</v>
      </c>
      <c r="AM173" s="58" t="s">
        <v>138</v>
      </c>
      <c r="AN173" s="58" t="s">
        <v>156</v>
      </c>
      <c r="AO173" s="58" t="s">
        <v>117</v>
      </c>
      <c r="AP173" s="58" t="s">
        <v>140</v>
      </c>
      <c r="AQ173" s="58" t="s">
        <v>141</v>
      </c>
      <c r="AR173" s="58" t="s">
        <v>142</v>
      </c>
      <c r="AS173" s="58" t="s">
        <v>143</v>
      </c>
      <c r="AT173" s="58" t="s">
        <v>161</v>
      </c>
      <c r="AU173" s="58" t="s">
        <v>145</v>
      </c>
      <c r="AV173" s="58" t="s">
        <v>174</v>
      </c>
      <c r="AW173" s="58" t="s">
        <v>125</v>
      </c>
      <c r="AX173" s="58" t="s">
        <v>126</v>
      </c>
      <c r="AY173" s="58" t="s">
        <v>147</v>
      </c>
      <c r="AZ173" s="120" t="s">
        <v>576</v>
      </c>
      <c r="BA173" s="58" t="s">
        <v>148</v>
      </c>
      <c r="BB173" s="58" t="s">
        <v>106</v>
      </c>
    </row>
    <row r="174" spans="1:54" ht="16" x14ac:dyDescent="0.2">
      <c r="A174" s="63">
        <v>44048.787870370368</v>
      </c>
      <c r="B174" s="63">
        <v>44048.79960648148</v>
      </c>
      <c r="C174" s="58" t="s">
        <v>57</v>
      </c>
      <c r="D174" s="120" t="s">
        <v>576</v>
      </c>
      <c r="E174" s="2">
        <v>100</v>
      </c>
      <c r="F174" s="2">
        <v>1013</v>
      </c>
      <c r="G174" s="58" t="s">
        <v>130</v>
      </c>
      <c r="H174" s="63">
        <v>44048.799614687501</v>
      </c>
      <c r="I174" s="58" t="s">
        <v>359</v>
      </c>
      <c r="J174" s="58" t="s">
        <v>106</v>
      </c>
      <c r="K174" s="58" t="s">
        <v>106</v>
      </c>
      <c r="L174" s="58" t="s">
        <v>106</v>
      </c>
      <c r="M174" s="58" t="s">
        <v>106</v>
      </c>
      <c r="N174" s="120" t="s">
        <v>576</v>
      </c>
      <c r="O174" s="120" t="s">
        <v>576</v>
      </c>
      <c r="P174" s="58" t="s">
        <v>107</v>
      </c>
      <c r="Q174" s="58" t="s">
        <v>108</v>
      </c>
      <c r="R174" s="58" t="s">
        <v>129</v>
      </c>
      <c r="S174" s="58" t="s">
        <v>134</v>
      </c>
      <c r="T174" s="58" t="s">
        <v>133</v>
      </c>
      <c r="U174" s="58" t="s">
        <v>133</v>
      </c>
      <c r="V174" s="58" t="s">
        <v>132</v>
      </c>
      <c r="W174" s="58" t="s">
        <v>133</v>
      </c>
      <c r="X174" s="58" t="s">
        <v>134</v>
      </c>
      <c r="Y174" s="58" t="s">
        <v>133</v>
      </c>
      <c r="Z174" s="58" t="s">
        <v>134</v>
      </c>
      <c r="AA174" s="58" t="s">
        <v>133</v>
      </c>
      <c r="AB174" s="58" t="s">
        <v>133</v>
      </c>
      <c r="AC174" s="58" t="s">
        <v>133</v>
      </c>
      <c r="AD174" s="58" t="s">
        <v>132</v>
      </c>
      <c r="AE174" s="58" t="s">
        <v>133</v>
      </c>
      <c r="AF174" s="58" t="s">
        <v>133</v>
      </c>
      <c r="AG174" s="58" t="s">
        <v>133</v>
      </c>
      <c r="AH174" s="58" t="s">
        <v>110</v>
      </c>
      <c r="AI174" s="58" t="s">
        <v>111</v>
      </c>
      <c r="AJ174" s="58" t="s">
        <v>136</v>
      </c>
      <c r="AK174" s="58" t="s">
        <v>137</v>
      </c>
      <c r="AL174" s="58" t="s">
        <v>114</v>
      </c>
      <c r="AM174" s="58" t="s">
        <v>115</v>
      </c>
      <c r="AN174" s="58" t="s">
        <v>156</v>
      </c>
      <c r="AO174" s="58" t="s">
        <v>117</v>
      </c>
      <c r="AP174" s="58" t="s">
        <v>118</v>
      </c>
      <c r="AQ174" s="58" t="s">
        <v>141</v>
      </c>
      <c r="AR174" s="58" t="s">
        <v>120</v>
      </c>
      <c r="AS174" s="58" t="s">
        <v>182</v>
      </c>
      <c r="AT174" s="58" t="s">
        <v>153</v>
      </c>
      <c r="AU174" s="58" t="s">
        <v>145</v>
      </c>
      <c r="AV174" s="58" t="s">
        <v>174</v>
      </c>
      <c r="AW174" s="58" t="s">
        <v>125</v>
      </c>
      <c r="AX174" s="58" t="s">
        <v>146</v>
      </c>
      <c r="AY174" s="58" t="s">
        <v>192</v>
      </c>
      <c r="AZ174" s="120" t="s">
        <v>576</v>
      </c>
      <c r="BA174" s="58" t="s">
        <v>148</v>
      </c>
      <c r="BB174" s="58" t="s">
        <v>106</v>
      </c>
    </row>
    <row r="175" spans="1:54" ht="16" x14ac:dyDescent="0.2">
      <c r="A175" s="63">
        <v>44048.873738425929</v>
      </c>
      <c r="B175" s="63">
        <v>44048.882395833331</v>
      </c>
      <c r="C175" s="58" t="s">
        <v>57</v>
      </c>
      <c r="D175" s="120" t="s">
        <v>576</v>
      </c>
      <c r="E175" s="2">
        <v>100</v>
      </c>
      <c r="F175" s="2">
        <v>748</v>
      </c>
      <c r="G175" s="58" t="s">
        <v>130</v>
      </c>
      <c r="H175" s="63">
        <v>44048.882409502316</v>
      </c>
      <c r="I175" s="58" t="s">
        <v>360</v>
      </c>
      <c r="J175" s="58" t="s">
        <v>106</v>
      </c>
      <c r="K175" s="58" t="s">
        <v>106</v>
      </c>
      <c r="L175" s="58" t="s">
        <v>106</v>
      </c>
      <c r="M175" s="58" t="s">
        <v>106</v>
      </c>
      <c r="N175" s="120" t="s">
        <v>576</v>
      </c>
      <c r="O175" s="120" t="s">
        <v>576</v>
      </c>
      <c r="P175" s="58" t="s">
        <v>107</v>
      </c>
      <c r="Q175" s="58" t="s">
        <v>108</v>
      </c>
      <c r="R175" s="58" t="s">
        <v>129</v>
      </c>
      <c r="S175" s="58" t="s">
        <v>134</v>
      </c>
      <c r="T175" s="58" t="s">
        <v>133</v>
      </c>
      <c r="U175" s="58" t="s">
        <v>109</v>
      </c>
      <c r="V175" s="58" t="s">
        <v>133</v>
      </c>
      <c r="W175" s="58" t="s">
        <v>109</v>
      </c>
      <c r="X175" s="58" t="s">
        <v>133</v>
      </c>
      <c r="Y175" s="58" t="s">
        <v>134</v>
      </c>
      <c r="Z175" s="58" t="s">
        <v>134</v>
      </c>
      <c r="AA175" s="58" t="s">
        <v>132</v>
      </c>
      <c r="AB175" s="58" t="s">
        <v>133</v>
      </c>
      <c r="AC175" s="58" t="s">
        <v>132</v>
      </c>
      <c r="AD175" s="58" t="s">
        <v>133</v>
      </c>
      <c r="AE175" s="58" t="s">
        <v>134</v>
      </c>
      <c r="AF175" s="58" t="s">
        <v>109</v>
      </c>
      <c r="AG175" s="58" t="s">
        <v>109</v>
      </c>
      <c r="AH175" s="58" t="s">
        <v>135</v>
      </c>
      <c r="AI175" s="58" t="s">
        <v>111</v>
      </c>
      <c r="AJ175" s="58" t="s">
        <v>136</v>
      </c>
      <c r="AK175" s="58" t="s">
        <v>137</v>
      </c>
      <c r="AL175" s="58" t="s">
        <v>114</v>
      </c>
      <c r="AM175" s="58" t="s">
        <v>115</v>
      </c>
      <c r="AN175" s="58" t="s">
        <v>116</v>
      </c>
      <c r="AO175" s="58" t="s">
        <v>117</v>
      </c>
      <c r="AP175" s="58" t="s">
        <v>118</v>
      </c>
      <c r="AQ175" s="58" t="s">
        <v>141</v>
      </c>
      <c r="AR175" s="58" t="s">
        <v>142</v>
      </c>
      <c r="AS175" s="58" t="s">
        <v>182</v>
      </c>
      <c r="AT175" s="58" t="s">
        <v>144</v>
      </c>
      <c r="AU175" s="58" t="s">
        <v>145</v>
      </c>
      <c r="AV175" s="58" t="s">
        <v>174</v>
      </c>
      <c r="AW175" s="58" t="s">
        <v>125</v>
      </c>
      <c r="AX175" s="58" t="s">
        <v>157</v>
      </c>
      <c r="AY175" s="58" t="s">
        <v>147</v>
      </c>
      <c r="AZ175" s="120" t="s">
        <v>576</v>
      </c>
      <c r="BA175" s="58" t="s">
        <v>148</v>
      </c>
      <c r="BB175" s="58" t="s">
        <v>106</v>
      </c>
    </row>
    <row r="176" spans="1:54" ht="16" x14ac:dyDescent="0.2">
      <c r="A176" s="63">
        <v>44051.710138888891</v>
      </c>
      <c r="B176" s="63">
        <v>44051.717118055552</v>
      </c>
      <c r="C176" s="58" t="s">
        <v>57</v>
      </c>
      <c r="D176" s="120" t="s">
        <v>576</v>
      </c>
      <c r="E176" s="2">
        <v>100</v>
      </c>
      <c r="F176" s="2">
        <v>602</v>
      </c>
      <c r="G176" s="58" t="s">
        <v>130</v>
      </c>
      <c r="H176" s="63">
        <v>44051.717123865739</v>
      </c>
      <c r="I176" s="58" t="s">
        <v>361</v>
      </c>
      <c r="J176" s="58" t="s">
        <v>106</v>
      </c>
      <c r="K176" s="58" t="s">
        <v>106</v>
      </c>
      <c r="L176" s="58" t="s">
        <v>106</v>
      </c>
      <c r="M176" s="58" t="s">
        <v>106</v>
      </c>
      <c r="N176" s="120" t="s">
        <v>576</v>
      </c>
      <c r="O176" s="120" t="s">
        <v>576</v>
      </c>
      <c r="P176" s="58" t="s">
        <v>107</v>
      </c>
      <c r="Q176" s="58" t="s">
        <v>108</v>
      </c>
      <c r="R176" s="58" t="s">
        <v>129</v>
      </c>
      <c r="S176" s="58" t="s">
        <v>134</v>
      </c>
      <c r="T176" s="58" t="s">
        <v>132</v>
      </c>
      <c r="U176" s="58" t="s">
        <v>134</v>
      </c>
      <c r="V176" s="58" t="s">
        <v>134</v>
      </c>
      <c r="W176" s="58" t="s">
        <v>109</v>
      </c>
      <c r="X176" s="58" t="s">
        <v>134</v>
      </c>
      <c r="Y176" s="58" t="s">
        <v>134</v>
      </c>
      <c r="Z176" s="58" t="s">
        <v>109</v>
      </c>
      <c r="AA176" s="58" t="s">
        <v>132</v>
      </c>
      <c r="AB176" s="58" t="s">
        <v>134</v>
      </c>
      <c r="AC176" s="58" t="s">
        <v>134</v>
      </c>
      <c r="AD176" s="58" t="s">
        <v>134</v>
      </c>
      <c r="AE176" s="58" t="s">
        <v>134</v>
      </c>
      <c r="AF176" s="58" t="s">
        <v>109</v>
      </c>
      <c r="AG176" s="58" t="s">
        <v>134</v>
      </c>
      <c r="AH176" s="58" t="s">
        <v>110</v>
      </c>
      <c r="AI176" s="58" t="s">
        <v>331</v>
      </c>
      <c r="AJ176" s="58" t="s">
        <v>136</v>
      </c>
      <c r="AK176" s="58" t="s">
        <v>137</v>
      </c>
      <c r="AL176" s="58" t="s">
        <v>114</v>
      </c>
      <c r="AM176" s="58" t="s">
        <v>138</v>
      </c>
      <c r="AN176" s="58" t="s">
        <v>116</v>
      </c>
      <c r="AO176" s="58" t="s">
        <v>117</v>
      </c>
      <c r="AP176" s="58" t="s">
        <v>140</v>
      </c>
      <c r="AQ176" s="58" t="s">
        <v>119</v>
      </c>
      <c r="AR176" s="58" t="s">
        <v>142</v>
      </c>
      <c r="AS176" s="58" t="s">
        <v>143</v>
      </c>
      <c r="AT176" s="58" t="s">
        <v>122</v>
      </c>
      <c r="AU176" s="58" t="s">
        <v>145</v>
      </c>
      <c r="AV176" s="58" t="s">
        <v>123</v>
      </c>
      <c r="AW176" s="58" t="s">
        <v>125</v>
      </c>
      <c r="AX176" s="58" t="s">
        <v>157</v>
      </c>
      <c r="AY176" s="58" t="s">
        <v>192</v>
      </c>
      <c r="AZ176" s="120" t="s">
        <v>576</v>
      </c>
      <c r="BA176" s="58" t="s">
        <v>220</v>
      </c>
      <c r="BB176" s="58" t="s">
        <v>106</v>
      </c>
    </row>
    <row r="177" spans="1:54" s="17" customFormat="1" ht="16" x14ac:dyDescent="0.2">
      <c r="A177" s="72">
        <v>44048.475590277776</v>
      </c>
      <c r="B177" s="72">
        <v>44048.476354166669</v>
      </c>
      <c r="C177" s="70" t="s">
        <v>57</v>
      </c>
      <c r="D177" s="120" t="s">
        <v>576</v>
      </c>
      <c r="E177" s="17">
        <v>16</v>
      </c>
      <c r="F177" s="17">
        <v>65</v>
      </c>
      <c r="G177" s="70" t="s">
        <v>104</v>
      </c>
      <c r="H177" s="72">
        <v>44055.476511608795</v>
      </c>
      <c r="I177" s="70" t="s">
        <v>362</v>
      </c>
      <c r="J177" s="70" t="s">
        <v>106</v>
      </c>
      <c r="K177" s="70" t="s">
        <v>106</v>
      </c>
      <c r="L177" s="70" t="s">
        <v>106</v>
      </c>
      <c r="M177" s="70" t="s">
        <v>106</v>
      </c>
      <c r="N177" s="120" t="s">
        <v>576</v>
      </c>
      <c r="O177" s="120" t="s">
        <v>576</v>
      </c>
      <c r="P177" s="70" t="s">
        <v>107</v>
      </c>
      <c r="Q177" s="70" t="s">
        <v>108</v>
      </c>
      <c r="R177" s="70" t="s">
        <v>129</v>
      </c>
      <c r="S177" s="70" t="s">
        <v>134</v>
      </c>
      <c r="T177" s="70" t="s">
        <v>133</v>
      </c>
      <c r="U177" s="70" t="s">
        <v>134</v>
      </c>
      <c r="V177" s="70" t="s">
        <v>134</v>
      </c>
      <c r="W177" s="70" t="s">
        <v>134</v>
      </c>
      <c r="X177" s="70" t="s">
        <v>133</v>
      </c>
      <c r="Y177" s="70" t="s">
        <v>134</v>
      </c>
      <c r="Z177" s="70" t="s">
        <v>134</v>
      </c>
      <c r="AA177" s="70" t="s">
        <v>133</v>
      </c>
      <c r="AB177" s="70" t="s">
        <v>134</v>
      </c>
      <c r="AC177" s="70" t="s">
        <v>134</v>
      </c>
      <c r="AD177" s="70" t="s">
        <v>134</v>
      </c>
      <c r="AE177" s="70" t="s">
        <v>134</v>
      </c>
      <c r="AF177" s="70" t="s">
        <v>134</v>
      </c>
      <c r="AG177" s="70" t="s">
        <v>134</v>
      </c>
      <c r="AH177" s="71">
        <v>0</v>
      </c>
      <c r="AI177" s="70" t="s">
        <v>106</v>
      </c>
      <c r="AJ177" s="70" t="s">
        <v>106</v>
      </c>
      <c r="AK177" s="70" t="s">
        <v>106</v>
      </c>
      <c r="AL177" s="70" t="s">
        <v>106</v>
      </c>
      <c r="AM177" s="70" t="s">
        <v>106</v>
      </c>
      <c r="AN177" s="70" t="s">
        <v>106</v>
      </c>
      <c r="AO177" s="70" t="s">
        <v>106</v>
      </c>
      <c r="AP177" s="70" t="s">
        <v>106</v>
      </c>
      <c r="AQ177" s="70" t="s">
        <v>106</v>
      </c>
      <c r="AR177" s="70" t="s">
        <v>106</v>
      </c>
      <c r="AS177" s="70" t="s">
        <v>106</v>
      </c>
      <c r="AT177" s="70" t="s">
        <v>106</v>
      </c>
      <c r="AU177" s="70" t="s">
        <v>106</v>
      </c>
      <c r="AV177" s="70" t="s">
        <v>106</v>
      </c>
      <c r="AW177" s="70" t="s">
        <v>106</v>
      </c>
      <c r="AX177" s="70" t="s">
        <v>106</v>
      </c>
      <c r="AY177" s="70" t="s">
        <v>106</v>
      </c>
      <c r="AZ177" s="120" t="s">
        <v>576</v>
      </c>
      <c r="BA177" s="70" t="s">
        <v>106</v>
      </c>
      <c r="BB177" s="70" t="s">
        <v>106</v>
      </c>
    </row>
    <row r="178" spans="1:54" s="17" customFormat="1" ht="16" x14ac:dyDescent="0.2">
      <c r="A178" s="72">
        <v>44048.476064814815</v>
      </c>
      <c r="B178" s="72">
        <v>44048.477476851855</v>
      </c>
      <c r="C178" s="70" t="s">
        <v>57</v>
      </c>
      <c r="D178" s="120" t="s">
        <v>576</v>
      </c>
      <c r="E178" s="17">
        <v>16</v>
      </c>
      <c r="F178" s="17">
        <v>121</v>
      </c>
      <c r="G178" s="70" t="s">
        <v>104</v>
      </c>
      <c r="H178" s="72">
        <v>44055.477516678242</v>
      </c>
      <c r="I178" s="70" t="s">
        <v>363</v>
      </c>
      <c r="J178" s="70" t="s">
        <v>106</v>
      </c>
      <c r="K178" s="70" t="s">
        <v>106</v>
      </c>
      <c r="L178" s="70" t="s">
        <v>106</v>
      </c>
      <c r="M178" s="70" t="s">
        <v>106</v>
      </c>
      <c r="N178" s="120" t="s">
        <v>576</v>
      </c>
      <c r="O178" s="120" t="s">
        <v>576</v>
      </c>
      <c r="P178" s="70" t="s">
        <v>107</v>
      </c>
      <c r="Q178" s="70" t="s">
        <v>108</v>
      </c>
      <c r="R178" s="70" t="s">
        <v>129</v>
      </c>
      <c r="S178" s="70" t="s">
        <v>134</v>
      </c>
      <c r="T178" s="70" t="s">
        <v>132</v>
      </c>
      <c r="U178" s="70" t="s">
        <v>133</v>
      </c>
      <c r="V178" s="70" t="s">
        <v>134</v>
      </c>
      <c r="W178" s="70" t="s">
        <v>134</v>
      </c>
      <c r="X178" s="70" t="s">
        <v>134</v>
      </c>
      <c r="Y178" s="70" t="s">
        <v>134</v>
      </c>
      <c r="Z178" s="70" t="s">
        <v>134</v>
      </c>
      <c r="AA178" s="70" t="s">
        <v>134</v>
      </c>
      <c r="AB178" s="70" t="s">
        <v>134</v>
      </c>
      <c r="AC178" s="70" t="s">
        <v>134</v>
      </c>
      <c r="AD178" s="70" t="s">
        <v>134</v>
      </c>
      <c r="AE178" s="70" t="s">
        <v>134</v>
      </c>
      <c r="AF178" s="70" t="s">
        <v>133</v>
      </c>
      <c r="AG178" s="70" t="s">
        <v>133</v>
      </c>
      <c r="AH178" s="71">
        <v>0</v>
      </c>
      <c r="AI178" s="70" t="s">
        <v>106</v>
      </c>
      <c r="AJ178" s="70" t="s">
        <v>106</v>
      </c>
      <c r="AK178" s="70" t="s">
        <v>106</v>
      </c>
      <c r="AL178" s="70" t="s">
        <v>106</v>
      </c>
      <c r="AM178" s="70" t="s">
        <v>106</v>
      </c>
      <c r="AN178" s="70" t="s">
        <v>106</v>
      </c>
      <c r="AO178" s="70" t="s">
        <v>106</v>
      </c>
      <c r="AP178" s="70" t="s">
        <v>106</v>
      </c>
      <c r="AQ178" s="70" t="s">
        <v>106</v>
      </c>
      <c r="AR178" s="70" t="s">
        <v>106</v>
      </c>
      <c r="AS178" s="70" t="s">
        <v>106</v>
      </c>
      <c r="AT178" s="70" t="s">
        <v>106</v>
      </c>
      <c r="AU178" s="70" t="s">
        <v>106</v>
      </c>
      <c r="AV178" s="70" t="s">
        <v>106</v>
      </c>
      <c r="AW178" s="70" t="s">
        <v>106</v>
      </c>
      <c r="AX178" s="70" t="s">
        <v>106</v>
      </c>
      <c r="AY178" s="70" t="s">
        <v>106</v>
      </c>
      <c r="AZ178" s="120" t="s">
        <v>576</v>
      </c>
      <c r="BA178" s="70" t="s">
        <v>106</v>
      </c>
      <c r="BB178" s="70" t="s">
        <v>106</v>
      </c>
    </row>
    <row r="179" spans="1:54" ht="16" x14ac:dyDescent="0.2">
      <c r="A179" s="63">
        <v>44048.482233796298</v>
      </c>
      <c r="B179" s="63">
        <v>44048.486666666664</v>
      </c>
      <c r="C179" s="58" t="s">
        <v>57</v>
      </c>
      <c r="D179" s="120" t="s">
        <v>576</v>
      </c>
      <c r="E179" s="2">
        <v>33</v>
      </c>
      <c r="F179" s="2">
        <v>382</v>
      </c>
      <c r="G179" s="58" t="s">
        <v>104</v>
      </c>
      <c r="H179" s="63">
        <v>44055.486799351849</v>
      </c>
      <c r="I179" s="58" t="s">
        <v>364</v>
      </c>
      <c r="J179" s="58" t="s">
        <v>106</v>
      </c>
      <c r="K179" s="58" t="s">
        <v>106</v>
      </c>
      <c r="L179" s="58" t="s">
        <v>106</v>
      </c>
      <c r="M179" s="58" t="s">
        <v>106</v>
      </c>
      <c r="N179" s="120" t="s">
        <v>576</v>
      </c>
      <c r="O179" s="120" t="s">
        <v>576</v>
      </c>
      <c r="P179" s="58" t="s">
        <v>107</v>
      </c>
      <c r="Q179" s="58" t="s">
        <v>108</v>
      </c>
      <c r="R179" s="58" t="s">
        <v>129</v>
      </c>
      <c r="S179" s="58" t="s">
        <v>133</v>
      </c>
      <c r="T179" s="58" t="s">
        <v>132</v>
      </c>
      <c r="U179" s="58" t="s">
        <v>132</v>
      </c>
      <c r="V179" s="58" t="s">
        <v>133</v>
      </c>
      <c r="W179" s="58" t="s">
        <v>133</v>
      </c>
      <c r="X179" s="58" t="s">
        <v>133</v>
      </c>
      <c r="Y179" s="58" t="s">
        <v>134</v>
      </c>
      <c r="Z179" s="58" t="s">
        <v>133</v>
      </c>
      <c r="AA179" s="58" t="s">
        <v>133</v>
      </c>
      <c r="AB179" s="58" t="s">
        <v>133</v>
      </c>
      <c r="AC179" s="58" t="s">
        <v>134</v>
      </c>
      <c r="AD179" s="58" t="s">
        <v>134</v>
      </c>
      <c r="AE179" s="58" t="s">
        <v>134</v>
      </c>
      <c r="AF179" s="58" t="s">
        <v>134</v>
      </c>
      <c r="AG179" s="58" t="s">
        <v>134</v>
      </c>
      <c r="AH179" s="58" t="s">
        <v>110</v>
      </c>
      <c r="AI179" s="58" t="s">
        <v>111</v>
      </c>
      <c r="AJ179" s="58" t="s">
        <v>136</v>
      </c>
      <c r="AK179" s="58" t="s">
        <v>137</v>
      </c>
      <c r="AL179" s="58" t="s">
        <v>114</v>
      </c>
      <c r="AM179" s="58" t="s">
        <v>138</v>
      </c>
      <c r="AN179" s="58" t="s">
        <v>156</v>
      </c>
      <c r="AO179" s="58" t="s">
        <v>139</v>
      </c>
      <c r="AP179" s="58" t="s">
        <v>118</v>
      </c>
      <c r="AQ179" s="58" t="s">
        <v>119</v>
      </c>
      <c r="AR179" s="58" t="s">
        <v>142</v>
      </c>
      <c r="AS179" s="58" t="s">
        <v>143</v>
      </c>
      <c r="AT179" s="58" t="s">
        <v>122</v>
      </c>
      <c r="AU179" s="58" t="s">
        <v>145</v>
      </c>
      <c r="AV179" s="58" t="s">
        <v>123</v>
      </c>
      <c r="AW179" s="58" t="s">
        <v>125</v>
      </c>
      <c r="AX179" s="58" t="s">
        <v>126</v>
      </c>
      <c r="AY179" s="58" t="s">
        <v>147</v>
      </c>
      <c r="AZ179" s="120" t="s">
        <v>576</v>
      </c>
      <c r="BA179" s="58" t="s">
        <v>148</v>
      </c>
      <c r="BB179" s="58" t="s">
        <v>106</v>
      </c>
    </row>
    <row r="180" spans="1:54" s="17" customFormat="1" ht="16" x14ac:dyDescent="0.2">
      <c r="A180" s="72">
        <v>44048.520486111112</v>
      </c>
      <c r="B180" s="72">
        <v>44048.523541666669</v>
      </c>
      <c r="C180" s="70" t="s">
        <v>57</v>
      </c>
      <c r="D180" s="120" t="s">
        <v>576</v>
      </c>
      <c r="E180" s="17">
        <v>16</v>
      </c>
      <c r="F180" s="17">
        <v>263</v>
      </c>
      <c r="G180" s="70" t="s">
        <v>104</v>
      </c>
      <c r="H180" s="72">
        <v>44055.523586111114</v>
      </c>
      <c r="I180" s="70" t="s">
        <v>365</v>
      </c>
      <c r="J180" s="70" t="s">
        <v>106</v>
      </c>
      <c r="K180" s="70" t="s">
        <v>106</v>
      </c>
      <c r="L180" s="70" t="s">
        <v>106</v>
      </c>
      <c r="M180" s="70" t="s">
        <v>106</v>
      </c>
      <c r="N180" s="120" t="s">
        <v>576</v>
      </c>
      <c r="O180" s="120" t="s">
        <v>576</v>
      </c>
      <c r="P180" s="70" t="s">
        <v>107</v>
      </c>
      <c r="Q180" s="70" t="s">
        <v>108</v>
      </c>
      <c r="R180" s="70" t="s">
        <v>129</v>
      </c>
      <c r="S180" s="70" t="s">
        <v>134</v>
      </c>
      <c r="T180" s="70" t="s">
        <v>133</v>
      </c>
      <c r="U180" s="70" t="s">
        <v>134</v>
      </c>
      <c r="V180" s="70" t="s">
        <v>134</v>
      </c>
      <c r="W180" s="70" t="s">
        <v>134</v>
      </c>
      <c r="X180" s="70" t="s">
        <v>109</v>
      </c>
      <c r="Y180" s="70" t="s">
        <v>134</v>
      </c>
      <c r="Z180" s="70" t="s">
        <v>134</v>
      </c>
      <c r="AA180" s="70" t="s">
        <v>134</v>
      </c>
      <c r="AB180" s="70" t="s">
        <v>134</v>
      </c>
      <c r="AC180" s="70" t="s">
        <v>134</v>
      </c>
      <c r="AD180" s="70" t="s">
        <v>134</v>
      </c>
      <c r="AE180" s="70" t="s">
        <v>134</v>
      </c>
      <c r="AF180" s="70" t="s">
        <v>134</v>
      </c>
      <c r="AG180" s="70" t="s">
        <v>134</v>
      </c>
      <c r="AH180" s="71">
        <v>0</v>
      </c>
      <c r="AI180" s="70" t="s">
        <v>106</v>
      </c>
      <c r="AJ180" s="70" t="s">
        <v>106</v>
      </c>
      <c r="AK180" s="70" t="s">
        <v>106</v>
      </c>
      <c r="AL180" s="70" t="s">
        <v>106</v>
      </c>
      <c r="AM180" s="70" t="s">
        <v>106</v>
      </c>
      <c r="AN180" s="70" t="s">
        <v>106</v>
      </c>
      <c r="AO180" s="70" t="s">
        <v>106</v>
      </c>
      <c r="AP180" s="70" t="s">
        <v>106</v>
      </c>
      <c r="AQ180" s="70" t="s">
        <v>106</v>
      </c>
      <c r="AR180" s="70" t="s">
        <v>106</v>
      </c>
      <c r="AS180" s="70" t="s">
        <v>106</v>
      </c>
      <c r="AT180" s="70" t="s">
        <v>106</v>
      </c>
      <c r="AU180" s="70" t="s">
        <v>106</v>
      </c>
      <c r="AV180" s="70" t="s">
        <v>106</v>
      </c>
      <c r="AW180" s="70" t="s">
        <v>106</v>
      </c>
      <c r="AX180" s="70" t="s">
        <v>106</v>
      </c>
      <c r="AY180" s="70" t="s">
        <v>106</v>
      </c>
      <c r="AZ180" s="120" t="s">
        <v>576</v>
      </c>
      <c r="BA180" s="70" t="s">
        <v>106</v>
      </c>
      <c r="BB180" s="70" t="s">
        <v>106</v>
      </c>
    </row>
    <row r="181" spans="1:54" s="17" customFormat="1" ht="16" x14ac:dyDescent="0.2">
      <c r="A181" s="72">
        <v>44048.53665509259</v>
      </c>
      <c r="B181" s="72">
        <v>44048.537407407406</v>
      </c>
      <c r="C181" s="70" t="s">
        <v>57</v>
      </c>
      <c r="D181" s="120" t="s">
        <v>576</v>
      </c>
      <c r="E181" s="17">
        <v>16</v>
      </c>
      <c r="F181" s="17">
        <v>65</v>
      </c>
      <c r="G181" s="70" t="s">
        <v>104</v>
      </c>
      <c r="H181" s="72">
        <v>44055.537650543978</v>
      </c>
      <c r="I181" s="70" t="s">
        <v>366</v>
      </c>
      <c r="J181" s="70" t="s">
        <v>106</v>
      </c>
      <c r="K181" s="70" t="s">
        <v>106</v>
      </c>
      <c r="L181" s="70" t="s">
        <v>106</v>
      </c>
      <c r="M181" s="70" t="s">
        <v>106</v>
      </c>
      <c r="N181" s="120" t="s">
        <v>576</v>
      </c>
      <c r="O181" s="120" t="s">
        <v>576</v>
      </c>
      <c r="P181" s="70" t="s">
        <v>107</v>
      </c>
      <c r="Q181" s="70" t="s">
        <v>108</v>
      </c>
      <c r="R181" s="70" t="s">
        <v>129</v>
      </c>
      <c r="S181" s="70" t="s">
        <v>134</v>
      </c>
      <c r="T181" s="70" t="s">
        <v>132</v>
      </c>
      <c r="U181" s="70" t="s">
        <v>133</v>
      </c>
      <c r="V181" s="70" t="s">
        <v>133</v>
      </c>
      <c r="W181" s="70" t="s">
        <v>134</v>
      </c>
      <c r="X181" s="70" t="s">
        <v>132</v>
      </c>
      <c r="Y181" s="70" t="s">
        <v>133</v>
      </c>
      <c r="Z181" s="70" t="s">
        <v>133</v>
      </c>
      <c r="AA181" s="70" t="s">
        <v>133</v>
      </c>
      <c r="AB181" s="70" t="s">
        <v>134</v>
      </c>
      <c r="AC181" s="70" t="s">
        <v>134</v>
      </c>
      <c r="AD181" s="70" t="s">
        <v>133</v>
      </c>
      <c r="AE181" s="70" t="s">
        <v>134</v>
      </c>
      <c r="AF181" s="70" t="s">
        <v>134</v>
      </c>
      <c r="AG181" s="70" t="s">
        <v>133</v>
      </c>
      <c r="AH181" s="71">
        <v>0</v>
      </c>
      <c r="AI181" s="70" t="s">
        <v>106</v>
      </c>
      <c r="AJ181" s="70" t="s">
        <v>106</v>
      </c>
      <c r="AK181" s="70" t="s">
        <v>106</v>
      </c>
      <c r="AL181" s="70" t="s">
        <v>106</v>
      </c>
      <c r="AM181" s="70" t="s">
        <v>106</v>
      </c>
      <c r="AN181" s="70" t="s">
        <v>106</v>
      </c>
      <c r="AO181" s="70" t="s">
        <v>106</v>
      </c>
      <c r="AP181" s="70" t="s">
        <v>106</v>
      </c>
      <c r="AQ181" s="70" t="s">
        <v>106</v>
      </c>
      <c r="AR181" s="70" t="s">
        <v>106</v>
      </c>
      <c r="AS181" s="70" t="s">
        <v>106</v>
      </c>
      <c r="AT181" s="70" t="s">
        <v>106</v>
      </c>
      <c r="AU181" s="70" t="s">
        <v>106</v>
      </c>
      <c r="AV181" s="70" t="s">
        <v>106</v>
      </c>
      <c r="AW181" s="70" t="s">
        <v>106</v>
      </c>
      <c r="AX181" s="70" t="s">
        <v>106</v>
      </c>
      <c r="AY181" s="70" t="s">
        <v>106</v>
      </c>
      <c r="AZ181" s="120" t="s">
        <v>576</v>
      </c>
      <c r="BA181" s="70" t="s">
        <v>106</v>
      </c>
      <c r="BB181" s="70" t="s">
        <v>106</v>
      </c>
    </row>
    <row r="182" spans="1:54" s="17" customFormat="1" ht="16" x14ac:dyDescent="0.2">
      <c r="A182" s="72">
        <v>44048.820335648146</v>
      </c>
      <c r="B182" s="72">
        <v>44048.822465277779</v>
      </c>
      <c r="C182" s="70" t="s">
        <v>57</v>
      </c>
      <c r="D182" s="120" t="s">
        <v>576</v>
      </c>
      <c r="E182" s="17">
        <v>16</v>
      </c>
      <c r="F182" s="17">
        <v>183</v>
      </c>
      <c r="G182" s="70" t="s">
        <v>104</v>
      </c>
      <c r="H182" s="72">
        <v>44055.822590914351</v>
      </c>
      <c r="I182" s="70" t="s">
        <v>367</v>
      </c>
      <c r="J182" s="70" t="s">
        <v>106</v>
      </c>
      <c r="K182" s="70" t="s">
        <v>106</v>
      </c>
      <c r="L182" s="70" t="s">
        <v>106</v>
      </c>
      <c r="M182" s="70" t="s">
        <v>106</v>
      </c>
      <c r="N182" s="120" t="s">
        <v>576</v>
      </c>
      <c r="O182" s="120" t="s">
        <v>576</v>
      </c>
      <c r="P182" s="70" t="s">
        <v>107</v>
      </c>
      <c r="Q182" s="70" t="s">
        <v>108</v>
      </c>
      <c r="R182" s="70" t="s">
        <v>129</v>
      </c>
      <c r="S182" s="70" t="s">
        <v>109</v>
      </c>
      <c r="T182" s="70" t="s">
        <v>133</v>
      </c>
      <c r="U182" s="70" t="s">
        <v>134</v>
      </c>
      <c r="V182" s="70" t="s">
        <v>134</v>
      </c>
      <c r="W182" s="70" t="s">
        <v>109</v>
      </c>
      <c r="X182" s="70" t="s">
        <v>134</v>
      </c>
      <c r="Y182" s="70" t="s">
        <v>109</v>
      </c>
      <c r="Z182" s="70" t="s">
        <v>134</v>
      </c>
      <c r="AA182" s="70" t="s">
        <v>134</v>
      </c>
      <c r="AB182" s="70" t="s">
        <v>109</v>
      </c>
      <c r="AC182" s="70" t="s">
        <v>134</v>
      </c>
      <c r="AD182" s="70" t="s">
        <v>134</v>
      </c>
      <c r="AE182" s="70" t="s">
        <v>109</v>
      </c>
      <c r="AF182" s="70" t="s">
        <v>134</v>
      </c>
      <c r="AG182" s="70" t="s">
        <v>134</v>
      </c>
      <c r="AH182" s="71">
        <v>0</v>
      </c>
      <c r="AI182" s="70" t="s">
        <v>106</v>
      </c>
      <c r="AJ182" s="70" t="s">
        <v>106</v>
      </c>
      <c r="AK182" s="70" t="s">
        <v>106</v>
      </c>
      <c r="AL182" s="70" t="s">
        <v>106</v>
      </c>
      <c r="AM182" s="70" t="s">
        <v>106</v>
      </c>
      <c r="AN182" s="70" t="s">
        <v>106</v>
      </c>
      <c r="AO182" s="70" t="s">
        <v>106</v>
      </c>
      <c r="AP182" s="70" t="s">
        <v>106</v>
      </c>
      <c r="AQ182" s="70" t="s">
        <v>106</v>
      </c>
      <c r="AR182" s="70" t="s">
        <v>106</v>
      </c>
      <c r="AS182" s="70" t="s">
        <v>106</v>
      </c>
      <c r="AT182" s="70" t="s">
        <v>106</v>
      </c>
      <c r="AU182" s="70" t="s">
        <v>106</v>
      </c>
      <c r="AV182" s="70" t="s">
        <v>106</v>
      </c>
      <c r="AW182" s="70" t="s">
        <v>106</v>
      </c>
      <c r="AX182" s="70" t="s">
        <v>106</v>
      </c>
      <c r="AY182" s="70" t="s">
        <v>106</v>
      </c>
      <c r="AZ182" s="120" t="s">
        <v>576</v>
      </c>
      <c r="BA182" s="70" t="s">
        <v>106</v>
      </c>
      <c r="BB182" s="70" t="s">
        <v>106</v>
      </c>
    </row>
    <row r="183" spans="1:54" ht="16" x14ac:dyDescent="0.2">
      <c r="A183" s="63">
        <v>44048.903599537036</v>
      </c>
      <c r="B183" s="63">
        <v>44048.907233796293</v>
      </c>
      <c r="C183" s="58" t="s">
        <v>57</v>
      </c>
      <c r="D183" s="120" t="s">
        <v>576</v>
      </c>
      <c r="E183" s="2">
        <v>33</v>
      </c>
      <c r="F183" s="2">
        <v>313</v>
      </c>
      <c r="G183" s="58" t="s">
        <v>104</v>
      </c>
      <c r="H183" s="63">
        <v>44055.907263564812</v>
      </c>
      <c r="I183" s="58" t="s">
        <v>368</v>
      </c>
      <c r="J183" s="58" t="s">
        <v>106</v>
      </c>
      <c r="K183" s="58" t="s">
        <v>106</v>
      </c>
      <c r="L183" s="58" t="s">
        <v>106</v>
      </c>
      <c r="M183" s="58" t="s">
        <v>106</v>
      </c>
      <c r="N183" s="120" t="s">
        <v>576</v>
      </c>
      <c r="O183" s="120" t="s">
        <v>576</v>
      </c>
      <c r="P183" s="58" t="s">
        <v>107</v>
      </c>
      <c r="Q183" s="58" t="s">
        <v>108</v>
      </c>
      <c r="R183" s="58" t="s">
        <v>129</v>
      </c>
      <c r="S183" s="58" t="s">
        <v>109</v>
      </c>
      <c r="T183" s="58" t="s">
        <v>133</v>
      </c>
      <c r="U183" s="58" t="s">
        <v>134</v>
      </c>
      <c r="V183" s="58" t="s">
        <v>134</v>
      </c>
      <c r="W183" s="58" t="s">
        <v>134</v>
      </c>
      <c r="X183" s="58" t="s">
        <v>134</v>
      </c>
      <c r="Y183" s="58" t="s">
        <v>134</v>
      </c>
      <c r="Z183" s="58" t="s">
        <v>134</v>
      </c>
      <c r="AA183" s="58" t="s">
        <v>134</v>
      </c>
      <c r="AB183" s="58" t="s">
        <v>134</v>
      </c>
      <c r="AC183" s="58" t="s">
        <v>134</v>
      </c>
      <c r="AD183" s="58" t="s">
        <v>134</v>
      </c>
      <c r="AE183" s="58" t="s">
        <v>134</v>
      </c>
      <c r="AF183" s="58" t="s">
        <v>134</v>
      </c>
      <c r="AG183" s="58" t="s">
        <v>134</v>
      </c>
      <c r="AH183" s="58" t="s">
        <v>110</v>
      </c>
      <c r="AI183" s="58" t="s">
        <v>166</v>
      </c>
      <c r="AJ183" s="58" t="s">
        <v>136</v>
      </c>
      <c r="AK183" s="58" t="s">
        <v>137</v>
      </c>
      <c r="AL183" s="58" t="s">
        <v>114</v>
      </c>
      <c r="AM183" s="58" t="s">
        <v>138</v>
      </c>
      <c r="AN183" s="58" t="s">
        <v>116</v>
      </c>
      <c r="AO183" s="58" t="s">
        <v>159</v>
      </c>
      <c r="AP183" s="58" t="s">
        <v>140</v>
      </c>
      <c r="AQ183" s="58" t="s">
        <v>141</v>
      </c>
      <c r="AR183" s="58" t="s">
        <v>142</v>
      </c>
      <c r="AS183" s="58" t="s">
        <v>182</v>
      </c>
      <c r="AT183" s="58" t="s">
        <v>122</v>
      </c>
      <c r="AU183" s="58" t="s">
        <v>145</v>
      </c>
      <c r="AV183" s="58" t="s">
        <v>174</v>
      </c>
      <c r="AW183" s="58" t="s">
        <v>125</v>
      </c>
      <c r="AX183" s="58" t="s">
        <v>126</v>
      </c>
      <c r="AY183" s="58" t="s">
        <v>147</v>
      </c>
      <c r="AZ183" s="120" t="s">
        <v>576</v>
      </c>
      <c r="BA183" s="58" t="s">
        <v>148</v>
      </c>
      <c r="BB183" s="58" t="s">
        <v>106</v>
      </c>
    </row>
    <row r="184" spans="1:54" ht="16" x14ac:dyDescent="0.2">
      <c r="A184" s="63">
        <v>44049.537349537037</v>
      </c>
      <c r="B184" s="63">
        <v>44049.540555555555</v>
      </c>
      <c r="C184" s="58" t="s">
        <v>57</v>
      </c>
      <c r="D184" s="120" t="s">
        <v>576</v>
      </c>
      <c r="E184" s="2">
        <v>33</v>
      </c>
      <c r="F184" s="2">
        <v>276</v>
      </c>
      <c r="G184" s="58" t="s">
        <v>104</v>
      </c>
      <c r="H184" s="63">
        <v>44056.540576168984</v>
      </c>
      <c r="I184" s="58" t="s">
        <v>369</v>
      </c>
      <c r="J184" s="58" t="s">
        <v>106</v>
      </c>
      <c r="K184" s="58" t="s">
        <v>106</v>
      </c>
      <c r="L184" s="58" t="s">
        <v>106</v>
      </c>
      <c r="M184" s="58" t="s">
        <v>106</v>
      </c>
      <c r="N184" s="120" t="s">
        <v>576</v>
      </c>
      <c r="O184" s="120" t="s">
        <v>576</v>
      </c>
      <c r="P184" s="58" t="s">
        <v>107</v>
      </c>
      <c r="Q184" s="58" t="s">
        <v>108</v>
      </c>
      <c r="R184" s="58" t="s">
        <v>129</v>
      </c>
      <c r="S184" s="58" t="s">
        <v>134</v>
      </c>
      <c r="T184" s="58" t="s">
        <v>134</v>
      </c>
      <c r="U184" s="58" t="s">
        <v>133</v>
      </c>
      <c r="V184" s="58" t="s">
        <v>133</v>
      </c>
      <c r="W184" s="58" t="s">
        <v>133</v>
      </c>
      <c r="X184" s="58" t="s">
        <v>133</v>
      </c>
      <c r="Y184" s="58" t="s">
        <v>132</v>
      </c>
      <c r="Z184" s="58" t="s">
        <v>133</v>
      </c>
      <c r="AA184" s="58" t="s">
        <v>133</v>
      </c>
      <c r="AB184" s="58" t="s">
        <v>133</v>
      </c>
      <c r="AC184" s="58" t="s">
        <v>132</v>
      </c>
      <c r="AD184" s="58" t="s">
        <v>132</v>
      </c>
      <c r="AE184" s="58" t="s">
        <v>133</v>
      </c>
      <c r="AF184" s="58" t="s">
        <v>133</v>
      </c>
      <c r="AG184" s="58" t="s">
        <v>133</v>
      </c>
      <c r="AH184" s="58" t="s">
        <v>110</v>
      </c>
      <c r="AI184" s="58" t="s">
        <v>111</v>
      </c>
      <c r="AJ184" s="58" t="s">
        <v>136</v>
      </c>
      <c r="AK184" s="58" t="s">
        <v>137</v>
      </c>
      <c r="AL184" s="58" t="s">
        <v>114</v>
      </c>
      <c r="AM184" s="58" t="s">
        <v>138</v>
      </c>
      <c r="AN184" s="58" t="s">
        <v>176</v>
      </c>
      <c r="AO184" s="58" t="s">
        <v>139</v>
      </c>
      <c r="AP184" s="58" t="s">
        <v>118</v>
      </c>
      <c r="AQ184" s="58" t="s">
        <v>119</v>
      </c>
      <c r="AR184" s="58" t="s">
        <v>350</v>
      </c>
      <c r="AS184" s="58" t="s">
        <v>143</v>
      </c>
      <c r="AT184" s="58" t="s">
        <v>153</v>
      </c>
      <c r="AU184" s="58" t="s">
        <v>145</v>
      </c>
      <c r="AV184" s="58" t="s">
        <v>174</v>
      </c>
      <c r="AW184" s="58" t="s">
        <v>125</v>
      </c>
      <c r="AX184" s="58" t="s">
        <v>146</v>
      </c>
      <c r="AY184" s="58" t="s">
        <v>147</v>
      </c>
      <c r="AZ184" s="120" t="s">
        <v>576</v>
      </c>
      <c r="BA184" s="58" t="s">
        <v>148</v>
      </c>
      <c r="BB184" s="58" t="s">
        <v>106</v>
      </c>
    </row>
    <row r="185" spans="1:54" s="66" customFormat="1" ht="16" x14ac:dyDescent="0.2">
      <c r="A185" s="69">
        <v>44049.743842592594</v>
      </c>
      <c r="B185" s="69">
        <v>44049.784768518519</v>
      </c>
      <c r="C185" s="67" t="s">
        <v>57</v>
      </c>
      <c r="D185" s="120" t="s">
        <v>576</v>
      </c>
      <c r="E185" s="66">
        <v>2</v>
      </c>
      <c r="F185" s="66">
        <v>3535</v>
      </c>
      <c r="G185" s="67" t="s">
        <v>104</v>
      </c>
      <c r="H185" s="69">
        <v>44056.785003067132</v>
      </c>
      <c r="I185" s="67" t="s">
        <v>370</v>
      </c>
      <c r="J185" s="67" t="s">
        <v>106</v>
      </c>
      <c r="K185" s="67" t="s">
        <v>106</v>
      </c>
      <c r="L185" s="67" t="s">
        <v>106</v>
      </c>
      <c r="M185" s="67" t="s">
        <v>106</v>
      </c>
      <c r="N185" s="120" t="s">
        <v>576</v>
      </c>
      <c r="O185" s="120" t="s">
        <v>576</v>
      </c>
      <c r="P185" s="67" t="s">
        <v>107</v>
      </c>
      <c r="Q185" s="67" t="s">
        <v>108</v>
      </c>
      <c r="R185" s="67" t="s">
        <v>129</v>
      </c>
      <c r="S185" s="67" t="s">
        <v>106</v>
      </c>
      <c r="T185" s="67" t="s">
        <v>106</v>
      </c>
      <c r="U185" s="67" t="s">
        <v>106</v>
      </c>
      <c r="V185" s="67" t="s">
        <v>106</v>
      </c>
      <c r="W185" s="67" t="s">
        <v>106</v>
      </c>
      <c r="X185" s="67" t="s">
        <v>106</v>
      </c>
      <c r="Y185" s="67" t="s">
        <v>106</v>
      </c>
      <c r="Z185" s="67" t="s">
        <v>106</v>
      </c>
      <c r="AA185" s="67" t="s">
        <v>106</v>
      </c>
      <c r="AB185" s="67" t="s">
        <v>106</v>
      </c>
      <c r="AC185" s="67" t="s">
        <v>106</v>
      </c>
      <c r="AD185" s="67" t="s">
        <v>106</v>
      </c>
      <c r="AE185" s="67" t="s">
        <v>106</v>
      </c>
      <c r="AF185" s="67" t="s">
        <v>106</v>
      </c>
      <c r="AG185" s="68">
        <v>0</v>
      </c>
      <c r="AH185" s="68">
        <v>0</v>
      </c>
      <c r="AI185" s="67" t="s">
        <v>106</v>
      </c>
      <c r="AJ185" s="67" t="s">
        <v>106</v>
      </c>
      <c r="AK185" s="67" t="s">
        <v>106</v>
      </c>
      <c r="AL185" s="67" t="s">
        <v>106</v>
      </c>
      <c r="AM185" s="67" t="s">
        <v>106</v>
      </c>
      <c r="AN185" s="67" t="s">
        <v>106</v>
      </c>
      <c r="AO185" s="67" t="s">
        <v>106</v>
      </c>
      <c r="AP185" s="67" t="s">
        <v>106</v>
      </c>
      <c r="AQ185" s="67" t="s">
        <v>106</v>
      </c>
      <c r="AR185" s="67" t="s">
        <v>106</v>
      </c>
      <c r="AS185" s="67" t="s">
        <v>106</v>
      </c>
      <c r="AT185" s="67" t="s">
        <v>106</v>
      </c>
      <c r="AU185" s="67" t="s">
        <v>106</v>
      </c>
      <c r="AV185" s="67" t="s">
        <v>106</v>
      </c>
      <c r="AW185" s="67" t="s">
        <v>106</v>
      </c>
      <c r="AX185" s="67" t="s">
        <v>106</v>
      </c>
      <c r="AY185" s="67" t="s">
        <v>106</v>
      </c>
      <c r="AZ185" s="120" t="s">
        <v>576</v>
      </c>
      <c r="BA185" s="67" t="s">
        <v>106</v>
      </c>
      <c r="BB185" s="67" t="s">
        <v>106</v>
      </c>
    </row>
    <row r="186" spans="1:54" s="17" customFormat="1" ht="16" x14ac:dyDescent="0.2">
      <c r="A186" s="72">
        <v>44050.820138888892</v>
      </c>
      <c r="B186" s="72">
        <v>44050.854212962964</v>
      </c>
      <c r="C186" s="70" t="s">
        <v>57</v>
      </c>
      <c r="D186" s="120" t="s">
        <v>576</v>
      </c>
      <c r="E186" s="17">
        <v>16</v>
      </c>
      <c r="F186" s="17">
        <v>2944</v>
      </c>
      <c r="G186" s="70" t="s">
        <v>104</v>
      </c>
      <c r="H186" s="72">
        <v>44057.854319606478</v>
      </c>
      <c r="I186" s="70" t="s">
        <v>371</v>
      </c>
      <c r="J186" s="70" t="s">
        <v>106</v>
      </c>
      <c r="K186" s="70" t="s">
        <v>106</v>
      </c>
      <c r="L186" s="70" t="s">
        <v>106</v>
      </c>
      <c r="M186" s="70" t="s">
        <v>106</v>
      </c>
      <c r="N186" s="120" t="s">
        <v>576</v>
      </c>
      <c r="O186" s="120" t="s">
        <v>576</v>
      </c>
      <c r="P186" s="70" t="s">
        <v>107</v>
      </c>
      <c r="Q186" s="70" t="s">
        <v>108</v>
      </c>
      <c r="R186" s="70" t="s">
        <v>129</v>
      </c>
      <c r="S186" s="70" t="s">
        <v>134</v>
      </c>
      <c r="T186" s="70" t="s">
        <v>132</v>
      </c>
      <c r="U186" s="70" t="s">
        <v>133</v>
      </c>
      <c r="V186" s="70" t="s">
        <v>134</v>
      </c>
      <c r="W186" s="70" t="s">
        <v>133</v>
      </c>
      <c r="X186" s="70" t="s">
        <v>133</v>
      </c>
      <c r="Y186" s="70" t="s">
        <v>134</v>
      </c>
      <c r="Z186" s="70" t="s">
        <v>133</v>
      </c>
      <c r="AA186" s="70" t="s">
        <v>133</v>
      </c>
      <c r="AB186" s="70" t="s">
        <v>134</v>
      </c>
      <c r="AC186" s="70" t="s">
        <v>133</v>
      </c>
      <c r="AD186" s="70" t="s">
        <v>134</v>
      </c>
      <c r="AE186" s="70" t="s">
        <v>134</v>
      </c>
      <c r="AF186" s="70" t="s">
        <v>133</v>
      </c>
      <c r="AG186" s="70" t="s">
        <v>134</v>
      </c>
      <c r="AH186" s="71">
        <v>0</v>
      </c>
      <c r="AI186" s="70" t="s">
        <v>106</v>
      </c>
      <c r="AJ186" s="70" t="s">
        <v>106</v>
      </c>
      <c r="AK186" s="70" t="s">
        <v>106</v>
      </c>
      <c r="AL186" s="70" t="s">
        <v>106</v>
      </c>
      <c r="AM186" s="70" t="s">
        <v>106</v>
      </c>
      <c r="AN186" s="70" t="s">
        <v>106</v>
      </c>
      <c r="AO186" s="70" t="s">
        <v>106</v>
      </c>
      <c r="AP186" s="70" t="s">
        <v>106</v>
      </c>
      <c r="AQ186" s="70" t="s">
        <v>106</v>
      </c>
      <c r="AR186" s="70" t="s">
        <v>106</v>
      </c>
      <c r="AS186" s="70" t="s">
        <v>106</v>
      </c>
      <c r="AT186" s="70" t="s">
        <v>106</v>
      </c>
      <c r="AU186" s="70" t="s">
        <v>106</v>
      </c>
      <c r="AV186" s="70" t="s">
        <v>106</v>
      </c>
      <c r="AW186" s="70" t="s">
        <v>106</v>
      </c>
      <c r="AX186" s="70" t="s">
        <v>106</v>
      </c>
      <c r="AY186" s="70" t="s">
        <v>106</v>
      </c>
      <c r="AZ186" s="120" t="s">
        <v>576</v>
      </c>
      <c r="BA186" s="70" t="s">
        <v>106</v>
      </c>
      <c r="BB186" s="70" t="s">
        <v>106</v>
      </c>
    </row>
    <row r="187" spans="1:54" ht="16" x14ac:dyDescent="0.2">
      <c r="A187" s="63">
        <v>44051.836018518516</v>
      </c>
      <c r="B187" s="63">
        <v>44051.839629629627</v>
      </c>
      <c r="C187" s="58" t="s">
        <v>57</v>
      </c>
      <c r="D187" s="120" t="s">
        <v>576</v>
      </c>
      <c r="E187" s="2">
        <v>33</v>
      </c>
      <c r="F187" s="2">
        <v>311</v>
      </c>
      <c r="G187" s="58" t="s">
        <v>104</v>
      </c>
      <c r="H187" s="63">
        <v>44058.839712187502</v>
      </c>
      <c r="I187" s="58" t="s">
        <v>372</v>
      </c>
      <c r="J187" s="58" t="s">
        <v>106</v>
      </c>
      <c r="K187" s="58" t="s">
        <v>106</v>
      </c>
      <c r="L187" s="58" t="s">
        <v>106</v>
      </c>
      <c r="M187" s="58" t="s">
        <v>106</v>
      </c>
      <c r="N187" s="120" t="s">
        <v>576</v>
      </c>
      <c r="O187" s="120" t="s">
        <v>576</v>
      </c>
      <c r="P187" s="58" t="s">
        <v>107</v>
      </c>
      <c r="Q187" s="58" t="s">
        <v>108</v>
      </c>
      <c r="R187" s="58" t="s">
        <v>129</v>
      </c>
      <c r="S187" s="58" t="s">
        <v>109</v>
      </c>
      <c r="T187" s="58" t="s">
        <v>133</v>
      </c>
      <c r="U187" s="58" t="s">
        <v>134</v>
      </c>
      <c r="V187" s="58" t="s">
        <v>109</v>
      </c>
      <c r="W187" s="58" t="s">
        <v>134</v>
      </c>
      <c r="X187" s="58" t="s">
        <v>109</v>
      </c>
      <c r="Y187" s="58" t="s">
        <v>109</v>
      </c>
      <c r="Z187" s="58" t="s">
        <v>109</v>
      </c>
      <c r="AA187" s="58" t="s">
        <v>134</v>
      </c>
      <c r="AB187" s="58" t="s">
        <v>134</v>
      </c>
      <c r="AC187" s="58" t="s">
        <v>134</v>
      </c>
      <c r="AD187" s="58" t="s">
        <v>134</v>
      </c>
      <c r="AE187" s="58" t="s">
        <v>109</v>
      </c>
      <c r="AF187" s="58" t="s">
        <v>109</v>
      </c>
      <c r="AG187" s="58" t="s">
        <v>109</v>
      </c>
      <c r="AH187" s="58" t="s">
        <v>135</v>
      </c>
      <c r="AI187" s="58" t="s">
        <v>166</v>
      </c>
      <c r="AJ187" s="58" t="s">
        <v>167</v>
      </c>
      <c r="AK187" s="58" t="s">
        <v>137</v>
      </c>
      <c r="AL187" s="58" t="s">
        <v>195</v>
      </c>
      <c r="AM187" s="58" t="s">
        <v>138</v>
      </c>
      <c r="AN187" s="58" t="s">
        <v>156</v>
      </c>
      <c r="AO187" s="58" t="s">
        <v>117</v>
      </c>
      <c r="AP187" s="58" t="s">
        <v>140</v>
      </c>
      <c r="AQ187" s="58" t="s">
        <v>141</v>
      </c>
      <c r="AR187" s="58" t="s">
        <v>142</v>
      </c>
      <c r="AS187" s="58" t="s">
        <v>143</v>
      </c>
      <c r="AT187" s="58" t="s">
        <v>122</v>
      </c>
      <c r="AU187" s="58" t="s">
        <v>145</v>
      </c>
      <c r="AV187" s="58" t="s">
        <v>123</v>
      </c>
      <c r="AW187" s="58" t="s">
        <v>171</v>
      </c>
      <c r="AX187" s="58" t="s">
        <v>126</v>
      </c>
      <c r="AY187" s="58" t="s">
        <v>192</v>
      </c>
      <c r="AZ187" s="120" t="s">
        <v>576</v>
      </c>
      <c r="BA187" s="58" t="s">
        <v>148</v>
      </c>
      <c r="BB187" s="58" t="s">
        <v>106</v>
      </c>
    </row>
    <row r="188" spans="1:54" s="17" customFormat="1" ht="16" x14ac:dyDescent="0.2">
      <c r="A188" s="72">
        <v>44063.362025462964</v>
      </c>
      <c r="B188" s="72">
        <v>44063.363020833334</v>
      </c>
      <c r="C188" s="70" t="s">
        <v>57</v>
      </c>
      <c r="D188" s="120" t="s">
        <v>576</v>
      </c>
      <c r="E188" s="17">
        <v>16</v>
      </c>
      <c r="F188" s="17">
        <v>86</v>
      </c>
      <c r="G188" s="70" t="s">
        <v>104</v>
      </c>
      <c r="H188" s="72">
        <v>44070.36329883102</v>
      </c>
      <c r="I188" s="70" t="s">
        <v>373</v>
      </c>
      <c r="J188" s="70" t="s">
        <v>106</v>
      </c>
      <c r="K188" s="70" t="s">
        <v>106</v>
      </c>
      <c r="L188" s="70" t="s">
        <v>106</v>
      </c>
      <c r="M188" s="70" t="s">
        <v>106</v>
      </c>
      <c r="N188" s="120" t="s">
        <v>576</v>
      </c>
      <c r="O188" s="120" t="s">
        <v>576</v>
      </c>
      <c r="P188" s="70" t="s">
        <v>107</v>
      </c>
      <c r="Q188" s="70" t="s">
        <v>108</v>
      </c>
      <c r="R188" s="70" t="s">
        <v>129</v>
      </c>
      <c r="S188" s="70" t="s">
        <v>134</v>
      </c>
      <c r="T188" s="70" t="s">
        <v>132</v>
      </c>
      <c r="U188" s="70" t="s">
        <v>133</v>
      </c>
      <c r="V188" s="70" t="s">
        <v>133</v>
      </c>
      <c r="W188" s="70" t="s">
        <v>132</v>
      </c>
      <c r="X188" s="70" t="s">
        <v>133</v>
      </c>
      <c r="Y188" s="70" t="s">
        <v>134</v>
      </c>
      <c r="Z188" s="70" t="s">
        <v>134</v>
      </c>
      <c r="AA188" s="70" t="s">
        <v>132</v>
      </c>
      <c r="AB188" s="70" t="s">
        <v>133</v>
      </c>
      <c r="AC188" s="70" t="s">
        <v>133</v>
      </c>
      <c r="AD188" s="70" t="s">
        <v>133</v>
      </c>
      <c r="AE188" s="70" t="s">
        <v>133</v>
      </c>
      <c r="AF188" s="70" t="s">
        <v>134</v>
      </c>
      <c r="AG188" s="70" t="s">
        <v>133</v>
      </c>
      <c r="AH188" s="71">
        <v>0</v>
      </c>
      <c r="AI188" s="70" t="s">
        <v>106</v>
      </c>
      <c r="AJ188" s="70" t="s">
        <v>106</v>
      </c>
      <c r="AK188" s="70" t="s">
        <v>106</v>
      </c>
      <c r="AL188" s="70" t="s">
        <v>106</v>
      </c>
      <c r="AM188" s="70" t="s">
        <v>106</v>
      </c>
      <c r="AN188" s="70" t="s">
        <v>106</v>
      </c>
      <c r="AO188" s="70" t="s">
        <v>106</v>
      </c>
      <c r="AP188" s="70" t="s">
        <v>106</v>
      </c>
      <c r="AQ188" s="70" t="s">
        <v>106</v>
      </c>
      <c r="AR188" s="70" t="s">
        <v>106</v>
      </c>
      <c r="AS188" s="70" t="s">
        <v>106</v>
      </c>
      <c r="AT188" s="70" t="s">
        <v>106</v>
      </c>
      <c r="AU188" s="70" t="s">
        <v>106</v>
      </c>
      <c r="AV188" s="70" t="s">
        <v>106</v>
      </c>
      <c r="AW188" s="70" t="s">
        <v>106</v>
      </c>
      <c r="AX188" s="70" t="s">
        <v>106</v>
      </c>
      <c r="AY188" s="70" t="s">
        <v>106</v>
      </c>
      <c r="AZ188" s="120" t="s">
        <v>576</v>
      </c>
      <c r="BA188" s="70" t="s">
        <v>106</v>
      </c>
      <c r="BB188" s="70" t="s">
        <v>106</v>
      </c>
    </row>
    <row r="189" spans="1:54" ht="16" x14ac:dyDescent="0.2">
      <c r="A189" s="63">
        <v>44112.578981481478</v>
      </c>
      <c r="B189" s="63">
        <v>44112.684398148151</v>
      </c>
      <c r="C189" s="58" t="s">
        <v>57</v>
      </c>
      <c r="D189" s="120" t="s">
        <v>576</v>
      </c>
      <c r="E189" s="2">
        <v>100</v>
      </c>
      <c r="F189" s="2">
        <v>9107</v>
      </c>
      <c r="G189" s="58" t="s">
        <v>130</v>
      </c>
      <c r="H189" s="63">
        <v>44112.68440554398</v>
      </c>
      <c r="I189" s="58" t="s">
        <v>374</v>
      </c>
      <c r="J189" s="58" t="s">
        <v>106</v>
      </c>
      <c r="K189" s="58" t="s">
        <v>106</v>
      </c>
      <c r="L189" s="58" t="s">
        <v>106</v>
      </c>
      <c r="M189" s="58" t="s">
        <v>106</v>
      </c>
      <c r="N189" s="120" t="s">
        <v>576</v>
      </c>
      <c r="O189" s="120" t="s">
        <v>576</v>
      </c>
      <c r="P189" s="58" t="s">
        <v>107</v>
      </c>
      <c r="Q189" s="58" t="s">
        <v>108</v>
      </c>
      <c r="R189" s="58" t="s">
        <v>129</v>
      </c>
      <c r="S189" s="58" t="s">
        <v>133</v>
      </c>
      <c r="T189" s="58" t="s">
        <v>132</v>
      </c>
      <c r="U189" s="58" t="s">
        <v>133</v>
      </c>
      <c r="V189" s="58" t="s">
        <v>134</v>
      </c>
      <c r="W189" s="58" t="s">
        <v>134</v>
      </c>
      <c r="X189" s="58" t="s">
        <v>134</v>
      </c>
      <c r="Y189" s="58" t="s">
        <v>134</v>
      </c>
      <c r="Z189" s="58" t="s">
        <v>134</v>
      </c>
      <c r="AA189" s="58" t="s">
        <v>133</v>
      </c>
      <c r="AB189" s="58" t="s">
        <v>134</v>
      </c>
      <c r="AC189" s="58" t="s">
        <v>109</v>
      </c>
      <c r="AD189" s="58" t="s">
        <v>134</v>
      </c>
      <c r="AE189" s="58" t="s">
        <v>134</v>
      </c>
      <c r="AF189" s="58" t="s">
        <v>133</v>
      </c>
      <c r="AG189" s="58" t="s">
        <v>134</v>
      </c>
      <c r="AH189" s="58" t="s">
        <v>135</v>
      </c>
      <c r="AI189" s="58" t="s">
        <v>111</v>
      </c>
      <c r="AJ189" s="58" t="s">
        <v>136</v>
      </c>
      <c r="AK189" s="58" t="s">
        <v>137</v>
      </c>
      <c r="AL189" s="58" t="s">
        <v>114</v>
      </c>
      <c r="AM189" s="58" t="s">
        <v>138</v>
      </c>
      <c r="AN189" s="58" t="s">
        <v>116</v>
      </c>
      <c r="AO189" s="58" t="s">
        <v>117</v>
      </c>
      <c r="AP189" s="58" t="s">
        <v>140</v>
      </c>
      <c r="AQ189" s="58" t="s">
        <v>141</v>
      </c>
      <c r="AR189" s="58" t="s">
        <v>142</v>
      </c>
      <c r="AS189" s="58" t="s">
        <v>143</v>
      </c>
      <c r="AT189" s="58" t="s">
        <v>122</v>
      </c>
      <c r="AU189" s="58" t="s">
        <v>145</v>
      </c>
      <c r="AV189" s="58" t="s">
        <v>174</v>
      </c>
      <c r="AW189" s="58" t="s">
        <v>125</v>
      </c>
      <c r="AX189" s="58" t="s">
        <v>126</v>
      </c>
      <c r="AY189" s="58" t="s">
        <v>127</v>
      </c>
      <c r="AZ189" s="120" t="s">
        <v>576</v>
      </c>
      <c r="BA189" s="58" t="s">
        <v>148</v>
      </c>
      <c r="BB189" s="58" t="s">
        <v>106</v>
      </c>
    </row>
    <row r="190" spans="1:54" ht="16" x14ac:dyDescent="0.2">
      <c r="A190" s="64">
        <v>44104.632476851853</v>
      </c>
      <c r="B190" s="64">
        <v>44104.637245370373</v>
      </c>
      <c r="C190" s="65" t="s">
        <v>57</v>
      </c>
      <c r="D190" s="120" t="s">
        <v>576</v>
      </c>
      <c r="E190" s="13">
        <v>100</v>
      </c>
      <c r="F190" s="13">
        <v>412</v>
      </c>
      <c r="G190" s="65" t="s">
        <v>130</v>
      </c>
      <c r="H190" s="64">
        <v>44104.637256377318</v>
      </c>
      <c r="I190" s="65" t="s">
        <v>375</v>
      </c>
      <c r="J190" s="65" t="s">
        <v>106</v>
      </c>
      <c r="K190" s="65" t="s">
        <v>106</v>
      </c>
      <c r="L190" s="65" t="s">
        <v>106</v>
      </c>
      <c r="M190" s="65" t="s">
        <v>106</v>
      </c>
      <c r="N190" s="120" t="s">
        <v>576</v>
      </c>
      <c r="O190" s="120" t="s">
        <v>576</v>
      </c>
      <c r="P190" s="65" t="s">
        <v>107</v>
      </c>
      <c r="Q190" s="65" t="s">
        <v>108</v>
      </c>
      <c r="R190" s="65" t="s">
        <v>129</v>
      </c>
      <c r="S190" s="65" t="s">
        <v>109</v>
      </c>
      <c r="T190" s="65" t="s">
        <v>132</v>
      </c>
      <c r="U190" s="65" t="s">
        <v>134</v>
      </c>
      <c r="V190" s="65" t="s">
        <v>134</v>
      </c>
      <c r="W190" s="65" t="s">
        <v>133</v>
      </c>
      <c r="X190" s="65" t="s">
        <v>133</v>
      </c>
      <c r="Y190" s="65" t="s">
        <v>133</v>
      </c>
      <c r="Z190" s="65" t="s">
        <v>133</v>
      </c>
      <c r="AA190" s="65" t="s">
        <v>134</v>
      </c>
      <c r="AB190" s="65" t="s">
        <v>133</v>
      </c>
      <c r="AC190" s="65" t="s">
        <v>133</v>
      </c>
      <c r="AD190" s="65" t="s">
        <v>133</v>
      </c>
      <c r="AE190" s="65" t="s">
        <v>133</v>
      </c>
      <c r="AF190" s="65" t="s">
        <v>133</v>
      </c>
      <c r="AG190" s="65" t="s">
        <v>133</v>
      </c>
      <c r="AH190" s="65" t="s">
        <v>165</v>
      </c>
      <c r="AI190" s="65" t="s">
        <v>111</v>
      </c>
      <c r="AJ190" s="65" t="s">
        <v>376</v>
      </c>
      <c r="AK190" s="65" t="s">
        <v>201</v>
      </c>
      <c r="AL190" s="65" t="s">
        <v>168</v>
      </c>
      <c r="AM190" s="65" t="s">
        <v>138</v>
      </c>
      <c r="AN190" s="65" t="s">
        <v>116</v>
      </c>
      <c r="AO190" s="65" t="s">
        <v>159</v>
      </c>
      <c r="AP190" s="65" t="s">
        <v>140</v>
      </c>
      <c r="AQ190" s="65" t="s">
        <v>169</v>
      </c>
      <c r="AR190" s="65" t="s">
        <v>120</v>
      </c>
      <c r="AS190" s="65" t="s">
        <v>170</v>
      </c>
      <c r="AT190" s="65" t="s">
        <v>161</v>
      </c>
      <c r="AU190" s="65" t="s">
        <v>145</v>
      </c>
      <c r="AV190" s="65" t="s">
        <v>174</v>
      </c>
      <c r="AW190" s="65" t="s">
        <v>171</v>
      </c>
      <c r="AX190" s="65" t="s">
        <v>146</v>
      </c>
      <c r="AY190" s="65" t="s">
        <v>127</v>
      </c>
      <c r="AZ190" s="120" t="s">
        <v>576</v>
      </c>
      <c r="BA190" s="65" t="s">
        <v>220</v>
      </c>
      <c r="BB190" s="13"/>
    </row>
    <row r="191" spans="1:54" ht="16" x14ac:dyDescent="0.2">
      <c r="A191" s="64">
        <v>44104.634062500001</v>
      </c>
      <c r="B191" s="64">
        <v>44104.640509259261</v>
      </c>
      <c r="C191" s="65" t="s">
        <v>57</v>
      </c>
      <c r="D191" s="120" t="s">
        <v>576</v>
      </c>
      <c r="E191" s="13">
        <v>100</v>
      </c>
      <c r="F191" s="13">
        <v>556</v>
      </c>
      <c r="G191" s="65" t="s">
        <v>130</v>
      </c>
      <c r="H191" s="64">
        <v>44104.640518738423</v>
      </c>
      <c r="I191" s="65" t="s">
        <v>377</v>
      </c>
      <c r="J191" s="65" t="s">
        <v>106</v>
      </c>
      <c r="K191" s="65" t="s">
        <v>106</v>
      </c>
      <c r="L191" s="65" t="s">
        <v>106</v>
      </c>
      <c r="M191" s="65" t="s">
        <v>106</v>
      </c>
      <c r="N191" s="120" t="s">
        <v>576</v>
      </c>
      <c r="O191" s="120" t="s">
        <v>576</v>
      </c>
      <c r="P191" s="65" t="s">
        <v>107</v>
      </c>
      <c r="Q191" s="65" t="s">
        <v>108</v>
      </c>
      <c r="R191" s="65" t="s">
        <v>129</v>
      </c>
      <c r="S191" s="65" t="s">
        <v>134</v>
      </c>
      <c r="T191" s="65" t="s">
        <v>132</v>
      </c>
      <c r="U191" s="65" t="s">
        <v>133</v>
      </c>
      <c r="V191" s="65" t="s">
        <v>133</v>
      </c>
      <c r="W191" s="65" t="s">
        <v>134</v>
      </c>
      <c r="X191" s="65" t="s">
        <v>133</v>
      </c>
      <c r="Y191" s="65" t="s">
        <v>133</v>
      </c>
      <c r="Z191" s="65" t="s">
        <v>134</v>
      </c>
      <c r="AA191" s="65" t="s">
        <v>133</v>
      </c>
      <c r="AB191" s="65" t="s">
        <v>134</v>
      </c>
      <c r="AC191" s="65" t="s">
        <v>134</v>
      </c>
      <c r="AD191" s="65" t="s">
        <v>134</v>
      </c>
      <c r="AE191" s="65" t="s">
        <v>134</v>
      </c>
      <c r="AF191" s="65" t="s">
        <v>133</v>
      </c>
      <c r="AG191" s="65" t="s">
        <v>133</v>
      </c>
      <c r="AH191" s="65" t="s">
        <v>110</v>
      </c>
      <c r="AI191" s="65" t="s">
        <v>111</v>
      </c>
      <c r="AJ191" s="65" t="s">
        <v>136</v>
      </c>
      <c r="AK191" s="65" t="s">
        <v>152</v>
      </c>
      <c r="AL191" s="65" t="s">
        <v>114</v>
      </c>
      <c r="AM191" s="65" t="s">
        <v>138</v>
      </c>
      <c r="AN191" s="65" t="s">
        <v>116</v>
      </c>
      <c r="AO191" s="65" t="s">
        <v>117</v>
      </c>
      <c r="AP191" s="65" t="s">
        <v>118</v>
      </c>
      <c r="AQ191" s="65" t="s">
        <v>119</v>
      </c>
      <c r="AR191" s="65" t="s">
        <v>142</v>
      </c>
      <c r="AS191" s="65" t="s">
        <v>143</v>
      </c>
      <c r="AT191" s="65" t="s">
        <v>144</v>
      </c>
      <c r="AU191" s="65" t="s">
        <v>145</v>
      </c>
      <c r="AV191" s="65" t="s">
        <v>123</v>
      </c>
      <c r="AW191" s="65" t="s">
        <v>125</v>
      </c>
      <c r="AX191" s="65" t="s">
        <v>126</v>
      </c>
      <c r="AY191" s="65" t="s">
        <v>147</v>
      </c>
      <c r="AZ191" s="120" t="s">
        <v>576</v>
      </c>
      <c r="BA191" s="65" t="s">
        <v>148</v>
      </c>
      <c r="BB191" s="13"/>
    </row>
    <row r="192" spans="1:54" ht="16" x14ac:dyDescent="0.2">
      <c r="A192" s="64">
        <v>44104.666435185187</v>
      </c>
      <c r="B192" s="64">
        <v>44104.680196759262</v>
      </c>
      <c r="C192" s="65" t="s">
        <v>57</v>
      </c>
      <c r="D192" s="120" t="s">
        <v>576</v>
      </c>
      <c r="E192" s="13">
        <v>100</v>
      </c>
      <c r="F192" s="13">
        <v>1188</v>
      </c>
      <c r="G192" s="65" t="s">
        <v>130</v>
      </c>
      <c r="H192" s="64">
        <v>44104.680202233794</v>
      </c>
      <c r="I192" s="65" t="s">
        <v>378</v>
      </c>
      <c r="J192" s="65" t="s">
        <v>106</v>
      </c>
      <c r="K192" s="65" t="s">
        <v>106</v>
      </c>
      <c r="L192" s="65" t="s">
        <v>106</v>
      </c>
      <c r="M192" s="65" t="s">
        <v>106</v>
      </c>
      <c r="N192" s="120" t="s">
        <v>576</v>
      </c>
      <c r="O192" s="120" t="s">
        <v>576</v>
      </c>
      <c r="P192" s="65" t="s">
        <v>107</v>
      </c>
      <c r="Q192" s="65" t="s">
        <v>108</v>
      </c>
      <c r="R192" s="65" t="s">
        <v>129</v>
      </c>
      <c r="S192" s="65" t="s">
        <v>134</v>
      </c>
      <c r="T192" s="65" t="s">
        <v>132</v>
      </c>
      <c r="U192" s="65" t="s">
        <v>132</v>
      </c>
      <c r="V192" s="65" t="s">
        <v>109</v>
      </c>
      <c r="W192" s="65" t="s">
        <v>109</v>
      </c>
      <c r="X192" s="65" t="s">
        <v>133</v>
      </c>
      <c r="Y192" s="65" t="s">
        <v>134</v>
      </c>
      <c r="Z192" s="65" t="s">
        <v>134</v>
      </c>
      <c r="AA192" s="65" t="s">
        <v>134</v>
      </c>
      <c r="AB192" s="65" t="s">
        <v>134</v>
      </c>
      <c r="AC192" s="65" t="s">
        <v>134</v>
      </c>
      <c r="AD192" s="65" t="s">
        <v>134</v>
      </c>
      <c r="AE192" s="65" t="s">
        <v>134</v>
      </c>
      <c r="AF192" s="65" t="s">
        <v>133</v>
      </c>
      <c r="AG192" s="65" t="s">
        <v>133</v>
      </c>
      <c r="AH192" s="65" t="s">
        <v>110</v>
      </c>
      <c r="AI192" s="65" t="s">
        <v>111</v>
      </c>
      <c r="AJ192" s="65" t="s">
        <v>136</v>
      </c>
      <c r="AK192" s="65" t="s">
        <v>152</v>
      </c>
      <c r="AL192" s="65" t="s">
        <v>114</v>
      </c>
      <c r="AM192" s="65" t="s">
        <v>138</v>
      </c>
      <c r="AN192" s="65" t="s">
        <v>116</v>
      </c>
      <c r="AO192" s="65" t="s">
        <v>117</v>
      </c>
      <c r="AP192" s="65" t="s">
        <v>186</v>
      </c>
      <c r="AQ192" s="65" t="s">
        <v>274</v>
      </c>
      <c r="AR192" s="65" t="s">
        <v>142</v>
      </c>
      <c r="AS192" s="65" t="s">
        <v>143</v>
      </c>
      <c r="AT192" s="65" t="s">
        <v>122</v>
      </c>
      <c r="AU192" s="65" t="s">
        <v>219</v>
      </c>
      <c r="AV192" s="65" t="s">
        <v>123</v>
      </c>
      <c r="AW192" s="65" t="s">
        <v>348</v>
      </c>
      <c r="AX192" s="65" t="s">
        <v>146</v>
      </c>
      <c r="AY192" s="65" t="s">
        <v>147</v>
      </c>
      <c r="AZ192" s="120" t="s">
        <v>576</v>
      </c>
      <c r="BA192" s="65" t="s">
        <v>220</v>
      </c>
      <c r="BB192" s="13"/>
    </row>
    <row r="193" spans="1:54" ht="16" x14ac:dyDescent="0.2">
      <c r="A193" s="64">
        <v>44104.627106481479</v>
      </c>
      <c r="B193" s="64">
        <v>44104.699895833335</v>
      </c>
      <c r="C193" s="65" t="s">
        <v>57</v>
      </c>
      <c r="D193" s="120" t="s">
        <v>576</v>
      </c>
      <c r="E193" s="13">
        <v>100</v>
      </c>
      <c r="F193" s="13">
        <v>6288</v>
      </c>
      <c r="G193" s="65" t="s">
        <v>130</v>
      </c>
      <c r="H193" s="64">
        <v>44104.69990634259</v>
      </c>
      <c r="I193" s="65" t="s">
        <v>379</v>
      </c>
      <c r="J193" s="65" t="s">
        <v>106</v>
      </c>
      <c r="K193" s="65" t="s">
        <v>106</v>
      </c>
      <c r="L193" s="65" t="s">
        <v>106</v>
      </c>
      <c r="M193" s="65" t="s">
        <v>106</v>
      </c>
      <c r="N193" s="120" t="s">
        <v>576</v>
      </c>
      <c r="O193" s="120" t="s">
        <v>576</v>
      </c>
      <c r="P193" s="65" t="s">
        <v>107</v>
      </c>
      <c r="Q193" s="65" t="s">
        <v>108</v>
      </c>
      <c r="R193" s="65" t="s">
        <v>129</v>
      </c>
      <c r="S193" s="65" t="s">
        <v>109</v>
      </c>
      <c r="T193" s="65" t="s">
        <v>133</v>
      </c>
      <c r="U193" s="65" t="s">
        <v>133</v>
      </c>
      <c r="V193" s="65" t="s">
        <v>134</v>
      </c>
      <c r="W193" s="65" t="s">
        <v>134</v>
      </c>
      <c r="X193" s="65" t="s">
        <v>134</v>
      </c>
      <c r="Y193" s="65" t="s">
        <v>133</v>
      </c>
      <c r="Z193" s="65" t="s">
        <v>134</v>
      </c>
      <c r="AA193" s="65" t="s">
        <v>109</v>
      </c>
      <c r="AB193" s="65" t="s">
        <v>109</v>
      </c>
      <c r="AC193" s="65" t="s">
        <v>134</v>
      </c>
      <c r="AD193" s="65" t="s">
        <v>109</v>
      </c>
      <c r="AE193" s="65" t="s">
        <v>109</v>
      </c>
      <c r="AF193" s="65" t="s">
        <v>134</v>
      </c>
      <c r="AG193" s="65" t="s">
        <v>109</v>
      </c>
      <c r="AH193" s="65" t="s">
        <v>110</v>
      </c>
      <c r="AI193" s="65" t="s">
        <v>151</v>
      </c>
      <c r="AJ193" s="65" t="s">
        <v>136</v>
      </c>
      <c r="AK193" s="65" t="s">
        <v>137</v>
      </c>
      <c r="AL193" s="65" t="s">
        <v>114</v>
      </c>
      <c r="AM193" s="65" t="s">
        <v>115</v>
      </c>
      <c r="AN193" s="65" t="s">
        <v>116</v>
      </c>
      <c r="AO193" s="65" t="s">
        <v>117</v>
      </c>
      <c r="AP193" s="65" t="s">
        <v>118</v>
      </c>
      <c r="AQ193" s="65" t="s">
        <v>141</v>
      </c>
      <c r="AR193" s="65" t="s">
        <v>142</v>
      </c>
      <c r="AS193" s="65" t="s">
        <v>143</v>
      </c>
      <c r="AT193" s="65" t="s">
        <v>122</v>
      </c>
      <c r="AU193" s="65" t="s">
        <v>145</v>
      </c>
      <c r="AV193" s="65" t="s">
        <v>123</v>
      </c>
      <c r="AW193" s="65" t="s">
        <v>125</v>
      </c>
      <c r="AX193" s="65" t="s">
        <v>126</v>
      </c>
      <c r="AY193" s="65" t="s">
        <v>127</v>
      </c>
      <c r="AZ193" s="120" t="s">
        <v>576</v>
      </c>
      <c r="BA193" s="65" t="s">
        <v>148</v>
      </c>
      <c r="BB193" s="13"/>
    </row>
    <row r="194" spans="1:54" ht="16.5" customHeight="1" x14ac:dyDescent="0.2">
      <c r="A194" s="64">
        <v>44104.720972222225</v>
      </c>
      <c r="B194" s="64">
        <v>44104.768657407411</v>
      </c>
      <c r="C194" s="65" t="s">
        <v>57</v>
      </c>
      <c r="D194" s="120" t="s">
        <v>576</v>
      </c>
      <c r="E194" s="13">
        <v>100</v>
      </c>
      <c r="F194" s="13">
        <v>4119</v>
      </c>
      <c r="G194" s="65" t="s">
        <v>130</v>
      </c>
      <c r="H194" s="64">
        <v>44104.768666631942</v>
      </c>
      <c r="I194" s="65" t="s">
        <v>380</v>
      </c>
      <c r="J194" s="65" t="s">
        <v>106</v>
      </c>
      <c r="K194" s="65" t="s">
        <v>106</v>
      </c>
      <c r="L194" s="65" t="s">
        <v>106</v>
      </c>
      <c r="M194" s="65" t="s">
        <v>106</v>
      </c>
      <c r="N194" s="120" t="s">
        <v>576</v>
      </c>
      <c r="O194" s="120" t="s">
        <v>576</v>
      </c>
      <c r="P194" s="65" t="s">
        <v>107</v>
      </c>
      <c r="Q194" s="65" t="s">
        <v>108</v>
      </c>
      <c r="R194" s="65" t="s">
        <v>129</v>
      </c>
      <c r="S194" s="65" t="s">
        <v>134</v>
      </c>
      <c r="T194" s="65" t="s">
        <v>132</v>
      </c>
      <c r="U194" s="65" t="s">
        <v>134</v>
      </c>
      <c r="V194" s="65" t="s">
        <v>134</v>
      </c>
      <c r="W194" s="65" t="s">
        <v>133</v>
      </c>
      <c r="X194" s="65" t="s">
        <v>133</v>
      </c>
      <c r="Y194" s="65" t="s">
        <v>134</v>
      </c>
      <c r="Z194" s="65" t="s">
        <v>109</v>
      </c>
      <c r="AA194" s="65" t="s">
        <v>134</v>
      </c>
      <c r="AB194" s="65" t="s">
        <v>134</v>
      </c>
      <c r="AC194" s="65" t="s">
        <v>134</v>
      </c>
      <c r="AD194" s="65" t="s">
        <v>109</v>
      </c>
      <c r="AE194" s="65" t="s">
        <v>109</v>
      </c>
      <c r="AF194" s="65" t="s">
        <v>133</v>
      </c>
      <c r="AG194" s="65" t="s">
        <v>109</v>
      </c>
      <c r="AH194" s="65" t="s">
        <v>135</v>
      </c>
      <c r="AI194" s="65" t="s">
        <v>151</v>
      </c>
      <c r="AJ194" s="65" t="s">
        <v>136</v>
      </c>
      <c r="AK194" s="65" t="s">
        <v>137</v>
      </c>
      <c r="AL194" s="65" t="s">
        <v>114</v>
      </c>
      <c r="AM194" s="65" t="s">
        <v>138</v>
      </c>
      <c r="AN194" s="65" t="s">
        <v>116</v>
      </c>
      <c r="AO194" s="65" t="s">
        <v>117</v>
      </c>
      <c r="AP194" s="65" t="s">
        <v>118</v>
      </c>
      <c r="AQ194" s="65" t="s">
        <v>141</v>
      </c>
      <c r="AR194" s="65" t="s">
        <v>142</v>
      </c>
      <c r="AS194" s="65" t="s">
        <v>143</v>
      </c>
      <c r="AT194" s="65" t="s">
        <v>122</v>
      </c>
      <c r="AU194" s="65" t="s">
        <v>145</v>
      </c>
      <c r="AV194" s="65" t="s">
        <v>123</v>
      </c>
      <c r="AW194" s="65" t="s">
        <v>125</v>
      </c>
      <c r="AX194" s="65" t="s">
        <v>157</v>
      </c>
      <c r="AY194" s="65" t="s">
        <v>127</v>
      </c>
      <c r="AZ194" s="120" t="s">
        <v>576</v>
      </c>
      <c r="BA194" s="65" t="s">
        <v>148</v>
      </c>
      <c r="BB194" s="13"/>
    </row>
    <row r="195" spans="1:54" ht="16" x14ac:dyDescent="0.2">
      <c r="A195" s="64">
        <v>44104.773194444446</v>
      </c>
      <c r="B195" s="64">
        <v>44104.780486111114</v>
      </c>
      <c r="C195" s="65" t="s">
        <v>57</v>
      </c>
      <c r="D195" s="120" t="s">
        <v>576</v>
      </c>
      <c r="E195" s="13">
        <v>100</v>
      </c>
      <c r="F195" s="13">
        <v>629</v>
      </c>
      <c r="G195" s="65" t="s">
        <v>130</v>
      </c>
      <c r="H195" s="64">
        <v>44104.780494085651</v>
      </c>
      <c r="I195" s="65" t="s">
        <v>381</v>
      </c>
      <c r="J195" s="65" t="s">
        <v>106</v>
      </c>
      <c r="K195" s="65" t="s">
        <v>106</v>
      </c>
      <c r="L195" s="65" t="s">
        <v>106</v>
      </c>
      <c r="M195" s="65" t="s">
        <v>106</v>
      </c>
      <c r="N195" s="120" t="s">
        <v>576</v>
      </c>
      <c r="O195" s="120" t="s">
        <v>576</v>
      </c>
      <c r="P195" s="65" t="s">
        <v>107</v>
      </c>
      <c r="Q195" s="65" t="s">
        <v>108</v>
      </c>
      <c r="R195" s="65" t="s">
        <v>129</v>
      </c>
      <c r="S195" s="65" t="s">
        <v>134</v>
      </c>
      <c r="T195" s="65" t="s">
        <v>133</v>
      </c>
      <c r="U195" s="65" t="s">
        <v>132</v>
      </c>
      <c r="V195" s="65" t="s">
        <v>133</v>
      </c>
      <c r="W195" s="65" t="s">
        <v>134</v>
      </c>
      <c r="X195" s="65" t="s">
        <v>134</v>
      </c>
      <c r="Y195" s="65" t="s">
        <v>134</v>
      </c>
      <c r="Z195" s="65" t="s">
        <v>134</v>
      </c>
      <c r="AA195" s="65" t="s">
        <v>134</v>
      </c>
      <c r="AB195" s="65" t="s">
        <v>134</v>
      </c>
      <c r="AC195" s="65" t="s">
        <v>133</v>
      </c>
      <c r="AD195" s="65" t="s">
        <v>133</v>
      </c>
      <c r="AE195" s="65" t="s">
        <v>134</v>
      </c>
      <c r="AF195" s="65" t="s">
        <v>134</v>
      </c>
      <c r="AG195" s="65" t="s">
        <v>133</v>
      </c>
      <c r="AH195" s="65" t="s">
        <v>135</v>
      </c>
      <c r="AI195" s="65" t="s">
        <v>111</v>
      </c>
      <c r="AJ195" s="65" t="s">
        <v>136</v>
      </c>
      <c r="AK195" s="65" t="s">
        <v>137</v>
      </c>
      <c r="AL195" s="65" t="s">
        <v>114</v>
      </c>
      <c r="AM195" s="65" t="s">
        <v>138</v>
      </c>
      <c r="AN195" s="65" t="s">
        <v>156</v>
      </c>
      <c r="AO195" s="65" t="s">
        <v>117</v>
      </c>
      <c r="AP195" s="65" t="s">
        <v>140</v>
      </c>
      <c r="AQ195" s="65" t="s">
        <v>141</v>
      </c>
      <c r="AR195" s="65" t="s">
        <v>142</v>
      </c>
      <c r="AS195" s="65" t="s">
        <v>182</v>
      </c>
      <c r="AT195" s="65" t="s">
        <v>161</v>
      </c>
      <c r="AU195" s="65" t="s">
        <v>145</v>
      </c>
      <c r="AV195" s="65" t="s">
        <v>174</v>
      </c>
      <c r="AW195" s="65" t="s">
        <v>125</v>
      </c>
      <c r="AX195" s="65" t="s">
        <v>126</v>
      </c>
      <c r="AY195" s="65" t="s">
        <v>147</v>
      </c>
      <c r="AZ195" s="120" t="s">
        <v>576</v>
      </c>
      <c r="BA195" s="65" t="s">
        <v>148</v>
      </c>
      <c r="BB195" s="13"/>
    </row>
    <row r="196" spans="1:54" ht="16" x14ac:dyDescent="0.2">
      <c r="A196" s="64">
        <v>44104.803229166668</v>
      </c>
      <c r="B196" s="64">
        <v>44104.807488425926</v>
      </c>
      <c r="C196" s="65" t="s">
        <v>57</v>
      </c>
      <c r="D196" s="120" t="s">
        <v>576</v>
      </c>
      <c r="E196" s="13">
        <v>100</v>
      </c>
      <c r="F196" s="13">
        <v>367</v>
      </c>
      <c r="G196" s="65" t="s">
        <v>130</v>
      </c>
      <c r="H196" s="64">
        <v>44104.807502187497</v>
      </c>
      <c r="I196" s="65" t="s">
        <v>382</v>
      </c>
      <c r="J196" s="65" t="s">
        <v>106</v>
      </c>
      <c r="K196" s="65" t="s">
        <v>106</v>
      </c>
      <c r="L196" s="65" t="s">
        <v>106</v>
      </c>
      <c r="M196" s="65" t="s">
        <v>106</v>
      </c>
      <c r="N196" s="120" t="s">
        <v>576</v>
      </c>
      <c r="O196" s="120" t="s">
        <v>576</v>
      </c>
      <c r="P196" s="65" t="s">
        <v>107</v>
      </c>
      <c r="Q196" s="65" t="s">
        <v>108</v>
      </c>
      <c r="R196" s="65" t="s">
        <v>129</v>
      </c>
      <c r="S196" s="65" t="s">
        <v>132</v>
      </c>
      <c r="T196" s="65" t="s">
        <v>132</v>
      </c>
      <c r="U196" s="65" t="s">
        <v>132</v>
      </c>
      <c r="V196" s="65" t="s">
        <v>132</v>
      </c>
      <c r="W196" s="65" t="s">
        <v>132</v>
      </c>
      <c r="X196" s="65" t="s">
        <v>134</v>
      </c>
      <c r="Y196" s="65" t="s">
        <v>134</v>
      </c>
      <c r="Z196" s="65" t="s">
        <v>134</v>
      </c>
      <c r="AA196" s="65" t="s">
        <v>132</v>
      </c>
      <c r="AB196" s="65" t="s">
        <v>132</v>
      </c>
      <c r="AC196" s="65" t="s">
        <v>132</v>
      </c>
      <c r="AD196" s="65" t="s">
        <v>132</v>
      </c>
      <c r="AE196" s="65" t="s">
        <v>132</v>
      </c>
      <c r="AF196" s="65" t="s">
        <v>132</v>
      </c>
      <c r="AG196" s="65" t="s">
        <v>132</v>
      </c>
      <c r="AH196" s="65" t="s">
        <v>110</v>
      </c>
      <c r="AI196" s="65" t="s">
        <v>111</v>
      </c>
      <c r="AJ196" s="65" t="s">
        <v>136</v>
      </c>
      <c r="AK196" s="65" t="s">
        <v>137</v>
      </c>
      <c r="AL196" s="65" t="s">
        <v>114</v>
      </c>
      <c r="AM196" s="65" t="s">
        <v>138</v>
      </c>
      <c r="AN196" s="65" t="s">
        <v>116</v>
      </c>
      <c r="AO196" s="65" t="s">
        <v>117</v>
      </c>
      <c r="AP196" s="65" t="s">
        <v>118</v>
      </c>
      <c r="AQ196" s="65" t="s">
        <v>141</v>
      </c>
      <c r="AR196" s="65" t="s">
        <v>142</v>
      </c>
      <c r="AS196" s="65" t="s">
        <v>182</v>
      </c>
      <c r="AT196" s="65" t="s">
        <v>153</v>
      </c>
      <c r="AU196" s="65" t="s">
        <v>145</v>
      </c>
      <c r="AV196" s="65" t="s">
        <v>123</v>
      </c>
      <c r="AW196" s="65" t="s">
        <v>187</v>
      </c>
      <c r="AX196" s="65" t="s">
        <v>157</v>
      </c>
      <c r="AY196" s="65" t="s">
        <v>147</v>
      </c>
      <c r="AZ196" s="120" t="s">
        <v>576</v>
      </c>
      <c r="BA196" s="65" t="s">
        <v>220</v>
      </c>
      <c r="BB196" s="13"/>
    </row>
    <row r="197" spans="1:54" ht="16" x14ac:dyDescent="0.2">
      <c r="A197" s="64">
        <v>44104.752453703702</v>
      </c>
      <c r="B197" s="64">
        <v>44104.812835648147</v>
      </c>
      <c r="C197" s="65" t="s">
        <v>57</v>
      </c>
      <c r="D197" s="120" t="s">
        <v>576</v>
      </c>
      <c r="E197" s="13">
        <v>100</v>
      </c>
      <c r="F197" s="13">
        <v>5216</v>
      </c>
      <c r="G197" s="65" t="s">
        <v>130</v>
      </c>
      <c r="H197" s="64">
        <v>44104.812844629632</v>
      </c>
      <c r="I197" s="65" t="s">
        <v>383</v>
      </c>
      <c r="J197" s="65" t="s">
        <v>106</v>
      </c>
      <c r="K197" s="65" t="s">
        <v>106</v>
      </c>
      <c r="L197" s="65" t="s">
        <v>106</v>
      </c>
      <c r="M197" s="65" t="s">
        <v>106</v>
      </c>
      <c r="N197" s="120" t="s">
        <v>576</v>
      </c>
      <c r="O197" s="120" t="s">
        <v>576</v>
      </c>
      <c r="P197" s="65" t="s">
        <v>107</v>
      </c>
      <c r="Q197" s="65" t="s">
        <v>108</v>
      </c>
      <c r="R197" s="65" t="s">
        <v>129</v>
      </c>
      <c r="S197" s="65" t="s">
        <v>133</v>
      </c>
      <c r="T197" s="65" t="s">
        <v>132</v>
      </c>
      <c r="U197" s="65" t="s">
        <v>134</v>
      </c>
      <c r="V197" s="65" t="s">
        <v>133</v>
      </c>
      <c r="W197" s="65" t="s">
        <v>134</v>
      </c>
      <c r="X197" s="65" t="s">
        <v>134</v>
      </c>
      <c r="Y197" s="65" t="s">
        <v>133</v>
      </c>
      <c r="Z197" s="65" t="s">
        <v>134</v>
      </c>
      <c r="AA197" s="65" t="s">
        <v>134</v>
      </c>
      <c r="AB197" s="65" t="s">
        <v>134</v>
      </c>
      <c r="AC197" s="65" t="s">
        <v>134</v>
      </c>
      <c r="AD197" s="65" t="s">
        <v>133</v>
      </c>
      <c r="AE197" s="65" t="s">
        <v>134</v>
      </c>
      <c r="AF197" s="65" t="s">
        <v>134</v>
      </c>
      <c r="AG197" s="65" t="s">
        <v>109</v>
      </c>
      <c r="AH197" s="65" t="s">
        <v>110</v>
      </c>
      <c r="AI197" s="65" t="s">
        <v>111</v>
      </c>
      <c r="AJ197" s="65" t="s">
        <v>136</v>
      </c>
      <c r="AK197" s="65" t="s">
        <v>113</v>
      </c>
      <c r="AL197" s="65" t="s">
        <v>195</v>
      </c>
      <c r="AM197" s="65" t="s">
        <v>138</v>
      </c>
      <c r="AN197" s="65" t="s">
        <v>156</v>
      </c>
      <c r="AO197" s="65" t="s">
        <v>139</v>
      </c>
      <c r="AP197" s="65" t="s">
        <v>186</v>
      </c>
      <c r="AQ197" s="65" t="s">
        <v>141</v>
      </c>
      <c r="AR197" s="65" t="s">
        <v>142</v>
      </c>
      <c r="AS197" s="65" t="s">
        <v>143</v>
      </c>
      <c r="AT197" s="65" t="s">
        <v>153</v>
      </c>
      <c r="AU197" s="65" t="s">
        <v>145</v>
      </c>
      <c r="AV197" s="65" t="s">
        <v>174</v>
      </c>
      <c r="AW197" s="65" t="s">
        <v>171</v>
      </c>
      <c r="AX197" s="65" t="s">
        <v>146</v>
      </c>
      <c r="AY197" s="65" t="s">
        <v>147</v>
      </c>
      <c r="AZ197" s="120" t="s">
        <v>576</v>
      </c>
      <c r="BA197" s="65" t="s">
        <v>220</v>
      </c>
      <c r="BB197" s="13"/>
    </row>
    <row r="198" spans="1:54" ht="16" x14ac:dyDescent="0.2">
      <c r="A198" s="64">
        <v>44105.359502314815</v>
      </c>
      <c r="B198" s="64">
        <v>44105.368611111109</v>
      </c>
      <c r="C198" s="65" t="s">
        <v>57</v>
      </c>
      <c r="D198" s="120" t="s">
        <v>576</v>
      </c>
      <c r="E198" s="13">
        <v>100</v>
      </c>
      <c r="F198" s="13">
        <v>786</v>
      </c>
      <c r="G198" s="65" t="s">
        <v>130</v>
      </c>
      <c r="H198" s="64">
        <v>44105.368618298613</v>
      </c>
      <c r="I198" s="65" t="s">
        <v>384</v>
      </c>
      <c r="J198" s="65" t="s">
        <v>106</v>
      </c>
      <c r="K198" s="65" t="s">
        <v>106</v>
      </c>
      <c r="L198" s="65" t="s">
        <v>106</v>
      </c>
      <c r="M198" s="65" t="s">
        <v>106</v>
      </c>
      <c r="N198" s="120" t="s">
        <v>576</v>
      </c>
      <c r="O198" s="120" t="s">
        <v>576</v>
      </c>
      <c r="P198" s="65" t="s">
        <v>107</v>
      </c>
      <c r="Q198" s="65" t="s">
        <v>108</v>
      </c>
      <c r="R198" s="65" t="s">
        <v>129</v>
      </c>
      <c r="S198" s="65" t="s">
        <v>134</v>
      </c>
      <c r="T198" s="65" t="s">
        <v>132</v>
      </c>
      <c r="U198" s="65" t="s">
        <v>133</v>
      </c>
      <c r="V198" s="65" t="s">
        <v>134</v>
      </c>
      <c r="W198" s="65" t="s">
        <v>132</v>
      </c>
      <c r="X198" s="65" t="s">
        <v>132</v>
      </c>
      <c r="Y198" s="65" t="s">
        <v>133</v>
      </c>
      <c r="Z198" s="65" t="s">
        <v>134</v>
      </c>
      <c r="AA198" s="65" t="s">
        <v>134</v>
      </c>
      <c r="AB198" s="65" t="s">
        <v>134</v>
      </c>
      <c r="AC198" s="65" t="s">
        <v>134</v>
      </c>
      <c r="AD198" s="65" t="s">
        <v>134</v>
      </c>
      <c r="AE198" s="65" t="s">
        <v>134</v>
      </c>
      <c r="AF198" s="65" t="s">
        <v>133</v>
      </c>
      <c r="AG198" s="65" t="s">
        <v>134</v>
      </c>
      <c r="AH198" s="65" t="s">
        <v>110</v>
      </c>
      <c r="AI198" s="65" t="s">
        <v>151</v>
      </c>
      <c r="AJ198" s="65" t="s">
        <v>136</v>
      </c>
      <c r="AK198" s="65" t="s">
        <v>137</v>
      </c>
      <c r="AL198" s="65" t="s">
        <v>114</v>
      </c>
      <c r="AM198" s="65" t="s">
        <v>155</v>
      </c>
      <c r="AN198" s="65" t="s">
        <v>116</v>
      </c>
      <c r="AO198" s="65" t="s">
        <v>117</v>
      </c>
      <c r="AP198" s="65" t="s">
        <v>140</v>
      </c>
      <c r="AQ198" s="65" t="s">
        <v>141</v>
      </c>
      <c r="AR198" s="65" t="s">
        <v>142</v>
      </c>
      <c r="AS198" s="65" t="s">
        <v>143</v>
      </c>
      <c r="AT198" s="65" t="s">
        <v>153</v>
      </c>
      <c r="AU198" s="65" t="s">
        <v>145</v>
      </c>
      <c r="AV198" s="65" t="s">
        <v>123</v>
      </c>
      <c r="AW198" s="65" t="s">
        <v>171</v>
      </c>
      <c r="AX198" s="65" t="s">
        <v>227</v>
      </c>
      <c r="AY198" s="65" t="s">
        <v>147</v>
      </c>
      <c r="AZ198" s="120" t="s">
        <v>576</v>
      </c>
      <c r="BA198" s="65" t="s">
        <v>220</v>
      </c>
      <c r="BB198" s="13"/>
    </row>
    <row r="199" spans="1:54" ht="16" x14ac:dyDescent="0.2">
      <c r="A199" s="64">
        <v>44105.393530092595</v>
      </c>
      <c r="B199" s="64">
        <v>44105.422372685185</v>
      </c>
      <c r="C199" s="65" t="s">
        <v>57</v>
      </c>
      <c r="D199" s="120" t="s">
        <v>576</v>
      </c>
      <c r="E199" s="13">
        <v>100</v>
      </c>
      <c r="F199" s="13">
        <v>2491</v>
      </c>
      <c r="G199" s="65" t="s">
        <v>130</v>
      </c>
      <c r="H199" s="64">
        <v>44105.422385324076</v>
      </c>
      <c r="I199" s="65" t="s">
        <v>385</v>
      </c>
      <c r="J199" s="65" t="s">
        <v>106</v>
      </c>
      <c r="K199" s="65" t="s">
        <v>106</v>
      </c>
      <c r="L199" s="65" t="s">
        <v>106</v>
      </c>
      <c r="M199" s="65" t="s">
        <v>106</v>
      </c>
      <c r="N199" s="120" t="s">
        <v>576</v>
      </c>
      <c r="O199" s="120" t="s">
        <v>576</v>
      </c>
      <c r="P199" s="65" t="s">
        <v>107</v>
      </c>
      <c r="Q199" s="65" t="s">
        <v>108</v>
      </c>
      <c r="R199" s="65" t="s">
        <v>129</v>
      </c>
      <c r="S199" s="65" t="s">
        <v>132</v>
      </c>
      <c r="T199" s="65" t="s">
        <v>132</v>
      </c>
      <c r="U199" s="65" t="s">
        <v>132</v>
      </c>
      <c r="V199" s="65" t="s">
        <v>134</v>
      </c>
      <c r="W199" s="65" t="s">
        <v>134</v>
      </c>
      <c r="X199" s="65" t="s">
        <v>133</v>
      </c>
      <c r="Y199" s="65" t="s">
        <v>134</v>
      </c>
      <c r="Z199" s="65" t="s">
        <v>134</v>
      </c>
      <c r="AA199" s="65" t="s">
        <v>133</v>
      </c>
      <c r="AB199" s="65" t="s">
        <v>134</v>
      </c>
      <c r="AC199" s="65" t="s">
        <v>134</v>
      </c>
      <c r="AD199" s="65" t="s">
        <v>134</v>
      </c>
      <c r="AE199" s="65" t="s">
        <v>109</v>
      </c>
      <c r="AF199" s="65" t="s">
        <v>134</v>
      </c>
      <c r="AG199" s="65" t="s">
        <v>134</v>
      </c>
      <c r="AH199" s="65" t="s">
        <v>135</v>
      </c>
      <c r="AI199" s="65" t="s">
        <v>151</v>
      </c>
      <c r="AJ199" s="65" t="s">
        <v>136</v>
      </c>
      <c r="AK199" s="65" t="s">
        <v>137</v>
      </c>
      <c r="AL199" s="65" t="s">
        <v>195</v>
      </c>
      <c r="AM199" s="65" t="s">
        <v>138</v>
      </c>
      <c r="AN199" s="65" t="s">
        <v>116</v>
      </c>
      <c r="AO199" s="65" t="s">
        <v>117</v>
      </c>
      <c r="AP199" s="65" t="s">
        <v>216</v>
      </c>
      <c r="AQ199" s="65" t="s">
        <v>141</v>
      </c>
      <c r="AR199" s="65" t="s">
        <v>142</v>
      </c>
      <c r="AS199" s="65" t="s">
        <v>143</v>
      </c>
      <c r="AT199" s="65" t="s">
        <v>122</v>
      </c>
      <c r="AU199" s="65" t="s">
        <v>145</v>
      </c>
      <c r="AV199" s="65" t="s">
        <v>123</v>
      </c>
      <c r="AW199" s="65" t="s">
        <v>187</v>
      </c>
      <c r="AX199" s="65" t="s">
        <v>157</v>
      </c>
      <c r="AY199" s="65" t="s">
        <v>147</v>
      </c>
      <c r="AZ199" s="120" t="s">
        <v>576</v>
      </c>
      <c r="BA199" s="65" t="s">
        <v>148</v>
      </c>
      <c r="BB199" s="13"/>
    </row>
    <row r="200" spans="1:54" ht="16" x14ac:dyDescent="0.2">
      <c r="A200" s="64">
        <v>44105.443194444444</v>
      </c>
      <c r="B200" s="64">
        <v>44105.449918981481</v>
      </c>
      <c r="C200" s="65" t="s">
        <v>57</v>
      </c>
      <c r="D200" s="120" t="s">
        <v>576</v>
      </c>
      <c r="E200" s="13">
        <v>100</v>
      </c>
      <c r="F200" s="13">
        <v>580</v>
      </c>
      <c r="G200" s="65" t="s">
        <v>130</v>
      </c>
      <c r="H200" s="64">
        <v>44105.449921944448</v>
      </c>
      <c r="I200" s="65" t="s">
        <v>386</v>
      </c>
      <c r="J200" s="65" t="s">
        <v>106</v>
      </c>
      <c r="K200" s="65" t="s">
        <v>106</v>
      </c>
      <c r="L200" s="65" t="s">
        <v>106</v>
      </c>
      <c r="M200" s="65" t="s">
        <v>106</v>
      </c>
      <c r="N200" s="120" t="s">
        <v>576</v>
      </c>
      <c r="O200" s="120" t="s">
        <v>576</v>
      </c>
      <c r="P200" s="65" t="s">
        <v>107</v>
      </c>
      <c r="Q200" s="65" t="s">
        <v>108</v>
      </c>
      <c r="R200" s="65" t="s">
        <v>129</v>
      </c>
      <c r="S200" s="65" t="s">
        <v>109</v>
      </c>
      <c r="T200" s="65" t="s">
        <v>132</v>
      </c>
      <c r="U200" s="65" t="s">
        <v>133</v>
      </c>
      <c r="V200" s="65" t="s">
        <v>134</v>
      </c>
      <c r="W200" s="65" t="s">
        <v>134</v>
      </c>
      <c r="X200" s="65" t="s">
        <v>132</v>
      </c>
      <c r="Y200" s="65" t="s">
        <v>133</v>
      </c>
      <c r="Z200" s="65" t="s">
        <v>134</v>
      </c>
      <c r="AA200" s="65" t="s">
        <v>134</v>
      </c>
      <c r="AB200" s="65" t="s">
        <v>134</v>
      </c>
      <c r="AC200" s="65" t="s">
        <v>134</v>
      </c>
      <c r="AD200" s="65" t="s">
        <v>134</v>
      </c>
      <c r="AE200" s="65" t="s">
        <v>109</v>
      </c>
      <c r="AF200" s="65" t="s">
        <v>133</v>
      </c>
      <c r="AG200" s="65" t="s">
        <v>134</v>
      </c>
      <c r="AH200" s="65" t="s">
        <v>110</v>
      </c>
      <c r="AI200" s="65" t="s">
        <v>166</v>
      </c>
      <c r="AJ200" s="65" t="s">
        <v>136</v>
      </c>
      <c r="AK200" s="65" t="s">
        <v>137</v>
      </c>
      <c r="AL200" s="65" t="s">
        <v>114</v>
      </c>
      <c r="AM200" s="65" t="s">
        <v>138</v>
      </c>
      <c r="AN200" s="65" t="s">
        <v>176</v>
      </c>
      <c r="AO200" s="65" t="s">
        <v>387</v>
      </c>
      <c r="AP200" s="65" t="s">
        <v>216</v>
      </c>
      <c r="AQ200" s="65" t="s">
        <v>119</v>
      </c>
      <c r="AR200" s="65" t="s">
        <v>142</v>
      </c>
      <c r="AS200" s="65" t="s">
        <v>143</v>
      </c>
      <c r="AT200" s="65" t="s">
        <v>144</v>
      </c>
      <c r="AU200" s="65" t="s">
        <v>145</v>
      </c>
      <c r="AV200" s="65" t="s">
        <v>123</v>
      </c>
      <c r="AW200" s="65" t="s">
        <v>125</v>
      </c>
      <c r="AX200" s="65" t="s">
        <v>126</v>
      </c>
      <c r="AY200" s="65" t="s">
        <v>192</v>
      </c>
      <c r="AZ200" s="120" t="s">
        <v>576</v>
      </c>
      <c r="BA200" s="65" t="s">
        <v>148</v>
      </c>
      <c r="BB200" s="13"/>
    </row>
    <row r="201" spans="1:54" ht="16" x14ac:dyDescent="0.2">
      <c r="A201" s="64">
        <v>44105.731631944444</v>
      </c>
      <c r="B201" s="64">
        <v>44105.736875000002</v>
      </c>
      <c r="C201" s="65" t="s">
        <v>57</v>
      </c>
      <c r="D201" s="120" t="s">
        <v>576</v>
      </c>
      <c r="E201" s="13">
        <v>100</v>
      </c>
      <c r="F201" s="13">
        <v>452</v>
      </c>
      <c r="G201" s="65" t="s">
        <v>130</v>
      </c>
      <c r="H201" s="64">
        <v>44105.736878379626</v>
      </c>
      <c r="I201" s="65" t="s">
        <v>388</v>
      </c>
      <c r="J201" s="65" t="s">
        <v>106</v>
      </c>
      <c r="K201" s="65" t="s">
        <v>106</v>
      </c>
      <c r="L201" s="65" t="s">
        <v>106</v>
      </c>
      <c r="M201" s="65" t="s">
        <v>106</v>
      </c>
      <c r="N201" s="120" t="s">
        <v>576</v>
      </c>
      <c r="O201" s="120" t="s">
        <v>576</v>
      </c>
      <c r="P201" s="65" t="s">
        <v>107</v>
      </c>
      <c r="Q201" s="65" t="s">
        <v>108</v>
      </c>
      <c r="R201" s="65" t="s">
        <v>129</v>
      </c>
      <c r="S201" s="65" t="s">
        <v>134</v>
      </c>
      <c r="T201" s="65" t="s">
        <v>132</v>
      </c>
      <c r="U201" s="65" t="s">
        <v>134</v>
      </c>
      <c r="V201" s="65" t="s">
        <v>134</v>
      </c>
      <c r="W201" s="65" t="s">
        <v>134</v>
      </c>
      <c r="X201" s="65" t="s">
        <v>133</v>
      </c>
      <c r="Y201" s="65" t="s">
        <v>109</v>
      </c>
      <c r="Z201" s="65" t="s">
        <v>134</v>
      </c>
      <c r="AA201" s="65" t="s">
        <v>134</v>
      </c>
      <c r="AB201" s="65" t="s">
        <v>134</v>
      </c>
      <c r="AC201" s="65" t="s">
        <v>134</v>
      </c>
      <c r="AD201" s="65" t="s">
        <v>134</v>
      </c>
      <c r="AE201" s="65" t="s">
        <v>109</v>
      </c>
      <c r="AF201" s="65" t="s">
        <v>133</v>
      </c>
      <c r="AG201" s="65" t="s">
        <v>134</v>
      </c>
      <c r="AH201" s="65" t="s">
        <v>165</v>
      </c>
      <c r="AI201" s="65" t="s">
        <v>151</v>
      </c>
      <c r="AJ201" s="65" t="s">
        <v>136</v>
      </c>
      <c r="AK201" s="65" t="s">
        <v>137</v>
      </c>
      <c r="AL201" s="65" t="s">
        <v>114</v>
      </c>
      <c r="AM201" s="65" t="s">
        <v>138</v>
      </c>
      <c r="AN201" s="65" t="s">
        <v>156</v>
      </c>
      <c r="AO201" s="65" t="s">
        <v>139</v>
      </c>
      <c r="AP201" s="65" t="s">
        <v>140</v>
      </c>
      <c r="AQ201" s="65" t="s">
        <v>141</v>
      </c>
      <c r="AR201" s="65" t="s">
        <v>120</v>
      </c>
      <c r="AS201" s="65" t="s">
        <v>143</v>
      </c>
      <c r="AT201" s="65" t="s">
        <v>122</v>
      </c>
      <c r="AU201" s="65" t="s">
        <v>145</v>
      </c>
      <c r="AV201" s="65" t="s">
        <v>174</v>
      </c>
      <c r="AW201" s="65" t="s">
        <v>125</v>
      </c>
      <c r="AX201" s="65" t="s">
        <v>157</v>
      </c>
      <c r="AY201" s="65" t="s">
        <v>147</v>
      </c>
      <c r="AZ201" s="120" t="s">
        <v>576</v>
      </c>
      <c r="BA201" s="65" t="s">
        <v>220</v>
      </c>
      <c r="BB201" s="13"/>
    </row>
    <row r="202" spans="1:54" ht="16" x14ac:dyDescent="0.2">
      <c r="A202" s="64">
        <v>44105.829918981479</v>
      </c>
      <c r="B202" s="64">
        <v>44105.845694444448</v>
      </c>
      <c r="C202" s="65" t="s">
        <v>57</v>
      </c>
      <c r="D202" s="120" t="s">
        <v>576</v>
      </c>
      <c r="E202" s="13">
        <v>100</v>
      </c>
      <c r="F202" s="13">
        <v>1363</v>
      </c>
      <c r="G202" s="65" t="s">
        <v>130</v>
      </c>
      <c r="H202" s="64">
        <v>44105.845706828703</v>
      </c>
      <c r="I202" s="65" t="s">
        <v>389</v>
      </c>
      <c r="J202" s="65" t="s">
        <v>106</v>
      </c>
      <c r="K202" s="65" t="s">
        <v>106</v>
      </c>
      <c r="L202" s="65" t="s">
        <v>106</v>
      </c>
      <c r="M202" s="65" t="s">
        <v>106</v>
      </c>
      <c r="N202" s="120" t="s">
        <v>576</v>
      </c>
      <c r="O202" s="120" t="s">
        <v>576</v>
      </c>
      <c r="P202" s="65" t="s">
        <v>107</v>
      </c>
      <c r="Q202" s="65" t="s">
        <v>108</v>
      </c>
      <c r="R202" s="65" t="s">
        <v>129</v>
      </c>
      <c r="S202" s="65" t="s">
        <v>134</v>
      </c>
      <c r="T202" s="65" t="s">
        <v>134</v>
      </c>
      <c r="U202" s="65" t="s">
        <v>134</v>
      </c>
      <c r="V202" s="65" t="s">
        <v>134</v>
      </c>
      <c r="W202" s="65" t="s">
        <v>134</v>
      </c>
      <c r="X202" s="65" t="s">
        <v>134</v>
      </c>
      <c r="Y202" s="65" t="s">
        <v>134</v>
      </c>
      <c r="Z202" s="65" t="s">
        <v>134</v>
      </c>
      <c r="AA202" s="65" t="s">
        <v>134</v>
      </c>
      <c r="AB202" s="65" t="s">
        <v>134</v>
      </c>
      <c r="AC202" s="65" t="s">
        <v>134</v>
      </c>
      <c r="AD202" s="65" t="s">
        <v>134</v>
      </c>
      <c r="AE202" s="65" t="s">
        <v>109</v>
      </c>
      <c r="AF202" s="65" t="s">
        <v>109</v>
      </c>
      <c r="AG202" s="65" t="s">
        <v>134</v>
      </c>
      <c r="AH202" s="65" t="s">
        <v>135</v>
      </c>
      <c r="AI202" s="65" t="s">
        <v>151</v>
      </c>
      <c r="AJ202" s="65" t="s">
        <v>136</v>
      </c>
      <c r="AK202" s="65" t="s">
        <v>137</v>
      </c>
      <c r="AL202" s="65" t="s">
        <v>114</v>
      </c>
      <c r="AM202" s="65" t="s">
        <v>155</v>
      </c>
      <c r="AN202" s="65" t="s">
        <v>116</v>
      </c>
      <c r="AO202" s="65" t="s">
        <v>117</v>
      </c>
      <c r="AP202" s="65" t="s">
        <v>140</v>
      </c>
      <c r="AQ202" s="65" t="s">
        <v>141</v>
      </c>
      <c r="AR202" s="65" t="s">
        <v>120</v>
      </c>
      <c r="AS202" s="65" t="s">
        <v>143</v>
      </c>
      <c r="AT202" s="65" t="s">
        <v>153</v>
      </c>
      <c r="AU202" s="65" t="s">
        <v>145</v>
      </c>
      <c r="AV202" s="65" t="s">
        <v>123</v>
      </c>
      <c r="AW202" s="65" t="s">
        <v>171</v>
      </c>
      <c r="AX202" s="65" t="s">
        <v>157</v>
      </c>
      <c r="AY202" s="65" t="s">
        <v>192</v>
      </c>
      <c r="AZ202" s="120" t="s">
        <v>576</v>
      </c>
      <c r="BA202" s="65" t="s">
        <v>148</v>
      </c>
      <c r="BB202" s="13"/>
    </row>
    <row r="203" spans="1:54" ht="16" x14ac:dyDescent="0.2">
      <c r="A203" s="64">
        <v>44108.594699074078</v>
      </c>
      <c r="B203" s="64">
        <v>44108.618807870371</v>
      </c>
      <c r="C203" s="65" t="s">
        <v>57</v>
      </c>
      <c r="D203" s="120" t="s">
        <v>576</v>
      </c>
      <c r="E203" s="13">
        <v>100</v>
      </c>
      <c r="F203" s="13">
        <v>2082</v>
      </c>
      <c r="G203" s="65" t="s">
        <v>130</v>
      </c>
      <c r="H203" s="64">
        <v>44108.618821770833</v>
      </c>
      <c r="I203" s="65" t="s">
        <v>390</v>
      </c>
      <c r="J203" s="65" t="s">
        <v>106</v>
      </c>
      <c r="K203" s="65" t="s">
        <v>106</v>
      </c>
      <c r="L203" s="65" t="s">
        <v>106</v>
      </c>
      <c r="M203" s="65" t="s">
        <v>106</v>
      </c>
      <c r="N203" s="120" t="s">
        <v>576</v>
      </c>
      <c r="O203" s="120" t="s">
        <v>576</v>
      </c>
      <c r="P203" s="65" t="s">
        <v>107</v>
      </c>
      <c r="Q203" s="65" t="s">
        <v>108</v>
      </c>
      <c r="R203" s="65" t="s">
        <v>129</v>
      </c>
      <c r="S203" s="65" t="s">
        <v>134</v>
      </c>
      <c r="T203" s="65" t="s">
        <v>132</v>
      </c>
      <c r="U203" s="65" t="s">
        <v>133</v>
      </c>
      <c r="V203" s="65" t="s">
        <v>134</v>
      </c>
      <c r="W203" s="65" t="s">
        <v>134</v>
      </c>
      <c r="X203" s="65" t="s">
        <v>134</v>
      </c>
      <c r="Y203" s="65" t="s">
        <v>134</v>
      </c>
      <c r="Z203" s="65" t="s">
        <v>134</v>
      </c>
      <c r="AA203" s="65" t="s">
        <v>134</v>
      </c>
      <c r="AB203" s="65" t="s">
        <v>134</v>
      </c>
      <c r="AC203" s="65" t="s">
        <v>134</v>
      </c>
      <c r="AD203" s="65" t="s">
        <v>109</v>
      </c>
      <c r="AE203" s="65" t="s">
        <v>109</v>
      </c>
      <c r="AF203" s="65" t="s">
        <v>134</v>
      </c>
      <c r="AG203" s="65" t="s">
        <v>109</v>
      </c>
      <c r="AH203" s="65" t="s">
        <v>135</v>
      </c>
      <c r="AI203" s="65" t="s">
        <v>111</v>
      </c>
      <c r="AJ203" s="65" t="s">
        <v>136</v>
      </c>
      <c r="AK203" s="65" t="s">
        <v>137</v>
      </c>
      <c r="AL203" s="65" t="s">
        <v>114</v>
      </c>
      <c r="AM203" s="65" t="s">
        <v>138</v>
      </c>
      <c r="AN203" s="65" t="s">
        <v>116</v>
      </c>
      <c r="AO203" s="65" t="s">
        <v>117</v>
      </c>
      <c r="AP203" s="65" t="s">
        <v>118</v>
      </c>
      <c r="AQ203" s="65" t="s">
        <v>141</v>
      </c>
      <c r="AR203" s="65" t="s">
        <v>142</v>
      </c>
      <c r="AS203" s="65" t="s">
        <v>143</v>
      </c>
      <c r="AT203" s="65" t="s">
        <v>122</v>
      </c>
      <c r="AU203" s="65" t="s">
        <v>145</v>
      </c>
      <c r="AV203" s="65" t="s">
        <v>123</v>
      </c>
      <c r="AW203" s="65" t="s">
        <v>171</v>
      </c>
      <c r="AX203" s="65" t="s">
        <v>126</v>
      </c>
      <c r="AY203" s="65" t="s">
        <v>127</v>
      </c>
      <c r="AZ203" s="120" t="s">
        <v>576</v>
      </c>
      <c r="BA203" s="65" t="s">
        <v>148</v>
      </c>
      <c r="BB203" s="13"/>
    </row>
    <row r="204" spans="1:54" ht="16" x14ac:dyDescent="0.2">
      <c r="A204" s="64">
        <v>44109.361956018518</v>
      </c>
      <c r="B204" s="64">
        <v>44109.367071759261</v>
      </c>
      <c r="C204" s="65" t="s">
        <v>57</v>
      </c>
      <c r="D204" s="120" t="s">
        <v>576</v>
      </c>
      <c r="E204" s="13">
        <v>100</v>
      </c>
      <c r="F204" s="13">
        <v>442</v>
      </c>
      <c r="G204" s="65" t="s">
        <v>130</v>
      </c>
      <c r="H204" s="64">
        <v>44109.367082372686</v>
      </c>
      <c r="I204" s="65" t="s">
        <v>391</v>
      </c>
      <c r="J204" s="65" t="s">
        <v>106</v>
      </c>
      <c r="K204" s="65" t="s">
        <v>106</v>
      </c>
      <c r="L204" s="65" t="s">
        <v>106</v>
      </c>
      <c r="M204" s="65" t="s">
        <v>106</v>
      </c>
      <c r="N204" s="120" t="s">
        <v>576</v>
      </c>
      <c r="O204" s="120" t="s">
        <v>576</v>
      </c>
      <c r="P204" s="65" t="s">
        <v>107</v>
      </c>
      <c r="Q204" s="65" t="s">
        <v>108</v>
      </c>
      <c r="R204" s="65" t="s">
        <v>129</v>
      </c>
      <c r="S204" s="65" t="s">
        <v>133</v>
      </c>
      <c r="T204" s="65" t="s">
        <v>132</v>
      </c>
      <c r="U204" s="65" t="s">
        <v>133</v>
      </c>
      <c r="V204" s="65" t="s">
        <v>134</v>
      </c>
      <c r="W204" s="65" t="s">
        <v>133</v>
      </c>
      <c r="X204" s="65" t="s">
        <v>133</v>
      </c>
      <c r="Y204" s="65" t="s">
        <v>134</v>
      </c>
      <c r="Z204" s="65" t="s">
        <v>134</v>
      </c>
      <c r="AA204" s="65" t="s">
        <v>134</v>
      </c>
      <c r="AB204" s="65" t="s">
        <v>134</v>
      </c>
      <c r="AC204" s="65" t="s">
        <v>134</v>
      </c>
      <c r="AD204" s="65" t="s">
        <v>133</v>
      </c>
      <c r="AE204" s="65" t="s">
        <v>133</v>
      </c>
      <c r="AF204" s="65" t="s">
        <v>133</v>
      </c>
      <c r="AG204" s="65" t="s">
        <v>133</v>
      </c>
      <c r="AH204" s="65" t="s">
        <v>110</v>
      </c>
      <c r="AI204" s="65" t="s">
        <v>111</v>
      </c>
      <c r="AJ204" s="65" t="s">
        <v>376</v>
      </c>
      <c r="AK204" s="65" t="s">
        <v>137</v>
      </c>
      <c r="AL204" s="65" t="s">
        <v>114</v>
      </c>
      <c r="AM204" s="65" t="s">
        <v>138</v>
      </c>
      <c r="AN204" s="65" t="s">
        <v>116</v>
      </c>
      <c r="AO204" s="65" t="s">
        <v>117</v>
      </c>
      <c r="AP204" s="65" t="s">
        <v>140</v>
      </c>
      <c r="AQ204" s="65" t="s">
        <v>141</v>
      </c>
      <c r="AR204" s="65" t="s">
        <v>120</v>
      </c>
      <c r="AS204" s="65" t="s">
        <v>143</v>
      </c>
      <c r="AT204" s="65" t="s">
        <v>153</v>
      </c>
      <c r="AU204" s="65" t="s">
        <v>145</v>
      </c>
      <c r="AV204" s="65" t="s">
        <v>123</v>
      </c>
      <c r="AW204" s="65" t="s">
        <v>171</v>
      </c>
      <c r="AX204" s="65" t="s">
        <v>126</v>
      </c>
      <c r="AY204" s="65" t="s">
        <v>147</v>
      </c>
      <c r="AZ204" s="120" t="s">
        <v>576</v>
      </c>
      <c r="BA204" s="65" t="s">
        <v>220</v>
      </c>
      <c r="BB204" s="13"/>
    </row>
    <row r="205" spans="1:54" s="17" customFormat="1" ht="16" x14ac:dyDescent="0.2">
      <c r="A205" s="72">
        <v>44104.631435185183</v>
      </c>
      <c r="B205" s="72">
        <v>44104.632488425923</v>
      </c>
      <c r="C205" s="70" t="s">
        <v>57</v>
      </c>
      <c r="D205" s="120" t="s">
        <v>576</v>
      </c>
      <c r="E205" s="17">
        <v>16</v>
      </c>
      <c r="F205" s="17">
        <v>91</v>
      </c>
      <c r="G205" s="70" t="s">
        <v>104</v>
      </c>
      <c r="H205" s="72">
        <v>44111.632523680557</v>
      </c>
      <c r="I205" s="70" t="s">
        <v>392</v>
      </c>
      <c r="J205" s="70" t="s">
        <v>106</v>
      </c>
      <c r="K205" s="70" t="s">
        <v>106</v>
      </c>
      <c r="L205" s="70" t="s">
        <v>106</v>
      </c>
      <c r="M205" s="70" t="s">
        <v>106</v>
      </c>
      <c r="N205" s="120" t="s">
        <v>576</v>
      </c>
      <c r="O205" s="120" t="s">
        <v>576</v>
      </c>
      <c r="P205" s="70" t="s">
        <v>107</v>
      </c>
      <c r="Q205" s="70" t="s">
        <v>108</v>
      </c>
      <c r="R205" s="70" t="s">
        <v>129</v>
      </c>
      <c r="S205" s="70" t="s">
        <v>134</v>
      </c>
      <c r="T205" s="70" t="s">
        <v>132</v>
      </c>
      <c r="U205" s="70" t="s">
        <v>133</v>
      </c>
      <c r="V205" s="70" t="s">
        <v>134</v>
      </c>
      <c r="W205" s="70" t="s">
        <v>133</v>
      </c>
      <c r="X205" s="70" t="s">
        <v>133</v>
      </c>
      <c r="Y205" s="70" t="s">
        <v>134</v>
      </c>
      <c r="Z205" s="70" t="s">
        <v>133</v>
      </c>
      <c r="AA205" s="70" t="s">
        <v>133</v>
      </c>
      <c r="AB205" s="70" t="s">
        <v>133</v>
      </c>
      <c r="AC205" s="70" t="s">
        <v>133</v>
      </c>
      <c r="AD205" s="70" t="s">
        <v>109</v>
      </c>
      <c r="AE205" s="70" t="s">
        <v>133</v>
      </c>
      <c r="AF205" s="70" t="s">
        <v>133</v>
      </c>
      <c r="AG205" s="70" t="s">
        <v>134</v>
      </c>
      <c r="AH205" s="71">
        <v>0</v>
      </c>
      <c r="AI205" s="70" t="s">
        <v>106</v>
      </c>
      <c r="AJ205" s="70" t="s">
        <v>106</v>
      </c>
      <c r="AK205" s="70" t="s">
        <v>106</v>
      </c>
      <c r="AL205" s="70" t="s">
        <v>106</v>
      </c>
      <c r="AM205" s="70" t="s">
        <v>106</v>
      </c>
      <c r="AN205" s="70" t="s">
        <v>106</v>
      </c>
      <c r="AO205" s="70" t="s">
        <v>106</v>
      </c>
      <c r="AP205" s="70" t="s">
        <v>106</v>
      </c>
      <c r="AQ205" s="70" t="s">
        <v>106</v>
      </c>
      <c r="AR205" s="70" t="s">
        <v>106</v>
      </c>
      <c r="AS205" s="70" t="s">
        <v>106</v>
      </c>
      <c r="AT205" s="70" t="s">
        <v>106</v>
      </c>
      <c r="AU205" s="70" t="s">
        <v>106</v>
      </c>
      <c r="AV205" s="70" t="s">
        <v>106</v>
      </c>
      <c r="AW205" s="70" t="s">
        <v>106</v>
      </c>
      <c r="AX205" s="70" t="s">
        <v>106</v>
      </c>
      <c r="AY205" s="70" t="s">
        <v>106</v>
      </c>
      <c r="AZ205" s="120" t="s">
        <v>576</v>
      </c>
      <c r="BA205" s="70" t="s">
        <v>106</v>
      </c>
    </row>
    <row r="206" spans="1:54" ht="16" x14ac:dyDescent="0.2">
      <c r="A206" s="64">
        <v>44104.629374999997</v>
      </c>
      <c r="B206" s="64">
        <v>44104.639907407407</v>
      </c>
      <c r="C206" s="65" t="s">
        <v>57</v>
      </c>
      <c r="D206" s="120" t="s">
        <v>576</v>
      </c>
      <c r="E206" s="13">
        <v>33</v>
      </c>
      <c r="F206" s="13">
        <v>909</v>
      </c>
      <c r="G206" s="65" t="s">
        <v>104</v>
      </c>
      <c r="H206" s="64">
        <v>44111.640021504631</v>
      </c>
      <c r="I206" s="65" t="s">
        <v>393</v>
      </c>
      <c r="J206" s="65" t="s">
        <v>106</v>
      </c>
      <c r="K206" s="65" t="s">
        <v>106</v>
      </c>
      <c r="L206" s="65" t="s">
        <v>106</v>
      </c>
      <c r="M206" s="65" t="s">
        <v>106</v>
      </c>
      <c r="N206" s="120" t="s">
        <v>576</v>
      </c>
      <c r="O206" s="120" t="s">
        <v>576</v>
      </c>
      <c r="P206" s="65" t="s">
        <v>107</v>
      </c>
      <c r="Q206" s="65" t="s">
        <v>108</v>
      </c>
      <c r="R206" s="65" t="s">
        <v>129</v>
      </c>
      <c r="S206" s="65" t="s">
        <v>134</v>
      </c>
      <c r="T206" s="65" t="s">
        <v>132</v>
      </c>
      <c r="U206" s="65" t="s">
        <v>132</v>
      </c>
      <c r="V206" s="65" t="s">
        <v>133</v>
      </c>
      <c r="W206" s="65" t="s">
        <v>133</v>
      </c>
      <c r="X206" s="65" t="s">
        <v>132</v>
      </c>
      <c r="Y206" s="65" t="s">
        <v>133</v>
      </c>
      <c r="Z206" s="65" t="s">
        <v>134</v>
      </c>
      <c r="AA206" s="65" t="s">
        <v>133</v>
      </c>
      <c r="AB206" s="65" t="s">
        <v>133</v>
      </c>
      <c r="AC206" s="65" t="s">
        <v>132</v>
      </c>
      <c r="AD206" s="65" t="s">
        <v>132</v>
      </c>
      <c r="AE206" s="65" t="s">
        <v>132</v>
      </c>
      <c r="AF206" s="65" t="s">
        <v>132</v>
      </c>
      <c r="AG206" s="65" t="s">
        <v>134</v>
      </c>
      <c r="AH206" s="65" t="s">
        <v>110</v>
      </c>
      <c r="AI206" s="65" t="s">
        <v>111</v>
      </c>
      <c r="AJ206" s="65" t="s">
        <v>136</v>
      </c>
      <c r="AK206" s="65" t="s">
        <v>152</v>
      </c>
      <c r="AL206" s="65" t="s">
        <v>195</v>
      </c>
      <c r="AM206" s="65" t="s">
        <v>155</v>
      </c>
      <c r="AN206" s="65" t="s">
        <v>156</v>
      </c>
      <c r="AO206" s="65" t="s">
        <v>117</v>
      </c>
      <c r="AP206" s="65" t="s">
        <v>118</v>
      </c>
      <c r="AQ206" s="65" t="s">
        <v>141</v>
      </c>
      <c r="AR206" s="65" t="s">
        <v>142</v>
      </c>
      <c r="AS206" s="65" t="s">
        <v>143</v>
      </c>
      <c r="AT206" s="65" t="s">
        <v>153</v>
      </c>
      <c r="AU206" s="65" t="s">
        <v>145</v>
      </c>
      <c r="AV206" s="65" t="s">
        <v>174</v>
      </c>
      <c r="AW206" s="65" t="s">
        <v>125</v>
      </c>
      <c r="AX206" s="65" t="s">
        <v>126</v>
      </c>
      <c r="AY206" s="65" t="s">
        <v>147</v>
      </c>
      <c r="AZ206" s="120" t="s">
        <v>576</v>
      </c>
      <c r="BA206" s="65" t="s">
        <v>148</v>
      </c>
      <c r="BB206" s="13"/>
    </row>
    <row r="207" spans="1:54" ht="16" x14ac:dyDescent="0.2">
      <c r="A207" s="64">
        <v>44104.670578703706</v>
      </c>
      <c r="B207" s="64">
        <v>44104.679814814815</v>
      </c>
      <c r="C207" s="65" t="s">
        <v>57</v>
      </c>
      <c r="D207" s="120" t="s">
        <v>576</v>
      </c>
      <c r="E207" s="13">
        <v>33</v>
      </c>
      <c r="F207" s="13">
        <v>798</v>
      </c>
      <c r="G207" s="65" t="s">
        <v>104</v>
      </c>
      <c r="H207" s="64">
        <v>44111.680068495371</v>
      </c>
      <c r="I207" s="65" t="s">
        <v>394</v>
      </c>
      <c r="J207" s="65" t="s">
        <v>106</v>
      </c>
      <c r="K207" s="65" t="s">
        <v>106</v>
      </c>
      <c r="L207" s="65" t="s">
        <v>106</v>
      </c>
      <c r="M207" s="65" t="s">
        <v>106</v>
      </c>
      <c r="N207" s="120" t="s">
        <v>576</v>
      </c>
      <c r="O207" s="120" t="s">
        <v>576</v>
      </c>
      <c r="P207" s="65" t="s">
        <v>107</v>
      </c>
      <c r="Q207" s="65" t="s">
        <v>108</v>
      </c>
      <c r="R207" s="65" t="s">
        <v>129</v>
      </c>
      <c r="S207" s="65" t="s">
        <v>134</v>
      </c>
      <c r="T207" s="65" t="s">
        <v>132</v>
      </c>
      <c r="U207" s="65" t="s">
        <v>133</v>
      </c>
      <c r="V207" s="65" t="s">
        <v>134</v>
      </c>
      <c r="W207" s="65" t="s">
        <v>133</v>
      </c>
      <c r="X207" s="65" t="s">
        <v>134</v>
      </c>
      <c r="Y207" s="65" t="s">
        <v>109</v>
      </c>
      <c r="Z207" s="65" t="s">
        <v>134</v>
      </c>
      <c r="AA207" s="65" t="s">
        <v>134</v>
      </c>
      <c r="AB207" s="65" t="s">
        <v>134</v>
      </c>
      <c r="AC207" s="65" t="s">
        <v>109</v>
      </c>
      <c r="AD207" s="65" t="s">
        <v>134</v>
      </c>
      <c r="AE207" s="65" t="s">
        <v>134</v>
      </c>
      <c r="AF207" s="65" t="s">
        <v>133</v>
      </c>
      <c r="AG207" s="65" t="s">
        <v>134</v>
      </c>
      <c r="AH207" s="65" t="s">
        <v>110</v>
      </c>
      <c r="AI207" s="65" t="s">
        <v>111</v>
      </c>
      <c r="AJ207" s="65" t="s">
        <v>136</v>
      </c>
      <c r="AK207" s="65" t="s">
        <v>137</v>
      </c>
      <c r="AL207" s="65" t="s">
        <v>114</v>
      </c>
      <c r="AM207" s="65" t="s">
        <v>115</v>
      </c>
      <c r="AN207" s="65" t="s">
        <v>116</v>
      </c>
      <c r="AO207" s="65" t="s">
        <v>117</v>
      </c>
      <c r="AP207" s="65" t="s">
        <v>118</v>
      </c>
      <c r="AQ207" s="65" t="s">
        <v>141</v>
      </c>
      <c r="AR207" s="65" t="s">
        <v>120</v>
      </c>
      <c r="AS207" s="65" t="s">
        <v>143</v>
      </c>
      <c r="AT207" s="65" t="s">
        <v>144</v>
      </c>
      <c r="AU207" s="65" t="s">
        <v>145</v>
      </c>
      <c r="AV207" s="65" t="s">
        <v>123</v>
      </c>
      <c r="AW207" s="65" t="s">
        <v>187</v>
      </c>
      <c r="AX207" s="65" t="s">
        <v>146</v>
      </c>
      <c r="AY207" s="65" t="s">
        <v>147</v>
      </c>
      <c r="AZ207" s="120" t="s">
        <v>576</v>
      </c>
      <c r="BA207" s="65" t="s">
        <v>148</v>
      </c>
      <c r="BB207" s="13"/>
    </row>
    <row r="208" spans="1:54" s="17" customFormat="1" ht="16" x14ac:dyDescent="0.2">
      <c r="A208" s="72">
        <v>44105.251504629632</v>
      </c>
      <c r="B208" s="72">
        <v>44105.738981481481</v>
      </c>
      <c r="C208" s="70" t="s">
        <v>57</v>
      </c>
      <c r="D208" s="120" t="s">
        <v>576</v>
      </c>
      <c r="E208" s="17">
        <v>16</v>
      </c>
      <c r="F208" s="17">
        <v>42117</v>
      </c>
      <c r="G208" s="70" t="s">
        <v>104</v>
      </c>
      <c r="H208" s="72">
        <v>44112.739436724536</v>
      </c>
      <c r="I208" s="70" t="s">
        <v>395</v>
      </c>
      <c r="J208" s="70" t="s">
        <v>106</v>
      </c>
      <c r="K208" s="70" t="s">
        <v>106</v>
      </c>
      <c r="L208" s="70" t="s">
        <v>106</v>
      </c>
      <c r="M208" s="70" t="s">
        <v>106</v>
      </c>
      <c r="N208" s="120" t="s">
        <v>576</v>
      </c>
      <c r="O208" s="120" t="s">
        <v>576</v>
      </c>
      <c r="P208" s="70" t="s">
        <v>107</v>
      </c>
      <c r="Q208" s="70" t="s">
        <v>108</v>
      </c>
      <c r="R208" s="70" t="s">
        <v>129</v>
      </c>
      <c r="S208" s="70" t="s">
        <v>132</v>
      </c>
      <c r="T208" s="70" t="s">
        <v>132</v>
      </c>
      <c r="U208" s="70" t="s">
        <v>132</v>
      </c>
      <c r="V208" s="70" t="s">
        <v>133</v>
      </c>
      <c r="W208" s="70" t="s">
        <v>132</v>
      </c>
      <c r="X208" s="70" t="s">
        <v>133</v>
      </c>
      <c r="Y208" s="70" t="s">
        <v>133</v>
      </c>
      <c r="Z208" s="70" t="s">
        <v>133</v>
      </c>
      <c r="AA208" s="70" t="s">
        <v>133</v>
      </c>
      <c r="AB208" s="70" t="s">
        <v>133</v>
      </c>
      <c r="AC208" s="70" t="s">
        <v>134</v>
      </c>
      <c r="AD208" s="70" t="s">
        <v>133</v>
      </c>
      <c r="AE208" s="70" t="s">
        <v>133</v>
      </c>
      <c r="AF208" s="70" t="s">
        <v>133</v>
      </c>
      <c r="AG208" s="70" t="s">
        <v>133</v>
      </c>
      <c r="AH208" s="71">
        <v>0</v>
      </c>
      <c r="AI208" s="70" t="s">
        <v>106</v>
      </c>
      <c r="AJ208" s="70" t="s">
        <v>106</v>
      </c>
      <c r="AK208" s="70" t="s">
        <v>106</v>
      </c>
      <c r="AL208" s="70" t="s">
        <v>106</v>
      </c>
      <c r="AM208" s="70" t="s">
        <v>106</v>
      </c>
      <c r="AN208" s="70" t="s">
        <v>106</v>
      </c>
      <c r="AO208" s="70" t="s">
        <v>106</v>
      </c>
      <c r="AP208" s="70" t="s">
        <v>106</v>
      </c>
      <c r="AQ208" s="70" t="s">
        <v>106</v>
      </c>
      <c r="AR208" s="70" t="s">
        <v>106</v>
      </c>
      <c r="AS208" s="70" t="s">
        <v>106</v>
      </c>
      <c r="AT208" s="70" t="s">
        <v>106</v>
      </c>
      <c r="AU208" s="70" t="s">
        <v>106</v>
      </c>
      <c r="AV208" s="70" t="s">
        <v>106</v>
      </c>
      <c r="AW208" s="70" t="s">
        <v>106</v>
      </c>
      <c r="AX208" s="70" t="s">
        <v>106</v>
      </c>
      <c r="AY208" s="70" t="s">
        <v>106</v>
      </c>
      <c r="AZ208" s="120" t="s">
        <v>576</v>
      </c>
      <c r="BA208" s="70" t="s">
        <v>106</v>
      </c>
    </row>
    <row r="209" spans="1:53" s="66" customFormat="1" ht="16" x14ac:dyDescent="0.2">
      <c r="A209" s="69">
        <v>44106.578958333332</v>
      </c>
      <c r="B209" s="69">
        <v>44106.579201388886</v>
      </c>
      <c r="C209" s="67" t="s">
        <v>57</v>
      </c>
      <c r="D209" s="120" t="s">
        <v>576</v>
      </c>
      <c r="E209" s="66">
        <v>2</v>
      </c>
      <c r="F209" s="66">
        <v>21</v>
      </c>
      <c r="G209" s="67" t="s">
        <v>104</v>
      </c>
      <c r="H209" s="69">
        <v>44113.579299560188</v>
      </c>
      <c r="I209" s="67" t="s">
        <v>518</v>
      </c>
      <c r="J209" s="67" t="s">
        <v>106</v>
      </c>
      <c r="K209" s="67" t="s">
        <v>106</v>
      </c>
      <c r="L209" s="67" t="s">
        <v>106</v>
      </c>
      <c r="M209" s="67" t="s">
        <v>106</v>
      </c>
      <c r="N209" s="120" t="s">
        <v>576</v>
      </c>
      <c r="O209" s="120" t="s">
        <v>576</v>
      </c>
      <c r="P209" s="67" t="s">
        <v>107</v>
      </c>
      <c r="Q209" s="67" t="s">
        <v>108</v>
      </c>
      <c r="R209" s="67" t="s">
        <v>129</v>
      </c>
      <c r="S209" s="67" t="s">
        <v>106</v>
      </c>
      <c r="T209" s="67" t="s">
        <v>106</v>
      </c>
      <c r="U209" s="67" t="s">
        <v>106</v>
      </c>
      <c r="V209" s="67" t="s">
        <v>106</v>
      </c>
      <c r="W209" s="67" t="s">
        <v>106</v>
      </c>
      <c r="X209" s="67" t="s">
        <v>106</v>
      </c>
      <c r="Y209" s="67" t="s">
        <v>106</v>
      </c>
      <c r="Z209" s="67" t="s">
        <v>106</v>
      </c>
      <c r="AA209" s="67" t="s">
        <v>106</v>
      </c>
      <c r="AB209" s="67" t="s">
        <v>106</v>
      </c>
      <c r="AC209" s="67" t="s">
        <v>106</v>
      </c>
      <c r="AD209" s="67" t="s">
        <v>106</v>
      </c>
      <c r="AE209" s="67" t="s">
        <v>106</v>
      </c>
      <c r="AF209" s="67" t="s">
        <v>106</v>
      </c>
      <c r="AG209" s="68">
        <v>0</v>
      </c>
      <c r="AH209" s="68">
        <v>0</v>
      </c>
      <c r="AI209" s="67" t="s">
        <v>106</v>
      </c>
      <c r="AJ209" s="67" t="s">
        <v>106</v>
      </c>
      <c r="AK209" s="67" t="s">
        <v>106</v>
      </c>
      <c r="AL209" s="67" t="s">
        <v>106</v>
      </c>
      <c r="AM209" s="67" t="s">
        <v>106</v>
      </c>
      <c r="AN209" s="67" t="s">
        <v>106</v>
      </c>
      <c r="AO209" s="67" t="s">
        <v>106</v>
      </c>
      <c r="AP209" s="67" t="s">
        <v>106</v>
      </c>
      <c r="AQ209" s="67" t="s">
        <v>106</v>
      </c>
      <c r="AR209" s="67" t="s">
        <v>106</v>
      </c>
      <c r="AS209" s="67" t="s">
        <v>106</v>
      </c>
      <c r="AT209" s="67" t="s">
        <v>106</v>
      </c>
      <c r="AU209" s="67" t="s">
        <v>106</v>
      </c>
      <c r="AV209" s="67" t="s">
        <v>106</v>
      </c>
      <c r="AW209" s="67" t="s">
        <v>106</v>
      </c>
      <c r="AX209" s="67" t="s">
        <v>106</v>
      </c>
      <c r="AY209" s="67" t="s">
        <v>106</v>
      </c>
      <c r="AZ209" s="120" t="s">
        <v>576</v>
      </c>
      <c r="BA209" s="67" t="s">
        <v>106</v>
      </c>
    </row>
  </sheetData>
  <autoFilter ref="A2:BB190" xr:uid="{00000000-0009-0000-0000-000000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29810-65BB-4A28-A83E-46C3A1B3FACA}">
  <dimension ref="A1:DN209"/>
  <sheetViews>
    <sheetView zoomScale="55" zoomScaleNormal="55" workbookViewId="0">
      <pane ySplit="2" topLeftCell="A3" activePane="bottomLeft" state="frozen"/>
      <selection pane="bottomLeft" activeCell="D3" sqref="D3"/>
    </sheetView>
  </sheetViews>
  <sheetFormatPr baseColWidth="10" defaultColWidth="8.83203125" defaultRowHeight="15" x14ac:dyDescent="0.2"/>
  <cols>
    <col min="1" max="2" width="15.1640625" customWidth="1"/>
    <col min="3" max="3" width="15" customWidth="1"/>
    <col min="4" max="4" width="16.83203125" customWidth="1"/>
    <col min="5" max="5" width="9" customWidth="1"/>
    <col min="6" max="6" width="20.6640625" customWidth="1"/>
    <col min="7" max="7" width="8.6640625" customWidth="1"/>
    <col min="8" max="8" width="15.1640625" customWidth="1"/>
    <col min="9" max="9" width="22.5" customWidth="1"/>
    <col min="10" max="10" width="20" customWidth="1"/>
    <col min="11" max="11" width="20.1640625" customWidth="1"/>
    <col min="12" max="12" width="15.33203125" customWidth="1"/>
    <col min="13" max="13" width="23.5" customWidth="1"/>
    <col min="14" max="14" width="17" customWidth="1"/>
    <col min="15" max="15" width="18.5" customWidth="1"/>
    <col min="16" max="16" width="19.83203125" customWidth="1"/>
    <col min="17" max="17" width="14.83203125" customWidth="1"/>
    <col min="18" max="18" width="222" customWidth="1"/>
    <col min="19" max="19" width="70.83203125" customWidth="1"/>
    <col min="20" max="20" width="72.83203125" customWidth="1"/>
    <col min="21" max="21" width="168.1640625" customWidth="1"/>
    <col min="22" max="22" width="113.6640625" customWidth="1"/>
    <col min="23" max="23" width="130.6640625" customWidth="1"/>
    <col min="24" max="24" width="133.5" customWidth="1"/>
    <col min="25" max="25" width="95.5" customWidth="1"/>
    <col min="26" max="26" width="113.6640625" customWidth="1"/>
    <col min="27" max="27" width="122.83203125" customWidth="1"/>
    <col min="28" max="28" width="101.1640625" customWidth="1"/>
    <col min="29" max="29" width="50.6640625" customWidth="1"/>
    <col min="30" max="30" width="53.1640625" customWidth="1"/>
    <col min="31" max="31" width="67.5" customWidth="1"/>
    <col min="32" max="32" width="56.33203125" customWidth="1"/>
    <col min="33" max="33" width="101.5" customWidth="1"/>
    <col min="34" max="34" width="90.5" customWidth="1"/>
    <col min="35" max="35" width="104.5" customWidth="1"/>
    <col min="36" max="36" width="69.33203125" customWidth="1"/>
    <col min="37" max="37" width="107.6640625" customWidth="1"/>
    <col min="38" max="38" width="44" customWidth="1"/>
    <col min="39" max="39" width="55.33203125" customWidth="1"/>
    <col min="40" max="40" width="76.83203125" customWidth="1"/>
    <col min="41" max="41" width="63.83203125" customWidth="1"/>
    <col min="42" max="42" width="55" customWidth="1"/>
    <col min="43" max="43" width="40" customWidth="1"/>
    <col min="44" max="44" width="101.6640625" customWidth="1"/>
    <col min="45" max="45" width="100.6640625" customWidth="1"/>
    <col min="46" max="46" width="125.5" customWidth="1"/>
    <col min="47" max="47" width="55.33203125" customWidth="1"/>
    <col min="48" max="48" width="42.5" customWidth="1"/>
    <col min="49" max="49" width="81.1640625" customWidth="1"/>
    <col min="50" max="50" width="67.83203125" customWidth="1"/>
    <col min="51" max="51" width="55.6640625" customWidth="1"/>
    <col min="52" max="52" width="101.33203125" customWidth="1"/>
    <col min="53" max="53" width="149.33203125" customWidth="1"/>
    <col min="54" max="54" width="21.1640625" customWidth="1"/>
  </cols>
  <sheetData>
    <row r="1" spans="1:118"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row>
    <row r="2" spans="1:118" x14ac:dyDescent="0.2">
      <c r="A2" s="1" t="s">
        <v>54</v>
      </c>
      <c r="B2" s="1" t="s">
        <v>55</v>
      </c>
      <c r="C2" s="1" t="s">
        <v>56</v>
      </c>
      <c r="D2" s="1" t="s">
        <v>57</v>
      </c>
      <c r="E2" s="1" t="s">
        <v>4</v>
      </c>
      <c r="F2" s="1" t="s">
        <v>5</v>
      </c>
      <c r="G2" s="1" t="s">
        <v>6</v>
      </c>
      <c r="H2" s="1" t="s">
        <v>58</v>
      </c>
      <c r="I2" s="1" t="s">
        <v>59</v>
      </c>
      <c r="J2" s="1" t="s">
        <v>60</v>
      </c>
      <c r="K2" s="1" t="s">
        <v>61</v>
      </c>
      <c r="L2" s="1" t="s">
        <v>62</v>
      </c>
      <c r="M2" s="1" t="s">
        <v>63</v>
      </c>
      <c r="N2" s="1" t="s">
        <v>64</v>
      </c>
      <c r="O2" s="1" t="s">
        <v>65</v>
      </c>
      <c r="P2" s="1" t="s">
        <v>66</v>
      </c>
      <c r="Q2" s="1" t="s">
        <v>67</v>
      </c>
      <c r="R2" s="1" t="s">
        <v>68</v>
      </c>
      <c r="S2" s="1" t="s">
        <v>69</v>
      </c>
      <c r="T2" s="1" t="s">
        <v>70</v>
      </c>
      <c r="U2" s="1" t="s">
        <v>71</v>
      </c>
      <c r="V2" s="1" t="s">
        <v>72</v>
      </c>
      <c r="W2" s="1" t="s">
        <v>73</v>
      </c>
      <c r="X2" s="1" t="s">
        <v>74</v>
      </c>
      <c r="Y2" s="1" t="s">
        <v>75</v>
      </c>
      <c r="Z2" s="1" t="s">
        <v>76</v>
      </c>
      <c r="AA2" s="1" t="s">
        <v>77</v>
      </c>
      <c r="AB2" s="1" t="s">
        <v>78</v>
      </c>
      <c r="AC2" s="1" t="s">
        <v>79</v>
      </c>
      <c r="AD2" s="1" t="s">
        <v>80</v>
      </c>
      <c r="AE2" s="1" t="s">
        <v>81</v>
      </c>
      <c r="AF2" s="1" t="s">
        <v>82</v>
      </c>
      <c r="AG2" s="1" t="s">
        <v>83</v>
      </c>
      <c r="AH2" s="1" t="s">
        <v>84</v>
      </c>
      <c r="AI2" s="1" t="s">
        <v>85</v>
      </c>
      <c r="AJ2" s="1" t="s">
        <v>86</v>
      </c>
      <c r="AK2" s="1" t="s">
        <v>87</v>
      </c>
      <c r="AL2" s="1" t="s">
        <v>88</v>
      </c>
      <c r="AM2" s="1" t="s">
        <v>89</v>
      </c>
      <c r="AN2" s="1" t="s">
        <v>90</v>
      </c>
      <c r="AO2" s="1" t="s">
        <v>91</v>
      </c>
      <c r="AP2" s="1" t="s">
        <v>92</v>
      </c>
      <c r="AQ2" s="1" t="s">
        <v>93</v>
      </c>
      <c r="AR2" s="1" t="s">
        <v>94</v>
      </c>
      <c r="AS2" s="1" t="s">
        <v>95</v>
      </c>
      <c r="AT2" s="1" t="s">
        <v>96</v>
      </c>
      <c r="AU2" s="1" t="s">
        <v>97</v>
      </c>
      <c r="AV2" s="1" t="s">
        <v>98</v>
      </c>
      <c r="AW2" s="1" t="s">
        <v>99</v>
      </c>
      <c r="AX2" s="1" t="s">
        <v>100</v>
      </c>
      <c r="AY2" s="1" t="s">
        <v>101</v>
      </c>
      <c r="AZ2" s="1" t="s">
        <v>102</v>
      </c>
      <c r="BA2" s="1" t="s">
        <v>103</v>
      </c>
      <c r="BB2" s="1" t="s">
        <v>53</v>
      </c>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row>
    <row r="3" spans="1:118" ht="16" x14ac:dyDescent="0.2">
      <c r="A3" s="72">
        <v>43703.674201388887</v>
      </c>
      <c r="B3" s="72">
        <v>43703.677986111114</v>
      </c>
      <c r="C3" s="70" t="s">
        <v>57</v>
      </c>
      <c r="D3" s="120" t="s">
        <v>576</v>
      </c>
      <c r="E3" s="17">
        <v>16</v>
      </c>
      <c r="F3" s="17">
        <v>326</v>
      </c>
      <c r="G3" s="70" t="s">
        <v>104</v>
      </c>
      <c r="H3" s="72">
        <v>43710.678022175925</v>
      </c>
      <c r="I3" s="70" t="s">
        <v>197</v>
      </c>
      <c r="J3" s="70" t="s">
        <v>106</v>
      </c>
      <c r="K3" s="70" t="s">
        <v>106</v>
      </c>
      <c r="L3" s="70" t="s">
        <v>106</v>
      </c>
      <c r="M3" s="70" t="s">
        <v>106</v>
      </c>
      <c r="N3" s="120" t="s">
        <v>576</v>
      </c>
      <c r="O3" s="120" t="s">
        <v>576</v>
      </c>
      <c r="P3" s="70" t="s">
        <v>107</v>
      </c>
      <c r="Q3" s="70" t="s">
        <v>108</v>
      </c>
      <c r="R3" s="70" t="s">
        <v>129</v>
      </c>
      <c r="S3" s="70" t="s">
        <v>134</v>
      </c>
      <c r="T3" s="70" t="s">
        <v>133</v>
      </c>
      <c r="U3" s="70" t="s">
        <v>132</v>
      </c>
      <c r="V3" s="70" t="s">
        <v>134</v>
      </c>
      <c r="W3" s="70" t="s">
        <v>134</v>
      </c>
      <c r="X3" s="70" t="s">
        <v>134</v>
      </c>
      <c r="Y3" s="70" t="s">
        <v>134</v>
      </c>
      <c r="Z3" s="70" t="s">
        <v>109</v>
      </c>
      <c r="AA3" s="70" t="s">
        <v>133</v>
      </c>
      <c r="AB3" s="70" t="s">
        <v>134</v>
      </c>
      <c r="AC3" s="70" t="s">
        <v>133</v>
      </c>
      <c r="AD3" s="70" t="s">
        <v>134</v>
      </c>
      <c r="AE3" s="70" t="s">
        <v>134</v>
      </c>
      <c r="AF3" s="70" t="s">
        <v>133</v>
      </c>
      <c r="AG3" s="70" t="s">
        <v>134</v>
      </c>
      <c r="AH3" s="71"/>
      <c r="AI3" s="70" t="s">
        <v>106</v>
      </c>
      <c r="AJ3" s="70" t="s">
        <v>106</v>
      </c>
      <c r="AK3" s="70" t="s">
        <v>106</v>
      </c>
      <c r="AL3" s="70" t="s">
        <v>106</v>
      </c>
      <c r="AM3" s="70" t="s">
        <v>106</v>
      </c>
      <c r="AN3" s="70" t="s">
        <v>106</v>
      </c>
      <c r="AO3" s="70" t="s">
        <v>106</v>
      </c>
      <c r="AP3" s="70" t="s">
        <v>106</v>
      </c>
      <c r="AQ3" s="70" t="s">
        <v>106</v>
      </c>
      <c r="AR3" s="70" t="s">
        <v>106</v>
      </c>
      <c r="AS3" s="70" t="s">
        <v>106</v>
      </c>
      <c r="AT3" s="70" t="s">
        <v>106</v>
      </c>
      <c r="AU3" s="70" t="s">
        <v>106</v>
      </c>
      <c r="AV3" s="70" t="s">
        <v>106</v>
      </c>
      <c r="AW3" s="70" t="s">
        <v>106</v>
      </c>
      <c r="AX3" s="70" t="s">
        <v>106</v>
      </c>
      <c r="AY3" s="70" t="s">
        <v>106</v>
      </c>
      <c r="AZ3" s="120" t="s">
        <v>576</v>
      </c>
      <c r="BA3" s="70" t="s">
        <v>106</v>
      </c>
      <c r="BB3" s="70" t="s">
        <v>106</v>
      </c>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row>
    <row r="4" spans="1:118" s="66" customFormat="1" ht="16" x14ac:dyDescent="0.2">
      <c r="A4" s="72">
        <v>43703.707870370374</v>
      </c>
      <c r="B4" s="72">
        <v>43703.709351851852</v>
      </c>
      <c r="C4" s="70" t="s">
        <v>57</v>
      </c>
      <c r="D4" s="120" t="s">
        <v>576</v>
      </c>
      <c r="E4" s="17">
        <v>16</v>
      </c>
      <c r="F4" s="17">
        <v>128</v>
      </c>
      <c r="G4" s="70" t="s">
        <v>104</v>
      </c>
      <c r="H4" s="72">
        <v>43710.709427546295</v>
      </c>
      <c r="I4" s="70" t="s">
        <v>198</v>
      </c>
      <c r="J4" s="70" t="s">
        <v>106</v>
      </c>
      <c r="K4" s="70" t="s">
        <v>106</v>
      </c>
      <c r="L4" s="70" t="s">
        <v>106</v>
      </c>
      <c r="M4" s="70" t="s">
        <v>106</v>
      </c>
      <c r="N4" s="120" t="s">
        <v>576</v>
      </c>
      <c r="O4" s="120" t="s">
        <v>576</v>
      </c>
      <c r="P4" s="70" t="s">
        <v>107</v>
      </c>
      <c r="Q4" s="70" t="s">
        <v>108</v>
      </c>
      <c r="R4" s="70" t="s">
        <v>129</v>
      </c>
      <c r="S4" s="70" t="s">
        <v>134</v>
      </c>
      <c r="T4" s="70" t="s">
        <v>132</v>
      </c>
      <c r="U4" s="70" t="s">
        <v>134</v>
      </c>
      <c r="V4" s="70" t="s">
        <v>134</v>
      </c>
      <c r="W4" s="70" t="s">
        <v>134</v>
      </c>
      <c r="X4" s="70" t="s">
        <v>134</v>
      </c>
      <c r="Y4" s="70" t="s">
        <v>133</v>
      </c>
      <c r="Z4" s="70" t="s">
        <v>109</v>
      </c>
      <c r="AA4" s="70" t="s">
        <v>134</v>
      </c>
      <c r="AB4" s="70" t="s">
        <v>109</v>
      </c>
      <c r="AC4" s="70" t="s">
        <v>134</v>
      </c>
      <c r="AD4" s="70" t="s">
        <v>134</v>
      </c>
      <c r="AE4" s="70" t="s">
        <v>134</v>
      </c>
      <c r="AF4" s="70" t="s">
        <v>134</v>
      </c>
      <c r="AG4" s="70" t="s">
        <v>109</v>
      </c>
      <c r="AH4" s="71"/>
      <c r="AI4" s="70" t="s">
        <v>106</v>
      </c>
      <c r="AJ4" s="70" t="s">
        <v>106</v>
      </c>
      <c r="AK4" s="70" t="s">
        <v>106</v>
      </c>
      <c r="AL4" s="70" t="s">
        <v>106</v>
      </c>
      <c r="AM4" s="70" t="s">
        <v>106</v>
      </c>
      <c r="AN4" s="70" t="s">
        <v>106</v>
      </c>
      <c r="AO4" s="70" t="s">
        <v>106</v>
      </c>
      <c r="AP4" s="70" t="s">
        <v>106</v>
      </c>
      <c r="AQ4" s="70" t="s">
        <v>106</v>
      </c>
      <c r="AR4" s="70" t="s">
        <v>106</v>
      </c>
      <c r="AS4" s="70" t="s">
        <v>106</v>
      </c>
      <c r="AT4" s="70" t="s">
        <v>106</v>
      </c>
      <c r="AU4" s="70" t="s">
        <v>106</v>
      </c>
      <c r="AV4" s="70" t="s">
        <v>106</v>
      </c>
      <c r="AW4" s="70" t="s">
        <v>106</v>
      </c>
      <c r="AX4" s="70" t="s">
        <v>106</v>
      </c>
      <c r="AY4" s="70" t="s">
        <v>106</v>
      </c>
      <c r="AZ4" s="120" t="s">
        <v>576</v>
      </c>
      <c r="BA4" s="70" t="s">
        <v>106</v>
      </c>
      <c r="BB4" s="70" t="s">
        <v>106</v>
      </c>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row>
    <row r="5" spans="1:118" ht="16" x14ac:dyDescent="0.2">
      <c r="A5" s="72">
        <v>43703.726064814815</v>
      </c>
      <c r="B5" s="72">
        <v>43703.727210648147</v>
      </c>
      <c r="C5" s="70" t="s">
        <v>57</v>
      </c>
      <c r="D5" s="120" t="s">
        <v>576</v>
      </c>
      <c r="E5" s="17">
        <v>16</v>
      </c>
      <c r="F5" s="17">
        <v>98</v>
      </c>
      <c r="G5" s="70" t="s">
        <v>104</v>
      </c>
      <c r="H5" s="72">
        <v>43710.727221215275</v>
      </c>
      <c r="I5" s="70" t="s">
        <v>199</v>
      </c>
      <c r="J5" s="70" t="s">
        <v>106</v>
      </c>
      <c r="K5" s="70" t="s">
        <v>106</v>
      </c>
      <c r="L5" s="70" t="s">
        <v>106</v>
      </c>
      <c r="M5" s="70" t="s">
        <v>106</v>
      </c>
      <c r="N5" s="120" t="s">
        <v>576</v>
      </c>
      <c r="O5" s="120" t="s">
        <v>576</v>
      </c>
      <c r="P5" s="70" t="s">
        <v>107</v>
      </c>
      <c r="Q5" s="70" t="s">
        <v>108</v>
      </c>
      <c r="R5" s="70" t="s">
        <v>129</v>
      </c>
      <c r="S5" s="70" t="s">
        <v>133</v>
      </c>
      <c r="T5" s="70" t="s">
        <v>132</v>
      </c>
      <c r="U5" s="70" t="s">
        <v>133</v>
      </c>
      <c r="V5" s="70" t="s">
        <v>133</v>
      </c>
      <c r="W5" s="70" t="s">
        <v>134</v>
      </c>
      <c r="X5" s="70" t="s">
        <v>134</v>
      </c>
      <c r="Y5" s="70" t="s">
        <v>134</v>
      </c>
      <c r="Z5" s="70" t="s">
        <v>134</v>
      </c>
      <c r="AA5" s="70" t="s">
        <v>133</v>
      </c>
      <c r="AB5" s="70" t="s">
        <v>134</v>
      </c>
      <c r="AC5" s="70" t="s">
        <v>133</v>
      </c>
      <c r="AD5" s="70" t="s">
        <v>134</v>
      </c>
      <c r="AE5" s="70" t="s">
        <v>134</v>
      </c>
      <c r="AF5" s="70" t="s">
        <v>133</v>
      </c>
      <c r="AG5" s="70" t="s">
        <v>134</v>
      </c>
      <c r="AH5" s="71"/>
      <c r="AI5" s="70" t="s">
        <v>106</v>
      </c>
      <c r="AJ5" s="70" t="s">
        <v>106</v>
      </c>
      <c r="AK5" s="70" t="s">
        <v>106</v>
      </c>
      <c r="AL5" s="70" t="s">
        <v>106</v>
      </c>
      <c r="AM5" s="70" t="s">
        <v>106</v>
      </c>
      <c r="AN5" s="70" t="s">
        <v>106</v>
      </c>
      <c r="AO5" s="70" t="s">
        <v>106</v>
      </c>
      <c r="AP5" s="70" t="s">
        <v>106</v>
      </c>
      <c r="AQ5" s="70" t="s">
        <v>106</v>
      </c>
      <c r="AR5" s="70" t="s">
        <v>106</v>
      </c>
      <c r="AS5" s="70" t="s">
        <v>106</v>
      </c>
      <c r="AT5" s="70" t="s">
        <v>106</v>
      </c>
      <c r="AU5" s="70" t="s">
        <v>106</v>
      </c>
      <c r="AV5" s="70" t="s">
        <v>106</v>
      </c>
      <c r="AW5" s="70" t="s">
        <v>106</v>
      </c>
      <c r="AX5" s="70" t="s">
        <v>106</v>
      </c>
      <c r="AY5" s="70" t="s">
        <v>106</v>
      </c>
      <c r="AZ5" s="120" t="s">
        <v>576</v>
      </c>
      <c r="BA5" s="70" t="s">
        <v>106</v>
      </c>
      <c r="BB5" s="70" t="s">
        <v>106</v>
      </c>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row>
    <row r="6" spans="1:118" ht="16" x14ac:dyDescent="0.2">
      <c r="A6" s="72">
        <v>43703.801238425927</v>
      </c>
      <c r="B6" s="72">
        <v>43703.804062499999</v>
      </c>
      <c r="C6" s="70" t="s">
        <v>57</v>
      </c>
      <c r="D6" s="120" t="s">
        <v>576</v>
      </c>
      <c r="E6" s="17">
        <v>16</v>
      </c>
      <c r="F6" s="17">
        <v>244</v>
      </c>
      <c r="G6" s="70" t="s">
        <v>104</v>
      </c>
      <c r="H6" s="72">
        <v>43710.804491273149</v>
      </c>
      <c r="I6" s="70" t="s">
        <v>202</v>
      </c>
      <c r="J6" s="70" t="s">
        <v>106</v>
      </c>
      <c r="K6" s="70" t="s">
        <v>106</v>
      </c>
      <c r="L6" s="70" t="s">
        <v>106</v>
      </c>
      <c r="M6" s="70" t="s">
        <v>106</v>
      </c>
      <c r="N6" s="120" t="s">
        <v>576</v>
      </c>
      <c r="O6" s="120" t="s">
        <v>576</v>
      </c>
      <c r="P6" s="70" t="s">
        <v>107</v>
      </c>
      <c r="Q6" s="70" t="s">
        <v>108</v>
      </c>
      <c r="R6" s="70" t="s">
        <v>129</v>
      </c>
      <c r="S6" s="70" t="s">
        <v>134</v>
      </c>
      <c r="T6" s="70" t="s">
        <v>132</v>
      </c>
      <c r="U6" s="70" t="s">
        <v>133</v>
      </c>
      <c r="V6" s="70" t="s">
        <v>134</v>
      </c>
      <c r="W6" s="70" t="s">
        <v>134</v>
      </c>
      <c r="X6" s="70" t="s">
        <v>134</v>
      </c>
      <c r="Y6" s="70" t="s">
        <v>134</v>
      </c>
      <c r="Z6" s="70" t="s">
        <v>109</v>
      </c>
      <c r="AA6" s="70" t="s">
        <v>133</v>
      </c>
      <c r="AB6" s="70" t="s">
        <v>134</v>
      </c>
      <c r="AC6" s="70" t="s">
        <v>133</v>
      </c>
      <c r="AD6" s="70" t="s">
        <v>109</v>
      </c>
      <c r="AE6" s="70" t="s">
        <v>109</v>
      </c>
      <c r="AF6" s="70" t="s">
        <v>134</v>
      </c>
      <c r="AG6" s="70" t="s">
        <v>134</v>
      </c>
      <c r="AH6" s="71"/>
      <c r="AI6" s="70" t="s">
        <v>106</v>
      </c>
      <c r="AJ6" s="70" t="s">
        <v>106</v>
      </c>
      <c r="AK6" s="70" t="s">
        <v>106</v>
      </c>
      <c r="AL6" s="70" t="s">
        <v>106</v>
      </c>
      <c r="AM6" s="70" t="s">
        <v>106</v>
      </c>
      <c r="AN6" s="70" t="s">
        <v>106</v>
      </c>
      <c r="AO6" s="70" t="s">
        <v>106</v>
      </c>
      <c r="AP6" s="70" t="s">
        <v>106</v>
      </c>
      <c r="AQ6" s="70" t="s">
        <v>106</v>
      </c>
      <c r="AR6" s="70" t="s">
        <v>106</v>
      </c>
      <c r="AS6" s="70" t="s">
        <v>106</v>
      </c>
      <c r="AT6" s="70" t="s">
        <v>106</v>
      </c>
      <c r="AU6" s="70" t="s">
        <v>106</v>
      </c>
      <c r="AV6" s="70" t="s">
        <v>106</v>
      </c>
      <c r="AW6" s="70" t="s">
        <v>106</v>
      </c>
      <c r="AX6" s="70" t="s">
        <v>106</v>
      </c>
      <c r="AY6" s="70" t="s">
        <v>106</v>
      </c>
      <c r="AZ6" s="120" t="s">
        <v>576</v>
      </c>
      <c r="BA6" s="70" t="s">
        <v>106</v>
      </c>
      <c r="BB6" s="70" t="s">
        <v>106</v>
      </c>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row>
    <row r="7" spans="1:118" ht="16" x14ac:dyDescent="0.2">
      <c r="A7" s="72">
        <v>43704.318090277775</v>
      </c>
      <c r="B7" s="72">
        <v>43704.320069444446</v>
      </c>
      <c r="C7" s="70" t="s">
        <v>57</v>
      </c>
      <c r="D7" s="120" t="s">
        <v>576</v>
      </c>
      <c r="E7" s="17">
        <v>16</v>
      </c>
      <c r="F7" s="17">
        <v>170</v>
      </c>
      <c r="G7" s="70" t="s">
        <v>104</v>
      </c>
      <c r="H7" s="72">
        <v>43711.320087094908</v>
      </c>
      <c r="I7" s="70" t="s">
        <v>204</v>
      </c>
      <c r="J7" s="70" t="s">
        <v>106</v>
      </c>
      <c r="K7" s="70" t="s">
        <v>106</v>
      </c>
      <c r="L7" s="70" t="s">
        <v>106</v>
      </c>
      <c r="M7" s="70" t="s">
        <v>106</v>
      </c>
      <c r="N7" s="120" t="s">
        <v>576</v>
      </c>
      <c r="O7" s="120" t="s">
        <v>576</v>
      </c>
      <c r="P7" s="70" t="s">
        <v>107</v>
      </c>
      <c r="Q7" s="70" t="s">
        <v>108</v>
      </c>
      <c r="R7" s="70" t="s">
        <v>129</v>
      </c>
      <c r="S7" s="70" t="s">
        <v>133</v>
      </c>
      <c r="T7" s="70" t="s">
        <v>132</v>
      </c>
      <c r="U7" s="70" t="s">
        <v>133</v>
      </c>
      <c r="V7" s="70" t="s">
        <v>134</v>
      </c>
      <c r="W7" s="70" t="s">
        <v>134</v>
      </c>
      <c r="X7" s="70" t="s">
        <v>134</v>
      </c>
      <c r="Y7" s="70" t="s">
        <v>134</v>
      </c>
      <c r="Z7" s="70" t="s">
        <v>109</v>
      </c>
      <c r="AA7" s="70" t="s">
        <v>132</v>
      </c>
      <c r="AB7" s="70" t="s">
        <v>134</v>
      </c>
      <c r="AC7" s="70" t="s">
        <v>134</v>
      </c>
      <c r="AD7" s="70" t="s">
        <v>134</v>
      </c>
      <c r="AE7" s="70" t="s">
        <v>109</v>
      </c>
      <c r="AF7" s="70" t="s">
        <v>134</v>
      </c>
      <c r="AG7" s="70" t="s">
        <v>134</v>
      </c>
      <c r="AH7" s="71"/>
      <c r="AI7" s="70" t="s">
        <v>106</v>
      </c>
      <c r="AJ7" s="70" t="s">
        <v>106</v>
      </c>
      <c r="AK7" s="70" t="s">
        <v>106</v>
      </c>
      <c r="AL7" s="70" t="s">
        <v>106</v>
      </c>
      <c r="AM7" s="70" t="s">
        <v>106</v>
      </c>
      <c r="AN7" s="70" t="s">
        <v>106</v>
      </c>
      <c r="AO7" s="70" t="s">
        <v>106</v>
      </c>
      <c r="AP7" s="70" t="s">
        <v>106</v>
      </c>
      <c r="AQ7" s="70" t="s">
        <v>106</v>
      </c>
      <c r="AR7" s="70" t="s">
        <v>106</v>
      </c>
      <c r="AS7" s="70" t="s">
        <v>106</v>
      </c>
      <c r="AT7" s="70" t="s">
        <v>106</v>
      </c>
      <c r="AU7" s="70" t="s">
        <v>106</v>
      </c>
      <c r="AV7" s="70" t="s">
        <v>106</v>
      </c>
      <c r="AW7" s="70" t="s">
        <v>106</v>
      </c>
      <c r="AX7" s="70" t="s">
        <v>106</v>
      </c>
      <c r="AY7" s="70" t="s">
        <v>106</v>
      </c>
      <c r="AZ7" s="120" t="s">
        <v>576</v>
      </c>
      <c r="BA7" s="70" t="s">
        <v>106</v>
      </c>
      <c r="BB7" s="70" t="s">
        <v>106</v>
      </c>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row>
    <row r="8" spans="1:118" ht="16" x14ac:dyDescent="0.2">
      <c r="A8" s="72">
        <v>43704.731620370374</v>
      </c>
      <c r="B8" s="72">
        <v>43704.733726851853</v>
      </c>
      <c r="C8" s="70" t="s">
        <v>57</v>
      </c>
      <c r="D8" s="120" t="s">
        <v>576</v>
      </c>
      <c r="E8" s="17">
        <v>16</v>
      </c>
      <c r="F8" s="17">
        <v>181</v>
      </c>
      <c r="G8" s="70" t="s">
        <v>104</v>
      </c>
      <c r="H8" s="72">
        <v>43711.733742372686</v>
      </c>
      <c r="I8" s="70" t="s">
        <v>206</v>
      </c>
      <c r="J8" s="70" t="s">
        <v>106</v>
      </c>
      <c r="K8" s="70" t="s">
        <v>106</v>
      </c>
      <c r="L8" s="70" t="s">
        <v>106</v>
      </c>
      <c r="M8" s="70" t="s">
        <v>106</v>
      </c>
      <c r="N8" s="120" t="s">
        <v>576</v>
      </c>
      <c r="O8" s="120" t="s">
        <v>576</v>
      </c>
      <c r="P8" s="70" t="s">
        <v>107</v>
      </c>
      <c r="Q8" s="70" t="s">
        <v>108</v>
      </c>
      <c r="R8" s="70" t="s">
        <v>129</v>
      </c>
      <c r="S8" s="70" t="s">
        <v>133</v>
      </c>
      <c r="T8" s="70" t="s">
        <v>133</v>
      </c>
      <c r="U8" s="70" t="s">
        <v>133</v>
      </c>
      <c r="V8" s="70" t="s">
        <v>133</v>
      </c>
      <c r="W8" s="70" t="s">
        <v>134</v>
      </c>
      <c r="X8" s="70" t="s">
        <v>133</v>
      </c>
      <c r="Y8" s="70" t="s">
        <v>134</v>
      </c>
      <c r="Z8" s="70" t="s">
        <v>133</v>
      </c>
      <c r="AA8" s="70" t="s">
        <v>133</v>
      </c>
      <c r="AB8" s="70" t="s">
        <v>134</v>
      </c>
      <c r="AC8" s="70" t="s">
        <v>133</v>
      </c>
      <c r="AD8" s="70" t="s">
        <v>134</v>
      </c>
      <c r="AE8" s="70" t="s">
        <v>134</v>
      </c>
      <c r="AF8" s="70" t="s">
        <v>134</v>
      </c>
      <c r="AG8" s="70" t="s">
        <v>134</v>
      </c>
      <c r="AH8" s="71"/>
      <c r="AI8" s="70" t="s">
        <v>106</v>
      </c>
      <c r="AJ8" s="70" t="s">
        <v>106</v>
      </c>
      <c r="AK8" s="70" t="s">
        <v>106</v>
      </c>
      <c r="AL8" s="70" t="s">
        <v>106</v>
      </c>
      <c r="AM8" s="70" t="s">
        <v>106</v>
      </c>
      <c r="AN8" s="70" t="s">
        <v>106</v>
      </c>
      <c r="AO8" s="70" t="s">
        <v>106</v>
      </c>
      <c r="AP8" s="70" t="s">
        <v>106</v>
      </c>
      <c r="AQ8" s="70" t="s">
        <v>106</v>
      </c>
      <c r="AR8" s="70" t="s">
        <v>106</v>
      </c>
      <c r="AS8" s="70" t="s">
        <v>106</v>
      </c>
      <c r="AT8" s="70" t="s">
        <v>106</v>
      </c>
      <c r="AU8" s="70" t="s">
        <v>106</v>
      </c>
      <c r="AV8" s="70" t="s">
        <v>106</v>
      </c>
      <c r="AW8" s="70" t="s">
        <v>106</v>
      </c>
      <c r="AX8" s="70" t="s">
        <v>106</v>
      </c>
      <c r="AY8" s="70" t="s">
        <v>106</v>
      </c>
      <c r="AZ8" s="120" t="s">
        <v>576</v>
      </c>
      <c r="BA8" s="70" t="s">
        <v>106</v>
      </c>
      <c r="BB8" s="70" t="s">
        <v>106</v>
      </c>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row>
    <row r="9" spans="1:118" ht="16" x14ac:dyDescent="0.2">
      <c r="A9" s="72">
        <v>43752.429583333331</v>
      </c>
      <c r="B9" s="72">
        <v>43752.432118055556</v>
      </c>
      <c r="C9" s="70" t="s">
        <v>57</v>
      </c>
      <c r="D9" s="120" t="s">
        <v>576</v>
      </c>
      <c r="E9" s="17">
        <v>16</v>
      </c>
      <c r="F9" s="17">
        <v>219</v>
      </c>
      <c r="G9" s="70" t="s">
        <v>104</v>
      </c>
      <c r="H9" s="72">
        <v>43759.432682152779</v>
      </c>
      <c r="I9" s="70" t="s">
        <v>229</v>
      </c>
      <c r="J9" s="70" t="s">
        <v>106</v>
      </c>
      <c r="K9" s="70" t="s">
        <v>106</v>
      </c>
      <c r="L9" s="70" t="s">
        <v>106</v>
      </c>
      <c r="M9" s="70" t="s">
        <v>106</v>
      </c>
      <c r="N9" s="120" t="s">
        <v>576</v>
      </c>
      <c r="O9" s="120" t="s">
        <v>576</v>
      </c>
      <c r="P9" s="70" t="s">
        <v>107</v>
      </c>
      <c r="Q9" s="70" t="s">
        <v>108</v>
      </c>
      <c r="R9" s="70" t="s">
        <v>129</v>
      </c>
      <c r="S9" s="70" t="s">
        <v>134</v>
      </c>
      <c r="T9" s="70" t="s">
        <v>132</v>
      </c>
      <c r="U9" s="70" t="s">
        <v>133</v>
      </c>
      <c r="V9" s="70" t="s">
        <v>133</v>
      </c>
      <c r="W9" s="70" t="s">
        <v>134</v>
      </c>
      <c r="X9" s="70" t="s">
        <v>133</v>
      </c>
      <c r="Y9" s="70" t="s">
        <v>133</v>
      </c>
      <c r="Z9" s="70" t="s">
        <v>134</v>
      </c>
      <c r="AA9" s="70" t="s">
        <v>133</v>
      </c>
      <c r="AB9" s="70" t="s">
        <v>133</v>
      </c>
      <c r="AC9" s="70" t="s">
        <v>134</v>
      </c>
      <c r="AD9" s="70" t="s">
        <v>133</v>
      </c>
      <c r="AE9" s="70" t="s">
        <v>134</v>
      </c>
      <c r="AF9" s="70" t="s">
        <v>133</v>
      </c>
      <c r="AG9" s="70" t="s">
        <v>134</v>
      </c>
      <c r="AH9" s="71"/>
      <c r="AI9" s="70" t="s">
        <v>106</v>
      </c>
      <c r="AJ9" s="70" t="s">
        <v>106</v>
      </c>
      <c r="AK9" s="70" t="s">
        <v>106</v>
      </c>
      <c r="AL9" s="70" t="s">
        <v>106</v>
      </c>
      <c r="AM9" s="70" t="s">
        <v>106</v>
      </c>
      <c r="AN9" s="70" t="s">
        <v>106</v>
      </c>
      <c r="AO9" s="70" t="s">
        <v>106</v>
      </c>
      <c r="AP9" s="70" t="s">
        <v>106</v>
      </c>
      <c r="AQ9" s="70" t="s">
        <v>106</v>
      </c>
      <c r="AR9" s="70" t="s">
        <v>106</v>
      </c>
      <c r="AS9" s="70" t="s">
        <v>106</v>
      </c>
      <c r="AT9" s="70" t="s">
        <v>106</v>
      </c>
      <c r="AU9" s="70" t="s">
        <v>106</v>
      </c>
      <c r="AV9" s="70" t="s">
        <v>106</v>
      </c>
      <c r="AW9" s="70" t="s">
        <v>106</v>
      </c>
      <c r="AX9" s="70" t="s">
        <v>106</v>
      </c>
      <c r="AY9" s="70" t="s">
        <v>106</v>
      </c>
      <c r="AZ9" s="120" t="s">
        <v>576</v>
      </c>
      <c r="BA9" s="70" t="s">
        <v>106</v>
      </c>
      <c r="BB9" s="70" t="s">
        <v>106</v>
      </c>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row>
    <row r="10" spans="1:118" ht="16" x14ac:dyDescent="0.2">
      <c r="A10" s="72">
        <v>43752.454791666663</v>
      </c>
      <c r="B10" s="72">
        <v>43752.457453703704</v>
      </c>
      <c r="C10" s="70" t="s">
        <v>57</v>
      </c>
      <c r="D10" s="120" t="s">
        <v>576</v>
      </c>
      <c r="E10" s="17">
        <v>16</v>
      </c>
      <c r="F10" s="17">
        <v>230</v>
      </c>
      <c r="G10" s="70" t="s">
        <v>104</v>
      </c>
      <c r="H10" s="72">
        <v>43759.457479513891</v>
      </c>
      <c r="I10" s="70" t="s">
        <v>230</v>
      </c>
      <c r="J10" s="70" t="s">
        <v>106</v>
      </c>
      <c r="K10" s="70" t="s">
        <v>106</v>
      </c>
      <c r="L10" s="70" t="s">
        <v>106</v>
      </c>
      <c r="M10" s="70" t="s">
        <v>106</v>
      </c>
      <c r="N10" s="120" t="s">
        <v>576</v>
      </c>
      <c r="O10" s="120" t="s">
        <v>576</v>
      </c>
      <c r="P10" s="70" t="s">
        <v>107</v>
      </c>
      <c r="Q10" s="70" t="s">
        <v>108</v>
      </c>
      <c r="R10" s="70" t="s">
        <v>129</v>
      </c>
      <c r="S10" s="70" t="s">
        <v>109</v>
      </c>
      <c r="T10" s="70" t="s">
        <v>132</v>
      </c>
      <c r="U10" s="70" t="s">
        <v>134</v>
      </c>
      <c r="V10" s="70" t="s">
        <v>134</v>
      </c>
      <c r="W10" s="70" t="s">
        <v>134</v>
      </c>
      <c r="X10" s="70" t="s">
        <v>134</v>
      </c>
      <c r="Y10" s="70" t="s">
        <v>134</v>
      </c>
      <c r="Z10" s="70" t="s">
        <v>134</v>
      </c>
      <c r="AA10" s="70" t="s">
        <v>134</v>
      </c>
      <c r="AB10" s="70" t="s">
        <v>134</v>
      </c>
      <c r="AC10" s="70" t="s">
        <v>133</v>
      </c>
      <c r="AD10" s="70" t="s">
        <v>134</v>
      </c>
      <c r="AE10" s="70" t="s">
        <v>134</v>
      </c>
      <c r="AF10" s="70" t="s">
        <v>134</v>
      </c>
      <c r="AG10" s="70" t="s">
        <v>134</v>
      </c>
      <c r="AH10" s="71"/>
      <c r="AI10" s="70" t="s">
        <v>106</v>
      </c>
      <c r="AJ10" s="70" t="s">
        <v>106</v>
      </c>
      <c r="AK10" s="70" t="s">
        <v>106</v>
      </c>
      <c r="AL10" s="70" t="s">
        <v>106</v>
      </c>
      <c r="AM10" s="70" t="s">
        <v>106</v>
      </c>
      <c r="AN10" s="70" t="s">
        <v>106</v>
      </c>
      <c r="AO10" s="70" t="s">
        <v>106</v>
      </c>
      <c r="AP10" s="70" t="s">
        <v>106</v>
      </c>
      <c r="AQ10" s="70" t="s">
        <v>106</v>
      </c>
      <c r="AR10" s="70" t="s">
        <v>106</v>
      </c>
      <c r="AS10" s="70" t="s">
        <v>106</v>
      </c>
      <c r="AT10" s="70" t="s">
        <v>106</v>
      </c>
      <c r="AU10" s="70" t="s">
        <v>106</v>
      </c>
      <c r="AV10" s="70" t="s">
        <v>106</v>
      </c>
      <c r="AW10" s="70" t="s">
        <v>106</v>
      </c>
      <c r="AX10" s="70" t="s">
        <v>106</v>
      </c>
      <c r="AY10" s="70" t="s">
        <v>106</v>
      </c>
      <c r="AZ10" s="120" t="s">
        <v>576</v>
      </c>
      <c r="BA10" s="70" t="s">
        <v>106</v>
      </c>
      <c r="BB10" s="70" t="s">
        <v>106</v>
      </c>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row>
    <row r="11" spans="1:118" ht="16" x14ac:dyDescent="0.2">
      <c r="A11" s="72">
        <v>43752.498148148145</v>
      </c>
      <c r="B11" s="72">
        <v>43752.501273148147</v>
      </c>
      <c r="C11" s="70" t="s">
        <v>57</v>
      </c>
      <c r="D11" s="120" t="s">
        <v>576</v>
      </c>
      <c r="E11" s="17">
        <v>16</v>
      </c>
      <c r="F11" s="17">
        <v>270</v>
      </c>
      <c r="G11" s="70" t="s">
        <v>104</v>
      </c>
      <c r="H11" s="72">
        <v>43759.501443078705</v>
      </c>
      <c r="I11" s="70" t="s">
        <v>231</v>
      </c>
      <c r="J11" s="70" t="s">
        <v>106</v>
      </c>
      <c r="K11" s="70" t="s">
        <v>106</v>
      </c>
      <c r="L11" s="70" t="s">
        <v>106</v>
      </c>
      <c r="M11" s="70" t="s">
        <v>106</v>
      </c>
      <c r="N11" s="120" t="s">
        <v>576</v>
      </c>
      <c r="O11" s="120" t="s">
        <v>576</v>
      </c>
      <c r="P11" s="70" t="s">
        <v>107</v>
      </c>
      <c r="Q11" s="70" t="s">
        <v>108</v>
      </c>
      <c r="R11" s="70" t="s">
        <v>129</v>
      </c>
      <c r="S11" s="70" t="s">
        <v>133</v>
      </c>
      <c r="T11" s="70" t="s">
        <v>133</v>
      </c>
      <c r="U11" s="70" t="s">
        <v>133</v>
      </c>
      <c r="V11" s="70" t="s">
        <v>134</v>
      </c>
      <c r="W11" s="70" t="s">
        <v>134</v>
      </c>
      <c r="X11" s="70" t="s">
        <v>134</v>
      </c>
      <c r="Y11" s="70" t="s">
        <v>134</v>
      </c>
      <c r="Z11" s="70" t="s">
        <v>109</v>
      </c>
      <c r="AA11" s="70" t="s">
        <v>133</v>
      </c>
      <c r="AB11" s="70" t="s">
        <v>134</v>
      </c>
      <c r="AC11" s="70" t="s">
        <v>133</v>
      </c>
      <c r="AD11" s="70" t="s">
        <v>134</v>
      </c>
      <c r="AE11" s="70" t="s">
        <v>134</v>
      </c>
      <c r="AF11" s="70" t="s">
        <v>134</v>
      </c>
      <c r="AG11" s="70" t="s">
        <v>133</v>
      </c>
      <c r="AH11" s="71"/>
      <c r="AI11" s="70" t="s">
        <v>106</v>
      </c>
      <c r="AJ11" s="70" t="s">
        <v>106</v>
      </c>
      <c r="AK11" s="70" t="s">
        <v>106</v>
      </c>
      <c r="AL11" s="70" t="s">
        <v>106</v>
      </c>
      <c r="AM11" s="70" t="s">
        <v>106</v>
      </c>
      <c r="AN11" s="70" t="s">
        <v>106</v>
      </c>
      <c r="AO11" s="70" t="s">
        <v>106</v>
      </c>
      <c r="AP11" s="70" t="s">
        <v>106</v>
      </c>
      <c r="AQ11" s="70" t="s">
        <v>106</v>
      </c>
      <c r="AR11" s="70" t="s">
        <v>106</v>
      </c>
      <c r="AS11" s="70" t="s">
        <v>106</v>
      </c>
      <c r="AT11" s="70" t="s">
        <v>106</v>
      </c>
      <c r="AU11" s="70" t="s">
        <v>106</v>
      </c>
      <c r="AV11" s="70" t="s">
        <v>106</v>
      </c>
      <c r="AW11" s="70" t="s">
        <v>106</v>
      </c>
      <c r="AX11" s="70" t="s">
        <v>106</v>
      </c>
      <c r="AY11" s="70" t="s">
        <v>106</v>
      </c>
      <c r="AZ11" s="120" t="s">
        <v>576</v>
      </c>
      <c r="BA11" s="70" t="s">
        <v>106</v>
      </c>
      <c r="BB11" s="70" t="s">
        <v>106</v>
      </c>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row>
    <row r="12" spans="1:118" ht="16" x14ac:dyDescent="0.2">
      <c r="A12" s="72">
        <v>43767.326689814814</v>
      </c>
      <c r="B12" s="72">
        <v>43767.328379629631</v>
      </c>
      <c r="C12" s="70" t="s">
        <v>57</v>
      </c>
      <c r="D12" s="120" t="s">
        <v>576</v>
      </c>
      <c r="E12" s="17">
        <v>16</v>
      </c>
      <c r="F12" s="17">
        <v>145</v>
      </c>
      <c r="G12" s="70" t="s">
        <v>104</v>
      </c>
      <c r="H12" s="72">
        <v>43774.28681946759</v>
      </c>
      <c r="I12" s="70" t="s">
        <v>245</v>
      </c>
      <c r="J12" s="70" t="s">
        <v>106</v>
      </c>
      <c r="K12" s="70" t="s">
        <v>106</v>
      </c>
      <c r="L12" s="70" t="s">
        <v>106</v>
      </c>
      <c r="M12" s="70" t="s">
        <v>106</v>
      </c>
      <c r="N12" s="120" t="s">
        <v>576</v>
      </c>
      <c r="O12" s="120" t="s">
        <v>576</v>
      </c>
      <c r="P12" s="70" t="s">
        <v>107</v>
      </c>
      <c r="Q12" s="70" t="s">
        <v>108</v>
      </c>
      <c r="R12" s="70" t="s">
        <v>129</v>
      </c>
      <c r="S12" s="70" t="s">
        <v>133</v>
      </c>
      <c r="T12" s="70" t="s">
        <v>133</v>
      </c>
      <c r="U12" s="70" t="s">
        <v>133</v>
      </c>
      <c r="V12" s="70" t="s">
        <v>133</v>
      </c>
      <c r="W12" s="70" t="s">
        <v>134</v>
      </c>
      <c r="X12" s="70" t="s">
        <v>133</v>
      </c>
      <c r="Y12" s="70" t="s">
        <v>133</v>
      </c>
      <c r="Z12" s="70" t="s">
        <v>133</v>
      </c>
      <c r="AA12" s="70" t="s">
        <v>133</v>
      </c>
      <c r="AB12" s="70" t="s">
        <v>134</v>
      </c>
      <c r="AC12" s="70" t="s">
        <v>134</v>
      </c>
      <c r="AD12" s="70" t="s">
        <v>133</v>
      </c>
      <c r="AE12" s="70" t="s">
        <v>133</v>
      </c>
      <c r="AF12" s="70" t="s">
        <v>133</v>
      </c>
      <c r="AG12" s="70" t="s">
        <v>133</v>
      </c>
      <c r="AH12" s="71"/>
      <c r="AI12" s="70" t="s">
        <v>106</v>
      </c>
      <c r="AJ12" s="70" t="s">
        <v>106</v>
      </c>
      <c r="AK12" s="70" t="s">
        <v>106</v>
      </c>
      <c r="AL12" s="70" t="s">
        <v>106</v>
      </c>
      <c r="AM12" s="70" t="s">
        <v>106</v>
      </c>
      <c r="AN12" s="70" t="s">
        <v>106</v>
      </c>
      <c r="AO12" s="70" t="s">
        <v>106</v>
      </c>
      <c r="AP12" s="70" t="s">
        <v>106</v>
      </c>
      <c r="AQ12" s="70" t="s">
        <v>106</v>
      </c>
      <c r="AR12" s="70" t="s">
        <v>106</v>
      </c>
      <c r="AS12" s="70" t="s">
        <v>106</v>
      </c>
      <c r="AT12" s="70" t="s">
        <v>106</v>
      </c>
      <c r="AU12" s="70" t="s">
        <v>106</v>
      </c>
      <c r="AV12" s="70" t="s">
        <v>106</v>
      </c>
      <c r="AW12" s="70" t="s">
        <v>106</v>
      </c>
      <c r="AX12" s="70" t="s">
        <v>106</v>
      </c>
      <c r="AY12" s="70" t="s">
        <v>106</v>
      </c>
      <c r="AZ12" s="120" t="s">
        <v>576</v>
      </c>
      <c r="BA12" s="70" t="s">
        <v>106</v>
      </c>
      <c r="BB12" s="70" t="s">
        <v>106</v>
      </c>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row>
    <row r="13" spans="1:118" ht="16" x14ac:dyDescent="0.2">
      <c r="A13" s="72">
        <v>43767.333310185182</v>
      </c>
      <c r="B13" s="72">
        <v>43767.333993055552</v>
      </c>
      <c r="C13" s="70" t="s">
        <v>57</v>
      </c>
      <c r="D13" s="120" t="s">
        <v>576</v>
      </c>
      <c r="E13" s="17">
        <v>16</v>
      </c>
      <c r="F13" s="17">
        <v>58</v>
      </c>
      <c r="G13" s="70" t="s">
        <v>104</v>
      </c>
      <c r="H13" s="72">
        <v>43774.292796689813</v>
      </c>
      <c r="I13" s="70" t="s">
        <v>246</v>
      </c>
      <c r="J13" s="70" t="s">
        <v>106</v>
      </c>
      <c r="K13" s="70" t="s">
        <v>106</v>
      </c>
      <c r="L13" s="70" t="s">
        <v>106</v>
      </c>
      <c r="M13" s="70" t="s">
        <v>106</v>
      </c>
      <c r="N13" s="120" t="s">
        <v>576</v>
      </c>
      <c r="O13" s="120" t="s">
        <v>576</v>
      </c>
      <c r="P13" s="70" t="s">
        <v>107</v>
      </c>
      <c r="Q13" s="70" t="s">
        <v>108</v>
      </c>
      <c r="R13" s="70" t="s">
        <v>129</v>
      </c>
      <c r="S13" s="70" t="s">
        <v>109</v>
      </c>
      <c r="T13" s="70" t="s">
        <v>134</v>
      </c>
      <c r="U13" s="70" t="s">
        <v>134</v>
      </c>
      <c r="V13" s="70" t="s">
        <v>109</v>
      </c>
      <c r="W13" s="70" t="s">
        <v>134</v>
      </c>
      <c r="X13" s="70" t="s">
        <v>134</v>
      </c>
      <c r="Y13" s="70" t="s">
        <v>134</v>
      </c>
      <c r="Z13" s="70" t="s">
        <v>109</v>
      </c>
      <c r="AA13" s="70" t="s">
        <v>134</v>
      </c>
      <c r="AB13" s="70" t="s">
        <v>109</v>
      </c>
      <c r="AC13" s="70" t="s">
        <v>109</v>
      </c>
      <c r="AD13" s="70" t="s">
        <v>134</v>
      </c>
      <c r="AE13" s="70" t="s">
        <v>134</v>
      </c>
      <c r="AF13" s="70" t="s">
        <v>134</v>
      </c>
      <c r="AG13" s="70" t="s">
        <v>109</v>
      </c>
      <c r="AH13" s="71"/>
      <c r="AI13" s="70" t="s">
        <v>106</v>
      </c>
      <c r="AJ13" s="70" t="s">
        <v>106</v>
      </c>
      <c r="AK13" s="70" t="s">
        <v>106</v>
      </c>
      <c r="AL13" s="70" t="s">
        <v>106</v>
      </c>
      <c r="AM13" s="70" t="s">
        <v>106</v>
      </c>
      <c r="AN13" s="70" t="s">
        <v>106</v>
      </c>
      <c r="AO13" s="70" t="s">
        <v>106</v>
      </c>
      <c r="AP13" s="70" t="s">
        <v>106</v>
      </c>
      <c r="AQ13" s="70" t="s">
        <v>106</v>
      </c>
      <c r="AR13" s="70" t="s">
        <v>106</v>
      </c>
      <c r="AS13" s="70" t="s">
        <v>106</v>
      </c>
      <c r="AT13" s="70" t="s">
        <v>106</v>
      </c>
      <c r="AU13" s="70" t="s">
        <v>106</v>
      </c>
      <c r="AV13" s="70" t="s">
        <v>106</v>
      </c>
      <c r="AW13" s="70" t="s">
        <v>106</v>
      </c>
      <c r="AX13" s="70" t="s">
        <v>106</v>
      </c>
      <c r="AY13" s="70" t="s">
        <v>106</v>
      </c>
      <c r="AZ13" s="120" t="s">
        <v>576</v>
      </c>
      <c r="BA13" s="70" t="s">
        <v>106</v>
      </c>
      <c r="BB13" s="70" t="s">
        <v>106</v>
      </c>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row>
    <row r="14" spans="1:118" ht="16" x14ac:dyDescent="0.2">
      <c r="A14" s="72">
        <v>43771.563437500001</v>
      </c>
      <c r="B14" s="72">
        <v>43771.565497685187</v>
      </c>
      <c r="C14" s="70" t="s">
        <v>57</v>
      </c>
      <c r="D14" s="120" t="s">
        <v>576</v>
      </c>
      <c r="E14" s="17">
        <v>16</v>
      </c>
      <c r="F14" s="17">
        <v>178</v>
      </c>
      <c r="G14" s="70" t="s">
        <v>104</v>
      </c>
      <c r="H14" s="72">
        <v>43778.524133275459</v>
      </c>
      <c r="I14" s="70" t="s">
        <v>250</v>
      </c>
      <c r="J14" s="70" t="s">
        <v>106</v>
      </c>
      <c r="K14" s="70" t="s">
        <v>106</v>
      </c>
      <c r="L14" s="70" t="s">
        <v>106</v>
      </c>
      <c r="M14" s="70" t="s">
        <v>106</v>
      </c>
      <c r="N14" s="120" t="s">
        <v>576</v>
      </c>
      <c r="O14" s="120" t="s">
        <v>576</v>
      </c>
      <c r="P14" s="70" t="s">
        <v>107</v>
      </c>
      <c r="Q14" s="70" t="s">
        <v>108</v>
      </c>
      <c r="R14" s="70" t="s">
        <v>129</v>
      </c>
      <c r="S14" s="70" t="s">
        <v>134</v>
      </c>
      <c r="T14" s="70" t="s">
        <v>132</v>
      </c>
      <c r="U14" s="70" t="s">
        <v>133</v>
      </c>
      <c r="V14" s="70" t="s">
        <v>133</v>
      </c>
      <c r="W14" s="70" t="s">
        <v>133</v>
      </c>
      <c r="X14" s="70" t="s">
        <v>133</v>
      </c>
      <c r="Y14" s="70" t="s">
        <v>133</v>
      </c>
      <c r="Z14" s="70" t="s">
        <v>134</v>
      </c>
      <c r="AA14" s="70" t="s">
        <v>132</v>
      </c>
      <c r="AB14" s="70" t="s">
        <v>133</v>
      </c>
      <c r="AC14" s="70" t="s">
        <v>132</v>
      </c>
      <c r="AD14" s="70" t="s">
        <v>133</v>
      </c>
      <c r="AE14" s="70" t="s">
        <v>133</v>
      </c>
      <c r="AF14" s="70" t="s">
        <v>134</v>
      </c>
      <c r="AG14" s="70" t="s">
        <v>134</v>
      </c>
      <c r="AH14" s="71"/>
      <c r="AI14" s="70" t="s">
        <v>106</v>
      </c>
      <c r="AJ14" s="70" t="s">
        <v>106</v>
      </c>
      <c r="AK14" s="70" t="s">
        <v>106</v>
      </c>
      <c r="AL14" s="70" t="s">
        <v>106</v>
      </c>
      <c r="AM14" s="70" t="s">
        <v>106</v>
      </c>
      <c r="AN14" s="70" t="s">
        <v>106</v>
      </c>
      <c r="AO14" s="70" t="s">
        <v>106</v>
      </c>
      <c r="AP14" s="70" t="s">
        <v>106</v>
      </c>
      <c r="AQ14" s="70" t="s">
        <v>106</v>
      </c>
      <c r="AR14" s="70" t="s">
        <v>106</v>
      </c>
      <c r="AS14" s="70" t="s">
        <v>106</v>
      </c>
      <c r="AT14" s="70" t="s">
        <v>106</v>
      </c>
      <c r="AU14" s="70" t="s">
        <v>106</v>
      </c>
      <c r="AV14" s="70" t="s">
        <v>106</v>
      </c>
      <c r="AW14" s="70" t="s">
        <v>106</v>
      </c>
      <c r="AX14" s="70" t="s">
        <v>106</v>
      </c>
      <c r="AY14" s="70" t="s">
        <v>106</v>
      </c>
      <c r="AZ14" s="120" t="s">
        <v>576</v>
      </c>
      <c r="BA14" s="70" t="s">
        <v>106</v>
      </c>
      <c r="BB14" s="70" t="s">
        <v>106</v>
      </c>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row>
    <row r="15" spans="1:118" ht="16" x14ac:dyDescent="0.2">
      <c r="A15" s="72">
        <v>43790.569907407407</v>
      </c>
      <c r="B15" s="72">
        <v>43790.571087962962</v>
      </c>
      <c r="C15" s="70" t="s">
        <v>57</v>
      </c>
      <c r="D15" s="120" t="s">
        <v>576</v>
      </c>
      <c r="E15" s="17">
        <v>16</v>
      </c>
      <c r="F15" s="17">
        <v>101</v>
      </c>
      <c r="G15" s="70" t="s">
        <v>104</v>
      </c>
      <c r="H15" s="72">
        <v>43797.571138148145</v>
      </c>
      <c r="I15" s="70" t="s">
        <v>264</v>
      </c>
      <c r="J15" s="70" t="s">
        <v>106</v>
      </c>
      <c r="K15" s="70" t="s">
        <v>106</v>
      </c>
      <c r="L15" s="70" t="s">
        <v>106</v>
      </c>
      <c r="M15" s="70" t="s">
        <v>106</v>
      </c>
      <c r="N15" s="120" t="s">
        <v>576</v>
      </c>
      <c r="O15" s="120" t="s">
        <v>576</v>
      </c>
      <c r="P15" s="70" t="s">
        <v>107</v>
      </c>
      <c r="Q15" s="70" t="s">
        <v>108</v>
      </c>
      <c r="R15" s="70" t="s">
        <v>129</v>
      </c>
      <c r="S15" s="70" t="s">
        <v>134</v>
      </c>
      <c r="T15" s="70" t="s">
        <v>133</v>
      </c>
      <c r="U15" s="70" t="s">
        <v>134</v>
      </c>
      <c r="V15" s="70" t="s">
        <v>134</v>
      </c>
      <c r="W15" s="70" t="s">
        <v>109</v>
      </c>
      <c r="X15" s="70" t="s">
        <v>109</v>
      </c>
      <c r="Y15" s="70" t="s">
        <v>134</v>
      </c>
      <c r="Z15" s="70" t="s">
        <v>134</v>
      </c>
      <c r="AA15" s="70" t="s">
        <v>133</v>
      </c>
      <c r="AB15" s="70" t="s">
        <v>134</v>
      </c>
      <c r="AC15" s="70" t="s">
        <v>134</v>
      </c>
      <c r="AD15" s="70" t="s">
        <v>134</v>
      </c>
      <c r="AE15" s="70" t="s">
        <v>134</v>
      </c>
      <c r="AF15" s="70" t="s">
        <v>134</v>
      </c>
      <c r="AG15" s="70" t="s">
        <v>134</v>
      </c>
      <c r="AH15" s="71"/>
      <c r="AI15" s="70" t="s">
        <v>106</v>
      </c>
      <c r="AJ15" s="70" t="s">
        <v>106</v>
      </c>
      <c r="AK15" s="70" t="s">
        <v>106</v>
      </c>
      <c r="AL15" s="70" t="s">
        <v>106</v>
      </c>
      <c r="AM15" s="70" t="s">
        <v>106</v>
      </c>
      <c r="AN15" s="70" t="s">
        <v>106</v>
      </c>
      <c r="AO15" s="70" t="s">
        <v>106</v>
      </c>
      <c r="AP15" s="70" t="s">
        <v>106</v>
      </c>
      <c r="AQ15" s="70" t="s">
        <v>106</v>
      </c>
      <c r="AR15" s="70" t="s">
        <v>106</v>
      </c>
      <c r="AS15" s="70" t="s">
        <v>106</v>
      </c>
      <c r="AT15" s="70" t="s">
        <v>106</v>
      </c>
      <c r="AU15" s="70" t="s">
        <v>106</v>
      </c>
      <c r="AV15" s="70" t="s">
        <v>106</v>
      </c>
      <c r="AW15" s="70" t="s">
        <v>106</v>
      </c>
      <c r="AX15" s="70" t="s">
        <v>106</v>
      </c>
      <c r="AY15" s="70" t="s">
        <v>106</v>
      </c>
      <c r="AZ15" s="120" t="s">
        <v>576</v>
      </c>
      <c r="BA15" s="70" t="s">
        <v>106</v>
      </c>
      <c r="BB15" s="70" t="s">
        <v>106</v>
      </c>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row>
    <row r="16" spans="1:118" ht="16" x14ac:dyDescent="0.2">
      <c r="A16" s="72">
        <v>43790.570173611108</v>
      </c>
      <c r="B16" s="72">
        <v>43790.571574074071</v>
      </c>
      <c r="C16" s="70" t="s">
        <v>57</v>
      </c>
      <c r="D16" s="120" t="s">
        <v>576</v>
      </c>
      <c r="E16" s="17">
        <v>16</v>
      </c>
      <c r="F16" s="17">
        <v>120</v>
      </c>
      <c r="G16" s="70" t="s">
        <v>104</v>
      </c>
      <c r="H16" s="72">
        <v>43797.571842013887</v>
      </c>
      <c r="I16" s="70" t="s">
        <v>265</v>
      </c>
      <c r="J16" s="70" t="s">
        <v>106</v>
      </c>
      <c r="K16" s="70" t="s">
        <v>106</v>
      </c>
      <c r="L16" s="70" t="s">
        <v>106</v>
      </c>
      <c r="M16" s="70" t="s">
        <v>106</v>
      </c>
      <c r="N16" s="120" t="s">
        <v>576</v>
      </c>
      <c r="O16" s="120" t="s">
        <v>576</v>
      </c>
      <c r="P16" s="70" t="s">
        <v>107</v>
      </c>
      <c r="Q16" s="70" t="s">
        <v>108</v>
      </c>
      <c r="R16" s="70" t="s">
        <v>129</v>
      </c>
      <c r="S16" s="70" t="s">
        <v>132</v>
      </c>
      <c r="T16" s="70" t="s">
        <v>133</v>
      </c>
      <c r="U16" s="70" t="s">
        <v>134</v>
      </c>
      <c r="V16" s="70" t="s">
        <v>132</v>
      </c>
      <c r="W16" s="70" t="s">
        <v>132</v>
      </c>
      <c r="X16" s="70" t="s">
        <v>134</v>
      </c>
      <c r="Y16" s="70" t="s">
        <v>133</v>
      </c>
      <c r="Z16" s="70" t="s">
        <v>133</v>
      </c>
      <c r="AA16" s="70" t="s">
        <v>133</v>
      </c>
      <c r="AB16" s="70" t="s">
        <v>132</v>
      </c>
      <c r="AC16" s="70" t="s">
        <v>133</v>
      </c>
      <c r="AD16" s="70" t="s">
        <v>132</v>
      </c>
      <c r="AE16" s="70" t="s">
        <v>132</v>
      </c>
      <c r="AF16" s="70" t="s">
        <v>133</v>
      </c>
      <c r="AG16" s="70" t="s">
        <v>132</v>
      </c>
      <c r="AH16" s="71"/>
      <c r="AI16" s="70" t="s">
        <v>106</v>
      </c>
      <c r="AJ16" s="70" t="s">
        <v>106</v>
      </c>
      <c r="AK16" s="70" t="s">
        <v>106</v>
      </c>
      <c r="AL16" s="70" t="s">
        <v>106</v>
      </c>
      <c r="AM16" s="70" t="s">
        <v>106</v>
      </c>
      <c r="AN16" s="70" t="s">
        <v>106</v>
      </c>
      <c r="AO16" s="70" t="s">
        <v>106</v>
      </c>
      <c r="AP16" s="70" t="s">
        <v>106</v>
      </c>
      <c r="AQ16" s="70" t="s">
        <v>106</v>
      </c>
      <c r="AR16" s="70" t="s">
        <v>106</v>
      </c>
      <c r="AS16" s="70" t="s">
        <v>106</v>
      </c>
      <c r="AT16" s="70" t="s">
        <v>106</v>
      </c>
      <c r="AU16" s="70" t="s">
        <v>106</v>
      </c>
      <c r="AV16" s="70" t="s">
        <v>106</v>
      </c>
      <c r="AW16" s="70" t="s">
        <v>106</v>
      </c>
      <c r="AX16" s="70" t="s">
        <v>106</v>
      </c>
      <c r="AY16" s="70" t="s">
        <v>106</v>
      </c>
      <c r="AZ16" s="120" t="s">
        <v>576</v>
      </c>
      <c r="BA16" s="70" t="s">
        <v>106</v>
      </c>
      <c r="BB16" s="70" t="s">
        <v>106</v>
      </c>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row>
    <row r="17" spans="1:118" s="66" customFormat="1" ht="16" x14ac:dyDescent="0.2">
      <c r="A17" s="72">
        <v>43790.570219907408</v>
      </c>
      <c r="B17" s="72">
        <v>43790.572384259256</v>
      </c>
      <c r="C17" s="70" t="s">
        <v>57</v>
      </c>
      <c r="D17" s="120" t="s">
        <v>576</v>
      </c>
      <c r="E17" s="17">
        <v>16</v>
      </c>
      <c r="F17" s="17">
        <v>186</v>
      </c>
      <c r="G17" s="70" t="s">
        <v>104</v>
      </c>
      <c r="H17" s="72">
        <v>43797.572600902779</v>
      </c>
      <c r="I17" s="70" t="s">
        <v>266</v>
      </c>
      <c r="J17" s="70" t="s">
        <v>106</v>
      </c>
      <c r="K17" s="70" t="s">
        <v>106</v>
      </c>
      <c r="L17" s="70" t="s">
        <v>106</v>
      </c>
      <c r="M17" s="70" t="s">
        <v>106</v>
      </c>
      <c r="N17" s="120" t="s">
        <v>576</v>
      </c>
      <c r="O17" s="120" t="s">
        <v>576</v>
      </c>
      <c r="P17" s="70" t="s">
        <v>107</v>
      </c>
      <c r="Q17" s="70" t="s">
        <v>108</v>
      </c>
      <c r="R17" s="70" t="s">
        <v>129</v>
      </c>
      <c r="S17" s="70" t="s">
        <v>134</v>
      </c>
      <c r="T17" s="70" t="s">
        <v>132</v>
      </c>
      <c r="U17" s="70" t="s">
        <v>132</v>
      </c>
      <c r="V17" s="70" t="s">
        <v>132</v>
      </c>
      <c r="W17" s="70" t="s">
        <v>132</v>
      </c>
      <c r="X17" s="70" t="s">
        <v>132</v>
      </c>
      <c r="Y17" s="70" t="s">
        <v>132</v>
      </c>
      <c r="Z17" s="70" t="s">
        <v>134</v>
      </c>
      <c r="AA17" s="70" t="s">
        <v>132</v>
      </c>
      <c r="AB17" s="70" t="s">
        <v>132</v>
      </c>
      <c r="AC17" s="70" t="s">
        <v>132</v>
      </c>
      <c r="AD17" s="70" t="s">
        <v>132</v>
      </c>
      <c r="AE17" s="70" t="s">
        <v>132</v>
      </c>
      <c r="AF17" s="70" t="s">
        <v>134</v>
      </c>
      <c r="AG17" s="70" t="s">
        <v>133</v>
      </c>
      <c r="AH17" s="71"/>
      <c r="AI17" s="70" t="s">
        <v>106</v>
      </c>
      <c r="AJ17" s="70" t="s">
        <v>106</v>
      </c>
      <c r="AK17" s="70" t="s">
        <v>106</v>
      </c>
      <c r="AL17" s="70" t="s">
        <v>106</v>
      </c>
      <c r="AM17" s="70" t="s">
        <v>106</v>
      </c>
      <c r="AN17" s="70" t="s">
        <v>106</v>
      </c>
      <c r="AO17" s="70" t="s">
        <v>106</v>
      </c>
      <c r="AP17" s="70" t="s">
        <v>106</v>
      </c>
      <c r="AQ17" s="70" t="s">
        <v>106</v>
      </c>
      <c r="AR17" s="70" t="s">
        <v>106</v>
      </c>
      <c r="AS17" s="70" t="s">
        <v>106</v>
      </c>
      <c r="AT17" s="70" t="s">
        <v>106</v>
      </c>
      <c r="AU17" s="70" t="s">
        <v>106</v>
      </c>
      <c r="AV17" s="70" t="s">
        <v>106</v>
      </c>
      <c r="AW17" s="70" t="s">
        <v>106</v>
      </c>
      <c r="AX17" s="70" t="s">
        <v>106</v>
      </c>
      <c r="AY17" s="70" t="s">
        <v>106</v>
      </c>
      <c r="AZ17" s="120" t="s">
        <v>576</v>
      </c>
      <c r="BA17" s="70" t="s">
        <v>106</v>
      </c>
      <c r="BB17" s="70" t="s">
        <v>106</v>
      </c>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row>
    <row r="18" spans="1:118" ht="16" x14ac:dyDescent="0.2">
      <c r="A18" s="72">
        <v>43790.572083333333</v>
      </c>
      <c r="B18" s="72">
        <v>43790.574178240742</v>
      </c>
      <c r="C18" s="70" t="s">
        <v>57</v>
      </c>
      <c r="D18" s="120" t="s">
        <v>576</v>
      </c>
      <c r="E18" s="17">
        <v>16</v>
      </c>
      <c r="F18" s="17">
        <v>181</v>
      </c>
      <c r="G18" s="70" t="s">
        <v>104</v>
      </c>
      <c r="H18" s="72">
        <v>43797.574311354168</v>
      </c>
      <c r="I18" s="70" t="s">
        <v>267</v>
      </c>
      <c r="J18" s="70" t="s">
        <v>106</v>
      </c>
      <c r="K18" s="70" t="s">
        <v>106</v>
      </c>
      <c r="L18" s="70" t="s">
        <v>106</v>
      </c>
      <c r="M18" s="70" t="s">
        <v>106</v>
      </c>
      <c r="N18" s="120" t="s">
        <v>576</v>
      </c>
      <c r="O18" s="120" t="s">
        <v>576</v>
      </c>
      <c r="P18" s="70" t="s">
        <v>107</v>
      </c>
      <c r="Q18" s="70" t="s">
        <v>108</v>
      </c>
      <c r="R18" s="70" t="s">
        <v>129</v>
      </c>
      <c r="S18" s="70" t="s">
        <v>133</v>
      </c>
      <c r="T18" s="70" t="s">
        <v>132</v>
      </c>
      <c r="U18" s="70" t="s">
        <v>133</v>
      </c>
      <c r="V18" s="70" t="s">
        <v>133</v>
      </c>
      <c r="W18" s="70" t="s">
        <v>134</v>
      </c>
      <c r="X18" s="70" t="s">
        <v>133</v>
      </c>
      <c r="Y18" s="70" t="s">
        <v>134</v>
      </c>
      <c r="Z18" s="70" t="s">
        <v>133</v>
      </c>
      <c r="AA18" s="70" t="s">
        <v>133</v>
      </c>
      <c r="AB18" s="70" t="s">
        <v>133</v>
      </c>
      <c r="AC18" s="70" t="s">
        <v>132</v>
      </c>
      <c r="AD18" s="70" t="s">
        <v>132</v>
      </c>
      <c r="AE18" s="70" t="s">
        <v>133</v>
      </c>
      <c r="AF18" s="70" t="s">
        <v>133</v>
      </c>
      <c r="AG18" s="70" t="s">
        <v>133</v>
      </c>
      <c r="AH18" s="71"/>
      <c r="AI18" s="70" t="s">
        <v>106</v>
      </c>
      <c r="AJ18" s="70" t="s">
        <v>106</v>
      </c>
      <c r="AK18" s="70" t="s">
        <v>106</v>
      </c>
      <c r="AL18" s="70" t="s">
        <v>106</v>
      </c>
      <c r="AM18" s="70" t="s">
        <v>106</v>
      </c>
      <c r="AN18" s="70" t="s">
        <v>106</v>
      </c>
      <c r="AO18" s="70" t="s">
        <v>106</v>
      </c>
      <c r="AP18" s="70" t="s">
        <v>106</v>
      </c>
      <c r="AQ18" s="70" t="s">
        <v>106</v>
      </c>
      <c r="AR18" s="70" t="s">
        <v>106</v>
      </c>
      <c r="AS18" s="70" t="s">
        <v>106</v>
      </c>
      <c r="AT18" s="70" t="s">
        <v>106</v>
      </c>
      <c r="AU18" s="70" t="s">
        <v>106</v>
      </c>
      <c r="AV18" s="70" t="s">
        <v>106</v>
      </c>
      <c r="AW18" s="70" t="s">
        <v>106</v>
      </c>
      <c r="AX18" s="70" t="s">
        <v>106</v>
      </c>
      <c r="AY18" s="70" t="s">
        <v>106</v>
      </c>
      <c r="AZ18" s="120" t="s">
        <v>576</v>
      </c>
      <c r="BA18" s="70" t="s">
        <v>106</v>
      </c>
      <c r="BB18" s="70" t="s">
        <v>106</v>
      </c>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row>
    <row r="19" spans="1:118" ht="16" x14ac:dyDescent="0.2">
      <c r="A19" s="72">
        <v>43790.570821759262</v>
      </c>
      <c r="B19" s="72">
        <v>43790.576747685183</v>
      </c>
      <c r="C19" s="70" t="s">
        <v>57</v>
      </c>
      <c r="D19" s="120" t="s">
        <v>576</v>
      </c>
      <c r="E19" s="17">
        <v>16</v>
      </c>
      <c r="F19" s="17">
        <v>511</v>
      </c>
      <c r="G19" s="70" t="s">
        <v>104</v>
      </c>
      <c r="H19" s="72">
        <v>43797.576761435186</v>
      </c>
      <c r="I19" s="70" t="s">
        <v>268</v>
      </c>
      <c r="J19" s="70" t="s">
        <v>106</v>
      </c>
      <c r="K19" s="70" t="s">
        <v>106</v>
      </c>
      <c r="L19" s="70" t="s">
        <v>106</v>
      </c>
      <c r="M19" s="70" t="s">
        <v>106</v>
      </c>
      <c r="N19" s="120" t="s">
        <v>576</v>
      </c>
      <c r="O19" s="120" t="s">
        <v>576</v>
      </c>
      <c r="P19" s="70" t="s">
        <v>107</v>
      </c>
      <c r="Q19" s="70" t="s">
        <v>108</v>
      </c>
      <c r="R19" s="70" t="s">
        <v>129</v>
      </c>
      <c r="S19" s="70" t="s">
        <v>133</v>
      </c>
      <c r="T19" s="70" t="s">
        <v>133</v>
      </c>
      <c r="U19" s="70" t="s">
        <v>133</v>
      </c>
      <c r="V19" s="70" t="s">
        <v>133</v>
      </c>
      <c r="W19" s="70" t="s">
        <v>133</v>
      </c>
      <c r="X19" s="70" t="s">
        <v>134</v>
      </c>
      <c r="Y19" s="70" t="s">
        <v>133</v>
      </c>
      <c r="Z19" s="70" t="s">
        <v>134</v>
      </c>
      <c r="AA19" s="70" t="s">
        <v>133</v>
      </c>
      <c r="AB19" s="70" t="s">
        <v>134</v>
      </c>
      <c r="AC19" s="70" t="s">
        <v>133</v>
      </c>
      <c r="AD19" s="70" t="s">
        <v>133</v>
      </c>
      <c r="AE19" s="70" t="s">
        <v>134</v>
      </c>
      <c r="AF19" s="70" t="s">
        <v>133</v>
      </c>
      <c r="AG19" s="70" t="s">
        <v>132</v>
      </c>
      <c r="AH19" s="71"/>
      <c r="AI19" s="70" t="s">
        <v>106</v>
      </c>
      <c r="AJ19" s="70" t="s">
        <v>106</v>
      </c>
      <c r="AK19" s="70" t="s">
        <v>106</v>
      </c>
      <c r="AL19" s="70" t="s">
        <v>106</v>
      </c>
      <c r="AM19" s="70" t="s">
        <v>106</v>
      </c>
      <c r="AN19" s="70" t="s">
        <v>106</v>
      </c>
      <c r="AO19" s="70" t="s">
        <v>106</v>
      </c>
      <c r="AP19" s="70" t="s">
        <v>106</v>
      </c>
      <c r="AQ19" s="70" t="s">
        <v>106</v>
      </c>
      <c r="AR19" s="70" t="s">
        <v>106</v>
      </c>
      <c r="AS19" s="70" t="s">
        <v>106</v>
      </c>
      <c r="AT19" s="70" t="s">
        <v>106</v>
      </c>
      <c r="AU19" s="70" t="s">
        <v>106</v>
      </c>
      <c r="AV19" s="70" t="s">
        <v>106</v>
      </c>
      <c r="AW19" s="70" t="s">
        <v>106</v>
      </c>
      <c r="AX19" s="70" t="s">
        <v>106</v>
      </c>
      <c r="AY19" s="70" t="s">
        <v>106</v>
      </c>
      <c r="AZ19" s="120" t="s">
        <v>576</v>
      </c>
      <c r="BA19" s="70" t="s">
        <v>106</v>
      </c>
      <c r="BB19" s="70" t="s">
        <v>106</v>
      </c>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row>
    <row r="20" spans="1:118" s="66" customFormat="1" ht="16" x14ac:dyDescent="0.2">
      <c r="A20" s="72">
        <v>43790.588437500002</v>
      </c>
      <c r="B20" s="72">
        <v>43790.599317129629</v>
      </c>
      <c r="C20" s="70" t="s">
        <v>57</v>
      </c>
      <c r="D20" s="120" t="s">
        <v>576</v>
      </c>
      <c r="E20" s="17">
        <v>16</v>
      </c>
      <c r="F20" s="17">
        <v>940</v>
      </c>
      <c r="G20" s="70" t="s">
        <v>104</v>
      </c>
      <c r="H20" s="72">
        <v>43797.599388020833</v>
      </c>
      <c r="I20" s="70" t="s">
        <v>270</v>
      </c>
      <c r="J20" s="70" t="s">
        <v>106</v>
      </c>
      <c r="K20" s="70" t="s">
        <v>106</v>
      </c>
      <c r="L20" s="70" t="s">
        <v>106</v>
      </c>
      <c r="M20" s="70" t="s">
        <v>106</v>
      </c>
      <c r="N20" s="120" t="s">
        <v>576</v>
      </c>
      <c r="O20" s="120" t="s">
        <v>576</v>
      </c>
      <c r="P20" s="70" t="s">
        <v>107</v>
      </c>
      <c r="Q20" s="70" t="s">
        <v>108</v>
      </c>
      <c r="R20" s="70" t="s">
        <v>129</v>
      </c>
      <c r="S20" s="70" t="s">
        <v>133</v>
      </c>
      <c r="T20" s="70" t="s">
        <v>132</v>
      </c>
      <c r="U20" s="70" t="s">
        <v>132</v>
      </c>
      <c r="V20" s="70" t="s">
        <v>134</v>
      </c>
      <c r="W20" s="70" t="s">
        <v>134</v>
      </c>
      <c r="X20" s="70" t="s">
        <v>134</v>
      </c>
      <c r="Y20" s="70" t="s">
        <v>132</v>
      </c>
      <c r="Z20" s="70" t="s">
        <v>133</v>
      </c>
      <c r="AA20" s="70" t="s">
        <v>133</v>
      </c>
      <c r="AB20" s="70" t="s">
        <v>133</v>
      </c>
      <c r="AC20" s="70" t="s">
        <v>133</v>
      </c>
      <c r="AD20" s="70" t="s">
        <v>132</v>
      </c>
      <c r="AE20" s="70" t="s">
        <v>134</v>
      </c>
      <c r="AF20" s="70" t="s">
        <v>134</v>
      </c>
      <c r="AG20" s="70" t="s">
        <v>109</v>
      </c>
      <c r="AH20" s="71"/>
      <c r="AI20" s="70" t="s">
        <v>106</v>
      </c>
      <c r="AJ20" s="70" t="s">
        <v>106</v>
      </c>
      <c r="AK20" s="70" t="s">
        <v>106</v>
      </c>
      <c r="AL20" s="70" t="s">
        <v>106</v>
      </c>
      <c r="AM20" s="70" t="s">
        <v>106</v>
      </c>
      <c r="AN20" s="70" t="s">
        <v>106</v>
      </c>
      <c r="AO20" s="70" t="s">
        <v>106</v>
      </c>
      <c r="AP20" s="70" t="s">
        <v>106</v>
      </c>
      <c r="AQ20" s="70" t="s">
        <v>106</v>
      </c>
      <c r="AR20" s="70" t="s">
        <v>106</v>
      </c>
      <c r="AS20" s="70" t="s">
        <v>106</v>
      </c>
      <c r="AT20" s="70" t="s">
        <v>106</v>
      </c>
      <c r="AU20" s="70" t="s">
        <v>106</v>
      </c>
      <c r="AV20" s="70" t="s">
        <v>106</v>
      </c>
      <c r="AW20" s="70" t="s">
        <v>106</v>
      </c>
      <c r="AX20" s="70" t="s">
        <v>106</v>
      </c>
      <c r="AY20" s="70" t="s">
        <v>106</v>
      </c>
      <c r="AZ20" s="120" t="s">
        <v>576</v>
      </c>
      <c r="BA20" s="70" t="s">
        <v>106</v>
      </c>
      <c r="BB20" s="70" t="s">
        <v>106</v>
      </c>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row>
    <row r="21" spans="1:118" s="66" customFormat="1" ht="16" x14ac:dyDescent="0.2">
      <c r="A21" s="72">
        <v>43790.610960648148</v>
      </c>
      <c r="B21" s="72">
        <v>43790.612557870372</v>
      </c>
      <c r="C21" s="70" t="s">
        <v>57</v>
      </c>
      <c r="D21" s="120" t="s">
        <v>576</v>
      </c>
      <c r="E21" s="17">
        <v>16</v>
      </c>
      <c r="F21" s="17">
        <v>137</v>
      </c>
      <c r="G21" s="70" t="s">
        <v>104</v>
      </c>
      <c r="H21" s="72">
        <v>43797.612571817132</v>
      </c>
      <c r="I21" s="70" t="s">
        <v>271</v>
      </c>
      <c r="J21" s="70" t="s">
        <v>106</v>
      </c>
      <c r="K21" s="70" t="s">
        <v>106</v>
      </c>
      <c r="L21" s="70" t="s">
        <v>106</v>
      </c>
      <c r="M21" s="70" t="s">
        <v>106</v>
      </c>
      <c r="N21" s="120" t="s">
        <v>576</v>
      </c>
      <c r="O21" s="120" t="s">
        <v>576</v>
      </c>
      <c r="P21" s="70" t="s">
        <v>107</v>
      </c>
      <c r="Q21" s="70" t="s">
        <v>108</v>
      </c>
      <c r="R21" s="70" t="s">
        <v>129</v>
      </c>
      <c r="S21" s="70" t="s">
        <v>133</v>
      </c>
      <c r="T21" s="70" t="s">
        <v>132</v>
      </c>
      <c r="U21" s="70" t="s">
        <v>133</v>
      </c>
      <c r="V21" s="70" t="s">
        <v>134</v>
      </c>
      <c r="W21" s="70" t="s">
        <v>134</v>
      </c>
      <c r="X21" s="70" t="s">
        <v>134</v>
      </c>
      <c r="Y21" s="70" t="s">
        <v>134</v>
      </c>
      <c r="Z21" s="70" t="s">
        <v>109</v>
      </c>
      <c r="AA21" s="70" t="s">
        <v>133</v>
      </c>
      <c r="AB21" s="70" t="s">
        <v>109</v>
      </c>
      <c r="AC21" s="70" t="s">
        <v>133</v>
      </c>
      <c r="AD21" s="70" t="s">
        <v>134</v>
      </c>
      <c r="AE21" s="70" t="s">
        <v>134</v>
      </c>
      <c r="AF21" s="70" t="s">
        <v>133</v>
      </c>
      <c r="AG21" s="70" t="s">
        <v>109</v>
      </c>
      <c r="AH21" s="71"/>
      <c r="AI21" s="70" t="s">
        <v>106</v>
      </c>
      <c r="AJ21" s="70" t="s">
        <v>106</v>
      </c>
      <c r="AK21" s="70" t="s">
        <v>106</v>
      </c>
      <c r="AL21" s="70" t="s">
        <v>106</v>
      </c>
      <c r="AM21" s="70" t="s">
        <v>106</v>
      </c>
      <c r="AN21" s="70" t="s">
        <v>106</v>
      </c>
      <c r="AO21" s="70" t="s">
        <v>106</v>
      </c>
      <c r="AP21" s="70" t="s">
        <v>106</v>
      </c>
      <c r="AQ21" s="70" t="s">
        <v>106</v>
      </c>
      <c r="AR21" s="70" t="s">
        <v>106</v>
      </c>
      <c r="AS21" s="70" t="s">
        <v>106</v>
      </c>
      <c r="AT21" s="70" t="s">
        <v>106</v>
      </c>
      <c r="AU21" s="70" t="s">
        <v>106</v>
      </c>
      <c r="AV21" s="70" t="s">
        <v>106</v>
      </c>
      <c r="AW21" s="70" t="s">
        <v>106</v>
      </c>
      <c r="AX21" s="70" t="s">
        <v>106</v>
      </c>
      <c r="AY21" s="70" t="s">
        <v>106</v>
      </c>
      <c r="AZ21" s="120" t="s">
        <v>576</v>
      </c>
      <c r="BA21" s="70" t="s">
        <v>106</v>
      </c>
      <c r="BB21" s="70" t="s">
        <v>106</v>
      </c>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row>
    <row r="22" spans="1:118" ht="16" x14ac:dyDescent="0.2">
      <c r="A22" s="72">
        <v>43790.724999999999</v>
      </c>
      <c r="B22" s="72">
        <v>43790.726145833331</v>
      </c>
      <c r="C22" s="70" t="s">
        <v>57</v>
      </c>
      <c r="D22" s="120" t="s">
        <v>576</v>
      </c>
      <c r="E22" s="17">
        <v>16</v>
      </c>
      <c r="F22" s="17">
        <v>99</v>
      </c>
      <c r="G22" s="70" t="s">
        <v>104</v>
      </c>
      <c r="H22" s="72">
        <v>43797.726188773151</v>
      </c>
      <c r="I22" s="70" t="s">
        <v>275</v>
      </c>
      <c r="J22" s="70" t="s">
        <v>106</v>
      </c>
      <c r="K22" s="70" t="s">
        <v>106</v>
      </c>
      <c r="L22" s="70" t="s">
        <v>106</v>
      </c>
      <c r="M22" s="70" t="s">
        <v>106</v>
      </c>
      <c r="N22" s="120" t="s">
        <v>576</v>
      </c>
      <c r="O22" s="120" t="s">
        <v>576</v>
      </c>
      <c r="P22" s="70" t="s">
        <v>107</v>
      </c>
      <c r="Q22" s="70" t="s">
        <v>108</v>
      </c>
      <c r="R22" s="70" t="s">
        <v>129</v>
      </c>
      <c r="S22" s="70" t="s">
        <v>134</v>
      </c>
      <c r="T22" s="70" t="s">
        <v>132</v>
      </c>
      <c r="U22" s="70" t="s">
        <v>133</v>
      </c>
      <c r="V22" s="70" t="s">
        <v>133</v>
      </c>
      <c r="W22" s="70" t="s">
        <v>133</v>
      </c>
      <c r="X22" s="70" t="s">
        <v>133</v>
      </c>
      <c r="Y22" s="70" t="s">
        <v>133</v>
      </c>
      <c r="Z22" s="70" t="s">
        <v>134</v>
      </c>
      <c r="AA22" s="70" t="s">
        <v>132</v>
      </c>
      <c r="AB22" s="70" t="s">
        <v>134</v>
      </c>
      <c r="AC22" s="70" t="s">
        <v>134</v>
      </c>
      <c r="AD22" s="70" t="s">
        <v>133</v>
      </c>
      <c r="AE22" s="70" t="s">
        <v>133</v>
      </c>
      <c r="AF22" s="70" t="s">
        <v>133</v>
      </c>
      <c r="AG22" s="70" t="s">
        <v>133</v>
      </c>
      <c r="AH22" s="71"/>
      <c r="AI22" s="70" t="s">
        <v>106</v>
      </c>
      <c r="AJ22" s="70" t="s">
        <v>106</v>
      </c>
      <c r="AK22" s="70" t="s">
        <v>106</v>
      </c>
      <c r="AL22" s="70" t="s">
        <v>106</v>
      </c>
      <c r="AM22" s="70" t="s">
        <v>106</v>
      </c>
      <c r="AN22" s="70" t="s">
        <v>106</v>
      </c>
      <c r="AO22" s="70" t="s">
        <v>106</v>
      </c>
      <c r="AP22" s="70" t="s">
        <v>106</v>
      </c>
      <c r="AQ22" s="70" t="s">
        <v>106</v>
      </c>
      <c r="AR22" s="70" t="s">
        <v>106</v>
      </c>
      <c r="AS22" s="70" t="s">
        <v>106</v>
      </c>
      <c r="AT22" s="70" t="s">
        <v>106</v>
      </c>
      <c r="AU22" s="70" t="s">
        <v>106</v>
      </c>
      <c r="AV22" s="70" t="s">
        <v>106</v>
      </c>
      <c r="AW22" s="70" t="s">
        <v>106</v>
      </c>
      <c r="AX22" s="70" t="s">
        <v>106</v>
      </c>
      <c r="AY22" s="70" t="s">
        <v>106</v>
      </c>
      <c r="AZ22" s="120" t="s">
        <v>576</v>
      </c>
      <c r="BA22" s="70" t="s">
        <v>106</v>
      </c>
      <c r="BB22" s="70" t="s">
        <v>106</v>
      </c>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row>
    <row r="23" spans="1:118" ht="16" x14ac:dyDescent="0.2">
      <c r="A23" s="72">
        <v>43791.455972222226</v>
      </c>
      <c r="B23" s="72">
        <v>43791.460902777777</v>
      </c>
      <c r="C23" s="70" t="s">
        <v>57</v>
      </c>
      <c r="D23" s="120" t="s">
        <v>576</v>
      </c>
      <c r="E23" s="17">
        <v>16</v>
      </c>
      <c r="F23" s="17">
        <v>426</v>
      </c>
      <c r="G23" s="70" t="s">
        <v>104</v>
      </c>
      <c r="H23" s="72">
        <v>43798.460914016207</v>
      </c>
      <c r="I23" s="70" t="s">
        <v>278</v>
      </c>
      <c r="J23" s="70" t="s">
        <v>106</v>
      </c>
      <c r="K23" s="70" t="s">
        <v>106</v>
      </c>
      <c r="L23" s="70" t="s">
        <v>106</v>
      </c>
      <c r="M23" s="70" t="s">
        <v>106</v>
      </c>
      <c r="N23" s="120" t="s">
        <v>576</v>
      </c>
      <c r="O23" s="120" t="s">
        <v>576</v>
      </c>
      <c r="P23" s="70" t="s">
        <v>107</v>
      </c>
      <c r="Q23" s="70" t="s">
        <v>108</v>
      </c>
      <c r="R23" s="70" t="s">
        <v>129</v>
      </c>
      <c r="S23" s="70" t="s">
        <v>132</v>
      </c>
      <c r="T23" s="70" t="s">
        <v>132</v>
      </c>
      <c r="U23" s="70" t="s">
        <v>134</v>
      </c>
      <c r="V23" s="70" t="s">
        <v>134</v>
      </c>
      <c r="W23" s="70" t="s">
        <v>134</v>
      </c>
      <c r="X23" s="70" t="s">
        <v>134</v>
      </c>
      <c r="Y23" s="70" t="s">
        <v>134</v>
      </c>
      <c r="Z23" s="70" t="s">
        <v>109</v>
      </c>
      <c r="AA23" s="70" t="s">
        <v>133</v>
      </c>
      <c r="AB23" s="70" t="s">
        <v>134</v>
      </c>
      <c r="AC23" s="70" t="s">
        <v>134</v>
      </c>
      <c r="AD23" s="70" t="s">
        <v>134</v>
      </c>
      <c r="AE23" s="70" t="s">
        <v>109</v>
      </c>
      <c r="AF23" s="70" t="s">
        <v>134</v>
      </c>
      <c r="AG23" s="70" t="s">
        <v>134</v>
      </c>
      <c r="AH23" s="71"/>
      <c r="AI23" s="70" t="s">
        <v>106</v>
      </c>
      <c r="AJ23" s="70" t="s">
        <v>106</v>
      </c>
      <c r="AK23" s="70" t="s">
        <v>106</v>
      </c>
      <c r="AL23" s="70" t="s">
        <v>106</v>
      </c>
      <c r="AM23" s="70" t="s">
        <v>106</v>
      </c>
      <c r="AN23" s="70" t="s">
        <v>106</v>
      </c>
      <c r="AO23" s="70" t="s">
        <v>106</v>
      </c>
      <c r="AP23" s="70" t="s">
        <v>106</v>
      </c>
      <c r="AQ23" s="70" t="s">
        <v>106</v>
      </c>
      <c r="AR23" s="70" t="s">
        <v>106</v>
      </c>
      <c r="AS23" s="70" t="s">
        <v>106</v>
      </c>
      <c r="AT23" s="70" t="s">
        <v>106</v>
      </c>
      <c r="AU23" s="70" t="s">
        <v>106</v>
      </c>
      <c r="AV23" s="70" t="s">
        <v>106</v>
      </c>
      <c r="AW23" s="70" t="s">
        <v>106</v>
      </c>
      <c r="AX23" s="70" t="s">
        <v>106</v>
      </c>
      <c r="AY23" s="70" t="s">
        <v>106</v>
      </c>
      <c r="AZ23" s="120" t="s">
        <v>576</v>
      </c>
      <c r="BA23" s="70" t="s">
        <v>106</v>
      </c>
      <c r="BB23" s="70" t="s">
        <v>106</v>
      </c>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row>
    <row r="24" spans="1:118" s="66" customFormat="1" ht="16" x14ac:dyDescent="0.2">
      <c r="A24" s="72">
        <v>43791.839050925926</v>
      </c>
      <c r="B24" s="72">
        <v>43791.839918981481</v>
      </c>
      <c r="C24" s="70" t="s">
        <v>57</v>
      </c>
      <c r="D24" s="120" t="s">
        <v>576</v>
      </c>
      <c r="E24" s="17">
        <v>16</v>
      </c>
      <c r="F24" s="17">
        <v>74</v>
      </c>
      <c r="G24" s="70" t="s">
        <v>104</v>
      </c>
      <c r="H24" s="72">
        <v>43798.839987604166</v>
      </c>
      <c r="I24" s="70" t="s">
        <v>280</v>
      </c>
      <c r="J24" s="70" t="s">
        <v>106</v>
      </c>
      <c r="K24" s="70" t="s">
        <v>106</v>
      </c>
      <c r="L24" s="70" t="s">
        <v>106</v>
      </c>
      <c r="M24" s="70" t="s">
        <v>106</v>
      </c>
      <c r="N24" s="120" t="s">
        <v>576</v>
      </c>
      <c r="O24" s="120" t="s">
        <v>576</v>
      </c>
      <c r="P24" s="70" t="s">
        <v>107</v>
      </c>
      <c r="Q24" s="70" t="s">
        <v>108</v>
      </c>
      <c r="R24" s="70" t="s">
        <v>129</v>
      </c>
      <c r="S24" s="70" t="s">
        <v>134</v>
      </c>
      <c r="T24" s="70" t="s">
        <v>132</v>
      </c>
      <c r="U24" s="70" t="s">
        <v>134</v>
      </c>
      <c r="V24" s="70" t="s">
        <v>133</v>
      </c>
      <c r="W24" s="70" t="s">
        <v>134</v>
      </c>
      <c r="X24" s="70" t="s">
        <v>133</v>
      </c>
      <c r="Y24" s="70" t="s">
        <v>134</v>
      </c>
      <c r="Z24" s="70" t="s">
        <v>134</v>
      </c>
      <c r="AA24" s="70" t="s">
        <v>133</v>
      </c>
      <c r="AB24" s="70" t="s">
        <v>134</v>
      </c>
      <c r="AC24" s="70" t="s">
        <v>134</v>
      </c>
      <c r="AD24" s="70" t="s">
        <v>134</v>
      </c>
      <c r="AE24" s="70" t="s">
        <v>134</v>
      </c>
      <c r="AF24" s="70" t="s">
        <v>133</v>
      </c>
      <c r="AG24" s="70" t="s">
        <v>133</v>
      </c>
      <c r="AH24" s="71"/>
      <c r="AI24" s="70" t="s">
        <v>106</v>
      </c>
      <c r="AJ24" s="70" t="s">
        <v>106</v>
      </c>
      <c r="AK24" s="70" t="s">
        <v>106</v>
      </c>
      <c r="AL24" s="70" t="s">
        <v>106</v>
      </c>
      <c r="AM24" s="70" t="s">
        <v>106</v>
      </c>
      <c r="AN24" s="70" t="s">
        <v>106</v>
      </c>
      <c r="AO24" s="70" t="s">
        <v>106</v>
      </c>
      <c r="AP24" s="70" t="s">
        <v>106</v>
      </c>
      <c r="AQ24" s="70" t="s">
        <v>106</v>
      </c>
      <c r="AR24" s="70" t="s">
        <v>106</v>
      </c>
      <c r="AS24" s="70" t="s">
        <v>106</v>
      </c>
      <c r="AT24" s="70" t="s">
        <v>106</v>
      </c>
      <c r="AU24" s="70" t="s">
        <v>106</v>
      </c>
      <c r="AV24" s="70" t="s">
        <v>106</v>
      </c>
      <c r="AW24" s="70" t="s">
        <v>106</v>
      </c>
      <c r="AX24" s="70" t="s">
        <v>106</v>
      </c>
      <c r="AY24" s="70" t="s">
        <v>106</v>
      </c>
      <c r="AZ24" s="120" t="s">
        <v>576</v>
      </c>
      <c r="BA24" s="70" t="s">
        <v>106</v>
      </c>
      <c r="BB24" s="70" t="s">
        <v>106</v>
      </c>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row>
    <row r="25" spans="1:118" ht="16" x14ac:dyDescent="0.2">
      <c r="A25" s="72">
        <v>43795.224629629629</v>
      </c>
      <c r="B25" s="72">
        <v>43795.501250000001</v>
      </c>
      <c r="C25" s="70" t="s">
        <v>57</v>
      </c>
      <c r="D25" s="120" t="s">
        <v>576</v>
      </c>
      <c r="E25" s="17">
        <v>16</v>
      </c>
      <c r="F25" s="17">
        <v>23899</v>
      </c>
      <c r="G25" s="70" t="s">
        <v>104</v>
      </c>
      <c r="H25" s="72">
        <v>43802.501323483797</v>
      </c>
      <c r="I25" s="70" t="s">
        <v>283</v>
      </c>
      <c r="J25" s="70" t="s">
        <v>106</v>
      </c>
      <c r="K25" s="70" t="s">
        <v>106</v>
      </c>
      <c r="L25" s="70" t="s">
        <v>106</v>
      </c>
      <c r="M25" s="70" t="s">
        <v>106</v>
      </c>
      <c r="N25" s="120" t="s">
        <v>576</v>
      </c>
      <c r="O25" s="120" t="s">
        <v>576</v>
      </c>
      <c r="P25" s="70" t="s">
        <v>107</v>
      </c>
      <c r="Q25" s="70" t="s">
        <v>108</v>
      </c>
      <c r="R25" s="70" t="s">
        <v>129</v>
      </c>
      <c r="S25" s="70" t="s">
        <v>134</v>
      </c>
      <c r="T25" s="70" t="s">
        <v>132</v>
      </c>
      <c r="U25" s="70" t="s">
        <v>133</v>
      </c>
      <c r="V25" s="70" t="s">
        <v>134</v>
      </c>
      <c r="W25" s="70" t="s">
        <v>134</v>
      </c>
      <c r="X25" s="70" t="s">
        <v>134</v>
      </c>
      <c r="Y25" s="70" t="s">
        <v>133</v>
      </c>
      <c r="Z25" s="70" t="s">
        <v>134</v>
      </c>
      <c r="AA25" s="70" t="s">
        <v>134</v>
      </c>
      <c r="AB25" s="70" t="s">
        <v>134</v>
      </c>
      <c r="AC25" s="70" t="s">
        <v>134</v>
      </c>
      <c r="AD25" s="70" t="s">
        <v>134</v>
      </c>
      <c r="AE25" s="70" t="s">
        <v>134</v>
      </c>
      <c r="AF25" s="70" t="s">
        <v>134</v>
      </c>
      <c r="AG25" s="70" t="s">
        <v>133</v>
      </c>
      <c r="AH25" s="71"/>
      <c r="AI25" s="70" t="s">
        <v>106</v>
      </c>
      <c r="AJ25" s="70" t="s">
        <v>106</v>
      </c>
      <c r="AK25" s="70" t="s">
        <v>106</v>
      </c>
      <c r="AL25" s="70" t="s">
        <v>106</v>
      </c>
      <c r="AM25" s="70" t="s">
        <v>106</v>
      </c>
      <c r="AN25" s="70" t="s">
        <v>106</v>
      </c>
      <c r="AO25" s="70" t="s">
        <v>106</v>
      </c>
      <c r="AP25" s="70" t="s">
        <v>106</v>
      </c>
      <c r="AQ25" s="70" t="s">
        <v>106</v>
      </c>
      <c r="AR25" s="70" t="s">
        <v>106</v>
      </c>
      <c r="AS25" s="70" t="s">
        <v>106</v>
      </c>
      <c r="AT25" s="70" t="s">
        <v>106</v>
      </c>
      <c r="AU25" s="70" t="s">
        <v>106</v>
      </c>
      <c r="AV25" s="70" t="s">
        <v>106</v>
      </c>
      <c r="AW25" s="70" t="s">
        <v>106</v>
      </c>
      <c r="AX25" s="70" t="s">
        <v>106</v>
      </c>
      <c r="AY25" s="70" t="s">
        <v>106</v>
      </c>
      <c r="AZ25" s="120" t="s">
        <v>576</v>
      </c>
      <c r="BA25" s="70" t="s">
        <v>106</v>
      </c>
      <c r="BB25" s="70" t="s">
        <v>106</v>
      </c>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row>
    <row r="26" spans="1:118" s="66" customFormat="1" ht="16" x14ac:dyDescent="0.2">
      <c r="A26" s="72">
        <v>43886.605439814812</v>
      </c>
      <c r="B26" s="72">
        <v>43886.607002314813</v>
      </c>
      <c r="C26" s="70" t="s">
        <v>57</v>
      </c>
      <c r="D26" s="120" t="s">
        <v>576</v>
      </c>
      <c r="E26" s="17">
        <v>16</v>
      </c>
      <c r="F26" s="17">
        <v>135</v>
      </c>
      <c r="G26" s="70" t="s">
        <v>104</v>
      </c>
      <c r="H26" s="72">
        <v>43893.607283645833</v>
      </c>
      <c r="I26" s="70" t="s">
        <v>288</v>
      </c>
      <c r="J26" s="70" t="s">
        <v>106</v>
      </c>
      <c r="K26" s="70" t="s">
        <v>106</v>
      </c>
      <c r="L26" s="70" t="s">
        <v>106</v>
      </c>
      <c r="M26" s="70" t="s">
        <v>106</v>
      </c>
      <c r="N26" s="120" t="s">
        <v>576</v>
      </c>
      <c r="O26" s="120" t="s">
        <v>576</v>
      </c>
      <c r="P26" s="70" t="s">
        <v>107</v>
      </c>
      <c r="Q26" s="70" t="s">
        <v>108</v>
      </c>
      <c r="R26" s="70" t="s">
        <v>129</v>
      </c>
      <c r="S26" s="70" t="s">
        <v>134</v>
      </c>
      <c r="T26" s="70" t="s">
        <v>133</v>
      </c>
      <c r="U26" s="70" t="s">
        <v>133</v>
      </c>
      <c r="V26" s="70" t="s">
        <v>134</v>
      </c>
      <c r="W26" s="70" t="s">
        <v>134</v>
      </c>
      <c r="X26" s="70" t="s">
        <v>134</v>
      </c>
      <c r="Y26" s="70" t="s">
        <v>134</v>
      </c>
      <c r="Z26" s="70" t="s">
        <v>133</v>
      </c>
      <c r="AA26" s="70" t="s">
        <v>109</v>
      </c>
      <c r="AB26" s="70" t="s">
        <v>134</v>
      </c>
      <c r="AC26" s="70" t="s">
        <v>109</v>
      </c>
      <c r="AD26" s="70" t="s">
        <v>109</v>
      </c>
      <c r="AE26" s="70" t="s">
        <v>134</v>
      </c>
      <c r="AF26" s="70" t="s">
        <v>134</v>
      </c>
      <c r="AG26" s="70" t="s">
        <v>134</v>
      </c>
      <c r="AH26" s="71"/>
      <c r="AI26" s="70" t="s">
        <v>106</v>
      </c>
      <c r="AJ26" s="70" t="s">
        <v>106</v>
      </c>
      <c r="AK26" s="70" t="s">
        <v>106</v>
      </c>
      <c r="AL26" s="70" t="s">
        <v>106</v>
      </c>
      <c r="AM26" s="70" t="s">
        <v>106</v>
      </c>
      <c r="AN26" s="70" t="s">
        <v>106</v>
      </c>
      <c r="AO26" s="70" t="s">
        <v>106</v>
      </c>
      <c r="AP26" s="70" t="s">
        <v>106</v>
      </c>
      <c r="AQ26" s="70" t="s">
        <v>106</v>
      </c>
      <c r="AR26" s="70" t="s">
        <v>106</v>
      </c>
      <c r="AS26" s="70" t="s">
        <v>106</v>
      </c>
      <c r="AT26" s="70" t="s">
        <v>106</v>
      </c>
      <c r="AU26" s="70" t="s">
        <v>106</v>
      </c>
      <c r="AV26" s="70" t="s">
        <v>106</v>
      </c>
      <c r="AW26" s="70" t="s">
        <v>106</v>
      </c>
      <c r="AX26" s="70" t="s">
        <v>106</v>
      </c>
      <c r="AY26" s="70" t="s">
        <v>106</v>
      </c>
      <c r="AZ26" s="120" t="s">
        <v>576</v>
      </c>
      <c r="BA26" s="70" t="s">
        <v>106</v>
      </c>
      <c r="BB26" s="70" t="s">
        <v>106</v>
      </c>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row>
    <row r="27" spans="1:118" s="17" customFormat="1" ht="16" x14ac:dyDescent="0.2">
      <c r="A27" s="72">
        <v>43945.613159722219</v>
      </c>
      <c r="B27" s="72">
        <v>43945.615173611113</v>
      </c>
      <c r="C27" s="70" t="s">
        <v>57</v>
      </c>
      <c r="D27" s="120" t="s">
        <v>576</v>
      </c>
      <c r="E27" s="17">
        <v>16</v>
      </c>
      <c r="F27" s="17">
        <v>174</v>
      </c>
      <c r="G27" s="70" t="s">
        <v>104</v>
      </c>
      <c r="H27" s="72">
        <v>43952.615366273145</v>
      </c>
      <c r="I27" s="70" t="s">
        <v>293</v>
      </c>
      <c r="J27" s="70" t="s">
        <v>106</v>
      </c>
      <c r="K27" s="70" t="s">
        <v>106</v>
      </c>
      <c r="L27" s="70" t="s">
        <v>106</v>
      </c>
      <c r="M27" s="70" t="s">
        <v>106</v>
      </c>
      <c r="N27" s="120" t="s">
        <v>576</v>
      </c>
      <c r="O27" s="120" t="s">
        <v>576</v>
      </c>
      <c r="P27" s="70" t="s">
        <v>107</v>
      </c>
      <c r="Q27" s="70" t="s">
        <v>108</v>
      </c>
      <c r="R27" s="70" t="s">
        <v>129</v>
      </c>
      <c r="S27" s="70" t="s">
        <v>132</v>
      </c>
      <c r="T27" s="70" t="s">
        <v>132</v>
      </c>
      <c r="U27" s="70" t="s">
        <v>132</v>
      </c>
      <c r="V27" s="70" t="s">
        <v>132</v>
      </c>
      <c r="W27" s="70" t="s">
        <v>133</v>
      </c>
      <c r="X27" s="70" t="s">
        <v>132</v>
      </c>
      <c r="Y27" s="70" t="s">
        <v>133</v>
      </c>
      <c r="Z27" s="70" t="s">
        <v>134</v>
      </c>
      <c r="AA27" s="70" t="s">
        <v>132</v>
      </c>
      <c r="AB27" s="70" t="s">
        <v>134</v>
      </c>
      <c r="AC27" s="70" t="s">
        <v>133</v>
      </c>
      <c r="AD27" s="70" t="s">
        <v>133</v>
      </c>
      <c r="AE27" s="70" t="s">
        <v>134</v>
      </c>
      <c r="AF27" s="70" t="s">
        <v>133</v>
      </c>
      <c r="AG27" s="70" t="s">
        <v>134</v>
      </c>
      <c r="AH27" s="71"/>
      <c r="AI27" s="70" t="s">
        <v>106</v>
      </c>
      <c r="AJ27" s="70" t="s">
        <v>106</v>
      </c>
      <c r="AK27" s="70" t="s">
        <v>106</v>
      </c>
      <c r="AL27" s="70" t="s">
        <v>106</v>
      </c>
      <c r="AM27" s="70" t="s">
        <v>106</v>
      </c>
      <c r="AN27" s="70" t="s">
        <v>106</v>
      </c>
      <c r="AO27" s="70" t="s">
        <v>106</v>
      </c>
      <c r="AP27" s="70" t="s">
        <v>106</v>
      </c>
      <c r="AQ27" s="70" t="s">
        <v>106</v>
      </c>
      <c r="AR27" s="70" t="s">
        <v>106</v>
      </c>
      <c r="AS27" s="70" t="s">
        <v>106</v>
      </c>
      <c r="AT27" s="70" t="s">
        <v>106</v>
      </c>
      <c r="AU27" s="70" t="s">
        <v>106</v>
      </c>
      <c r="AV27" s="70" t="s">
        <v>106</v>
      </c>
      <c r="AW27" s="70" t="s">
        <v>106</v>
      </c>
      <c r="AX27" s="70" t="s">
        <v>106</v>
      </c>
      <c r="AY27" s="70" t="s">
        <v>106</v>
      </c>
      <c r="AZ27" s="120" t="s">
        <v>576</v>
      </c>
      <c r="BA27" s="70" t="s">
        <v>106</v>
      </c>
      <c r="BB27" s="70" t="s">
        <v>106</v>
      </c>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row>
    <row r="28" spans="1:118" s="17" customFormat="1" ht="16" x14ac:dyDescent="0.2">
      <c r="A28" s="72">
        <v>43946.515717592592</v>
      </c>
      <c r="B28" s="72">
        <v>43946.535995370374</v>
      </c>
      <c r="C28" s="70" t="s">
        <v>57</v>
      </c>
      <c r="D28" s="120" t="s">
        <v>576</v>
      </c>
      <c r="E28" s="17">
        <v>16</v>
      </c>
      <c r="F28" s="17">
        <v>1751</v>
      </c>
      <c r="G28" s="70" t="s">
        <v>104</v>
      </c>
      <c r="H28" s="72">
        <v>43953.536197835645</v>
      </c>
      <c r="I28" s="70" t="s">
        <v>294</v>
      </c>
      <c r="J28" s="70" t="s">
        <v>106</v>
      </c>
      <c r="K28" s="70" t="s">
        <v>106</v>
      </c>
      <c r="L28" s="70" t="s">
        <v>106</v>
      </c>
      <c r="M28" s="70" t="s">
        <v>106</v>
      </c>
      <c r="N28" s="120" t="s">
        <v>576</v>
      </c>
      <c r="O28" s="120" t="s">
        <v>576</v>
      </c>
      <c r="P28" s="70" t="s">
        <v>107</v>
      </c>
      <c r="Q28" s="70" t="s">
        <v>108</v>
      </c>
      <c r="R28" s="70" t="s">
        <v>129</v>
      </c>
      <c r="S28" s="70" t="s">
        <v>109</v>
      </c>
      <c r="T28" s="70" t="s">
        <v>133</v>
      </c>
      <c r="U28" s="70" t="s">
        <v>133</v>
      </c>
      <c r="V28" s="70" t="s">
        <v>134</v>
      </c>
      <c r="W28" s="70" t="s">
        <v>134</v>
      </c>
      <c r="X28" s="70" t="s">
        <v>134</v>
      </c>
      <c r="Y28" s="70" t="s">
        <v>134</v>
      </c>
      <c r="Z28" s="70" t="s">
        <v>134</v>
      </c>
      <c r="AA28" s="70" t="s">
        <v>133</v>
      </c>
      <c r="AB28" s="70" t="s">
        <v>133</v>
      </c>
      <c r="AC28" s="70" t="s">
        <v>133</v>
      </c>
      <c r="AD28" s="70" t="s">
        <v>134</v>
      </c>
      <c r="AE28" s="70" t="s">
        <v>133</v>
      </c>
      <c r="AF28" s="70" t="s">
        <v>134</v>
      </c>
      <c r="AG28" s="70" t="s">
        <v>133</v>
      </c>
      <c r="AH28" s="71"/>
      <c r="AI28" s="70" t="s">
        <v>106</v>
      </c>
      <c r="AJ28" s="70" t="s">
        <v>106</v>
      </c>
      <c r="AK28" s="70" t="s">
        <v>106</v>
      </c>
      <c r="AL28" s="70" t="s">
        <v>106</v>
      </c>
      <c r="AM28" s="70" t="s">
        <v>106</v>
      </c>
      <c r="AN28" s="70" t="s">
        <v>106</v>
      </c>
      <c r="AO28" s="70" t="s">
        <v>106</v>
      </c>
      <c r="AP28" s="70" t="s">
        <v>106</v>
      </c>
      <c r="AQ28" s="70" t="s">
        <v>106</v>
      </c>
      <c r="AR28" s="70" t="s">
        <v>106</v>
      </c>
      <c r="AS28" s="70" t="s">
        <v>106</v>
      </c>
      <c r="AT28" s="70" t="s">
        <v>106</v>
      </c>
      <c r="AU28" s="70" t="s">
        <v>106</v>
      </c>
      <c r="AV28" s="70" t="s">
        <v>106</v>
      </c>
      <c r="AW28" s="70" t="s">
        <v>106</v>
      </c>
      <c r="AX28" s="70" t="s">
        <v>106</v>
      </c>
      <c r="AY28" s="70" t="s">
        <v>106</v>
      </c>
      <c r="AZ28" s="120" t="s">
        <v>576</v>
      </c>
      <c r="BA28" s="70" t="s">
        <v>106</v>
      </c>
      <c r="BB28" s="70" t="s">
        <v>106</v>
      </c>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row>
    <row r="29" spans="1:118" s="17" customFormat="1" ht="16" x14ac:dyDescent="0.2">
      <c r="A29" s="72">
        <v>43971.530335648145</v>
      </c>
      <c r="B29" s="72">
        <v>43971.531990740739</v>
      </c>
      <c r="C29" s="70" t="s">
        <v>57</v>
      </c>
      <c r="D29" s="120" t="s">
        <v>576</v>
      </c>
      <c r="E29" s="17">
        <v>16</v>
      </c>
      <c r="F29" s="17">
        <v>142</v>
      </c>
      <c r="G29" s="70" t="s">
        <v>104</v>
      </c>
      <c r="H29" s="72">
        <v>43978.532092453701</v>
      </c>
      <c r="I29" s="70" t="s">
        <v>300</v>
      </c>
      <c r="J29" s="70" t="s">
        <v>106</v>
      </c>
      <c r="K29" s="70" t="s">
        <v>106</v>
      </c>
      <c r="L29" s="70" t="s">
        <v>106</v>
      </c>
      <c r="M29" s="70" t="s">
        <v>106</v>
      </c>
      <c r="N29" s="120" t="s">
        <v>576</v>
      </c>
      <c r="O29" s="120" t="s">
        <v>576</v>
      </c>
      <c r="P29" s="70" t="s">
        <v>107</v>
      </c>
      <c r="Q29" s="70" t="s">
        <v>108</v>
      </c>
      <c r="R29" s="70" t="s">
        <v>129</v>
      </c>
      <c r="S29" s="70" t="s">
        <v>109</v>
      </c>
      <c r="T29" s="70" t="s">
        <v>132</v>
      </c>
      <c r="U29" s="70" t="s">
        <v>133</v>
      </c>
      <c r="V29" s="70" t="s">
        <v>134</v>
      </c>
      <c r="W29" s="70" t="s">
        <v>109</v>
      </c>
      <c r="X29" s="70" t="s">
        <v>109</v>
      </c>
      <c r="Y29" s="70" t="s">
        <v>134</v>
      </c>
      <c r="Z29" s="70" t="s">
        <v>133</v>
      </c>
      <c r="AA29" s="70" t="s">
        <v>133</v>
      </c>
      <c r="AB29" s="70" t="s">
        <v>134</v>
      </c>
      <c r="AC29" s="70" t="s">
        <v>134</v>
      </c>
      <c r="AD29" s="70" t="s">
        <v>109</v>
      </c>
      <c r="AE29" s="70" t="s">
        <v>109</v>
      </c>
      <c r="AF29" s="70" t="s">
        <v>134</v>
      </c>
      <c r="AG29" s="70" t="s">
        <v>134</v>
      </c>
      <c r="AH29" s="71"/>
      <c r="AI29" s="70" t="s">
        <v>106</v>
      </c>
      <c r="AJ29" s="70" t="s">
        <v>106</v>
      </c>
      <c r="AK29" s="70" t="s">
        <v>106</v>
      </c>
      <c r="AL29" s="70" t="s">
        <v>106</v>
      </c>
      <c r="AM29" s="70" t="s">
        <v>106</v>
      </c>
      <c r="AN29" s="70" t="s">
        <v>106</v>
      </c>
      <c r="AO29" s="70" t="s">
        <v>106</v>
      </c>
      <c r="AP29" s="70" t="s">
        <v>106</v>
      </c>
      <c r="AQ29" s="70" t="s">
        <v>106</v>
      </c>
      <c r="AR29" s="70" t="s">
        <v>106</v>
      </c>
      <c r="AS29" s="70" t="s">
        <v>106</v>
      </c>
      <c r="AT29" s="70" t="s">
        <v>106</v>
      </c>
      <c r="AU29" s="70" t="s">
        <v>106</v>
      </c>
      <c r="AV29" s="70" t="s">
        <v>106</v>
      </c>
      <c r="AW29" s="70" t="s">
        <v>106</v>
      </c>
      <c r="AX29" s="70" t="s">
        <v>106</v>
      </c>
      <c r="AY29" s="70" t="s">
        <v>106</v>
      </c>
      <c r="AZ29" s="120" t="s">
        <v>576</v>
      </c>
      <c r="BA29" s="70" t="s">
        <v>106</v>
      </c>
      <c r="BB29" s="70" t="s">
        <v>106</v>
      </c>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row>
    <row r="30" spans="1:118" ht="16" x14ac:dyDescent="0.2">
      <c r="A30" s="72">
        <v>43977.414166666669</v>
      </c>
      <c r="B30" s="72">
        <v>43977.414780092593</v>
      </c>
      <c r="C30" s="70" t="s">
        <v>57</v>
      </c>
      <c r="D30" s="120" t="s">
        <v>576</v>
      </c>
      <c r="E30" s="17">
        <v>16</v>
      </c>
      <c r="F30" s="17">
        <v>52</v>
      </c>
      <c r="G30" s="70" t="s">
        <v>104</v>
      </c>
      <c r="H30" s="72">
        <v>43984.414887407409</v>
      </c>
      <c r="I30" s="70" t="s">
        <v>303</v>
      </c>
      <c r="J30" s="70" t="s">
        <v>106</v>
      </c>
      <c r="K30" s="70" t="s">
        <v>106</v>
      </c>
      <c r="L30" s="70" t="s">
        <v>106</v>
      </c>
      <c r="M30" s="70" t="s">
        <v>106</v>
      </c>
      <c r="N30" s="120" t="s">
        <v>576</v>
      </c>
      <c r="O30" s="120" t="s">
        <v>576</v>
      </c>
      <c r="P30" s="70" t="s">
        <v>107</v>
      </c>
      <c r="Q30" s="70" t="s">
        <v>108</v>
      </c>
      <c r="R30" s="70" t="s">
        <v>129</v>
      </c>
      <c r="S30" s="70" t="s">
        <v>132</v>
      </c>
      <c r="T30" s="70" t="s">
        <v>132</v>
      </c>
      <c r="U30" s="70" t="s">
        <v>132</v>
      </c>
      <c r="V30" s="70" t="s">
        <v>132</v>
      </c>
      <c r="W30" s="70" t="s">
        <v>132</v>
      </c>
      <c r="X30" s="70" t="s">
        <v>132</v>
      </c>
      <c r="Y30" s="70" t="s">
        <v>132</v>
      </c>
      <c r="Z30" s="70" t="s">
        <v>132</v>
      </c>
      <c r="AA30" s="70" t="s">
        <v>132</v>
      </c>
      <c r="AB30" s="70" t="s">
        <v>132</v>
      </c>
      <c r="AC30" s="70" t="s">
        <v>132</v>
      </c>
      <c r="AD30" s="70" t="s">
        <v>132</v>
      </c>
      <c r="AE30" s="70" t="s">
        <v>132</v>
      </c>
      <c r="AF30" s="70" t="s">
        <v>132</v>
      </c>
      <c r="AG30" s="70" t="s">
        <v>132</v>
      </c>
      <c r="AH30" s="71"/>
      <c r="AI30" s="70" t="s">
        <v>106</v>
      </c>
      <c r="AJ30" s="70" t="s">
        <v>106</v>
      </c>
      <c r="AK30" s="70" t="s">
        <v>106</v>
      </c>
      <c r="AL30" s="70" t="s">
        <v>106</v>
      </c>
      <c r="AM30" s="70" t="s">
        <v>106</v>
      </c>
      <c r="AN30" s="70" t="s">
        <v>106</v>
      </c>
      <c r="AO30" s="70" t="s">
        <v>106</v>
      </c>
      <c r="AP30" s="70" t="s">
        <v>106</v>
      </c>
      <c r="AQ30" s="70" t="s">
        <v>106</v>
      </c>
      <c r="AR30" s="70" t="s">
        <v>106</v>
      </c>
      <c r="AS30" s="70" t="s">
        <v>106</v>
      </c>
      <c r="AT30" s="70" t="s">
        <v>106</v>
      </c>
      <c r="AU30" s="70" t="s">
        <v>106</v>
      </c>
      <c r="AV30" s="70" t="s">
        <v>106</v>
      </c>
      <c r="AW30" s="70" t="s">
        <v>106</v>
      </c>
      <c r="AX30" s="70" t="s">
        <v>106</v>
      </c>
      <c r="AY30" s="70" t="s">
        <v>106</v>
      </c>
      <c r="AZ30" s="120" t="s">
        <v>576</v>
      </c>
      <c r="BA30" s="70" t="s">
        <v>106</v>
      </c>
      <c r="BB30" s="70" t="s">
        <v>106</v>
      </c>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row>
    <row r="31" spans="1:118" s="17" customFormat="1" ht="16" x14ac:dyDescent="0.2">
      <c r="A31" s="72">
        <v>43977.422488425924</v>
      </c>
      <c r="B31" s="72">
        <v>43977.424097222225</v>
      </c>
      <c r="C31" s="70" t="s">
        <v>57</v>
      </c>
      <c r="D31" s="120" t="s">
        <v>576</v>
      </c>
      <c r="E31" s="17">
        <v>16</v>
      </c>
      <c r="F31" s="17">
        <v>138</v>
      </c>
      <c r="G31" s="70" t="s">
        <v>104</v>
      </c>
      <c r="H31" s="72">
        <v>43984.424321226848</v>
      </c>
      <c r="I31" s="70" t="s">
        <v>306</v>
      </c>
      <c r="J31" s="70" t="s">
        <v>106</v>
      </c>
      <c r="K31" s="70" t="s">
        <v>106</v>
      </c>
      <c r="L31" s="70" t="s">
        <v>106</v>
      </c>
      <c r="M31" s="70" t="s">
        <v>106</v>
      </c>
      <c r="N31" s="120" t="s">
        <v>576</v>
      </c>
      <c r="O31" s="120" t="s">
        <v>576</v>
      </c>
      <c r="P31" s="70" t="s">
        <v>107</v>
      </c>
      <c r="Q31" s="70" t="s">
        <v>108</v>
      </c>
      <c r="R31" s="70" t="s">
        <v>129</v>
      </c>
      <c r="S31" s="70" t="s">
        <v>134</v>
      </c>
      <c r="T31" s="70" t="s">
        <v>133</v>
      </c>
      <c r="U31" s="70" t="s">
        <v>134</v>
      </c>
      <c r="V31" s="70" t="s">
        <v>134</v>
      </c>
      <c r="W31" s="70" t="s">
        <v>109</v>
      </c>
      <c r="X31" s="70" t="s">
        <v>109</v>
      </c>
      <c r="Y31" s="70" t="s">
        <v>134</v>
      </c>
      <c r="Z31" s="70" t="s">
        <v>109</v>
      </c>
      <c r="AA31" s="70" t="s">
        <v>134</v>
      </c>
      <c r="AB31" s="70" t="s">
        <v>109</v>
      </c>
      <c r="AC31" s="70" t="s">
        <v>134</v>
      </c>
      <c r="AD31" s="70" t="s">
        <v>134</v>
      </c>
      <c r="AE31" s="70" t="s">
        <v>134</v>
      </c>
      <c r="AF31" s="70" t="s">
        <v>109</v>
      </c>
      <c r="AG31" s="70" t="s">
        <v>134</v>
      </c>
      <c r="AH31" s="71"/>
      <c r="AI31" s="70" t="s">
        <v>106</v>
      </c>
      <c r="AJ31" s="70" t="s">
        <v>106</v>
      </c>
      <c r="AK31" s="70" t="s">
        <v>106</v>
      </c>
      <c r="AL31" s="70" t="s">
        <v>106</v>
      </c>
      <c r="AM31" s="70" t="s">
        <v>106</v>
      </c>
      <c r="AN31" s="70" t="s">
        <v>106</v>
      </c>
      <c r="AO31" s="70" t="s">
        <v>106</v>
      </c>
      <c r="AP31" s="70" t="s">
        <v>106</v>
      </c>
      <c r="AQ31" s="70" t="s">
        <v>106</v>
      </c>
      <c r="AR31" s="70" t="s">
        <v>106</v>
      </c>
      <c r="AS31" s="70" t="s">
        <v>106</v>
      </c>
      <c r="AT31" s="70" t="s">
        <v>106</v>
      </c>
      <c r="AU31" s="70" t="s">
        <v>106</v>
      </c>
      <c r="AV31" s="70" t="s">
        <v>106</v>
      </c>
      <c r="AW31" s="70" t="s">
        <v>106</v>
      </c>
      <c r="AX31" s="70" t="s">
        <v>106</v>
      </c>
      <c r="AY31" s="70" t="s">
        <v>106</v>
      </c>
      <c r="AZ31" s="120" t="s">
        <v>576</v>
      </c>
      <c r="BA31" s="70" t="s">
        <v>106</v>
      </c>
      <c r="BB31" s="70" t="s">
        <v>106</v>
      </c>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row>
    <row r="32" spans="1:118" ht="16" x14ac:dyDescent="0.2">
      <c r="A32" s="72">
        <v>43977.429247685184</v>
      </c>
      <c r="B32" s="72">
        <v>43977.430277777778</v>
      </c>
      <c r="C32" s="70" t="s">
        <v>57</v>
      </c>
      <c r="D32" s="120" t="s">
        <v>576</v>
      </c>
      <c r="E32" s="17">
        <v>16</v>
      </c>
      <c r="F32" s="17">
        <v>89</v>
      </c>
      <c r="G32" s="70" t="s">
        <v>104</v>
      </c>
      <c r="H32" s="72">
        <v>43984.430561643516</v>
      </c>
      <c r="I32" s="70" t="s">
        <v>308</v>
      </c>
      <c r="J32" s="70" t="s">
        <v>106</v>
      </c>
      <c r="K32" s="70" t="s">
        <v>106</v>
      </c>
      <c r="L32" s="70" t="s">
        <v>106</v>
      </c>
      <c r="M32" s="70" t="s">
        <v>106</v>
      </c>
      <c r="N32" s="120" t="s">
        <v>576</v>
      </c>
      <c r="O32" s="120" t="s">
        <v>576</v>
      </c>
      <c r="P32" s="70" t="s">
        <v>107</v>
      </c>
      <c r="Q32" s="70" t="s">
        <v>108</v>
      </c>
      <c r="R32" s="70" t="s">
        <v>129</v>
      </c>
      <c r="S32" s="70" t="s">
        <v>133</v>
      </c>
      <c r="T32" s="70" t="s">
        <v>132</v>
      </c>
      <c r="U32" s="70" t="s">
        <v>133</v>
      </c>
      <c r="V32" s="70" t="s">
        <v>134</v>
      </c>
      <c r="W32" s="70" t="s">
        <v>134</v>
      </c>
      <c r="X32" s="70" t="s">
        <v>134</v>
      </c>
      <c r="Y32" s="70" t="s">
        <v>134</v>
      </c>
      <c r="Z32" s="70" t="s">
        <v>134</v>
      </c>
      <c r="AA32" s="70" t="s">
        <v>134</v>
      </c>
      <c r="AB32" s="70" t="s">
        <v>134</v>
      </c>
      <c r="AC32" s="70" t="s">
        <v>134</v>
      </c>
      <c r="AD32" s="70" t="s">
        <v>134</v>
      </c>
      <c r="AE32" s="70" t="s">
        <v>134</v>
      </c>
      <c r="AF32" s="70" t="s">
        <v>133</v>
      </c>
      <c r="AG32" s="70" t="s">
        <v>132</v>
      </c>
      <c r="AH32" s="71"/>
      <c r="AI32" s="70" t="s">
        <v>106</v>
      </c>
      <c r="AJ32" s="70" t="s">
        <v>106</v>
      </c>
      <c r="AK32" s="70" t="s">
        <v>106</v>
      </c>
      <c r="AL32" s="70" t="s">
        <v>106</v>
      </c>
      <c r="AM32" s="70" t="s">
        <v>106</v>
      </c>
      <c r="AN32" s="70" t="s">
        <v>106</v>
      </c>
      <c r="AO32" s="70" t="s">
        <v>106</v>
      </c>
      <c r="AP32" s="70" t="s">
        <v>106</v>
      </c>
      <c r="AQ32" s="70" t="s">
        <v>106</v>
      </c>
      <c r="AR32" s="70" t="s">
        <v>106</v>
      </c>
      <c r="AS32" s="70" t="s">
        <v>106</v>
      </c>
      <c r="AT32" s="70" t="s">
        <v>106</v>
      </c>
      <c r="AU32" s="70" t="s">
        <v>106</v>
      </c>
      <c r="AV32" s="70" t="s">
        <v>106</v>
      </c>
      <c r="AW32" s="70" t="s">
        <v>106</v>
      </c>
      <c r="AX32" s="70" t="s">
        <v>106</v>
      </c>
      <c r="AY32" s="70" t="s">
        <v>106</v>
      </c>
      <c r="AZ32" s="120" t="s">
        <v>576</v>
      </c>
      <c r="BA32" s="70" t="s">
        <v>106</v>
      </c>
      <c r="BB32" s="70" t="s">
        <v>106</v>
      </c>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row>
    <row r="33" spans="1:118" s="17" customFormat="1" ht="16" x14ac:dyDescent="0.2">
      <c r="A33" s="72">
        <v>43977.434374999997</v>
      </c>
      <c r="B33" s="72">
        <v>43977.435879629629</v>
      </c>
      <c r="C33" s="70" t="s">
        <v>57</v>
      </c>
      <c r="D33" s="120" t="s">
        <v>576</v>
      </c>
      <c r="E33" s="17">
        <v>16</v>
      </c>
      <c r="F33" s="17">
        <v>130</v>
      </c>
      <c r="G33" s="70" t="s">
        <v>104</v>
      </c>
      <c r="H33" s="72">
        <v>43984.436194236114</v>
      </c>
      <c r="I33" s="70" t="s">
        <v>309</v>
      </c>
      <c r="J33" s="70" t="s">
        <v>106</v>
      </c>
      <c r="K33" s="70" t="s">
        <v>106</v>
      </c>
      <c r="L33" s="70" t="s">
        <v>106</v>
      </c>
      <c r="M33" s="70" t="s">
        <v>106</v>
      </c>
      <c r="N33" s="120" t="s">
        <v>576</v>
      </c>
      <c r="O33" s="120" t="s">
        <v>576</v>
      </c>
      <c r="P33" s="70" t="s">
        <v>107</v>
      </c>
      <c r="Q33" s="70" t="s">
        <v>108</v>
      </c>
      <c r="R33" s="70" t="s">
        <v>129</v>
      </c>
      <c r="S33" s="70" t="s">
        <v>134</v>
      </c>
      <c r="T33" s="70" t="s">
        <v>133</v>
      </c>
      <c r="U33" s="70" t="s">
        <v>133</v>
      </c>
      <c r="V33" s="70" t="s">
        <v>134</v>
      </c>
      <c r="W33" s="70" t="s">
        <v>133</v>
      </c>
      <c r="X33" s="70" t="s">
        <v>133</v>
      </c>
      <c r="Y33" s="70" t="s">
        <v>133</v>
      </c>
      <c r="Z33" s="70" t="s">
        <v>134</v>
      </c>
      <c r="AA33" s="70" t="s">
        <v>132</v>
      </c>
      <c r="AB33" s="70" t="s">
        <v>133</v>
      </c>
      <c r="AC33" s="70" t="s">
        <v>133</v>
      </c>
      <c r="AD33" s="70" t="s">
        <v>134</v>
      </c>
      <c r="AE33" s="70" t="s">
        <v>134</v>
      </c>
      <c r="AF33" s="70" t="s">
        <v>133</v>
      </c>
      <c r="AG33" s="70" t="s">
        <v>109</v>
      </c>
      <c r="AH33" s="71"/>
      <c r="AI33" s="70" t="s">
        <v>106</v>
      </c>
      <c r="AJ33" s="70" t="s">
        <v>106</v>
      </c>
      <c r="AK33" s="70" t="s">
        <v>106</v>
      </c>
      <c r="AL33" s="70" t="s">
        <v>106</v>
      </c>
      <c r="AM33" s="70" t="s">
        <v>106</v>
      </c>
      <c r="AN33" s="70" t="s">
        <v>106</v>
      </c>
      <c r="AO33" s="70" t="s">
        <v>106</v>
      </c>
      <c r="AP33" s="70" t="s">
        <v>106</v>
      </c>
      <c r="AQ33" s="70" t="s">
        <v>106</v>
      </c>
      <c r="AR33" s="70" t="s">
        <v>106</v>
      </c>
      <c r="AS33" s="70" t="s">
        <v>106</v>
      </c>
      <c r="AT33" s="70" t="s">
        <v>106</v>
      </c>
      <c r="AU33" s="70" t="s">
        <v>106</v>
      </c>
      <c r="AV33" s="70" t="s">
        <v>106</v>
      </c>
      <c r="AW33" s="70" t="s">
        <v>106</v>
      </c>
      <c r="AX33" s="70" t="s">
        <v>106</v>
      </c>
      <c r="AY33" s="70" t="s">
        <v>106</v>
      </c>
      <c r="AZ33" s="120" t="s">
        <v>576</v>
      </c>
      <c r="BA33" s="70" t="s">
        <v>106</v>
      </c>
      <c r="BB33" s="70" t="s">
        <v>106</v>
      </c>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row>
    <row r="34" spans="1:118" s="66" customFormat="1" ht="16" x14ac:dyDescent="0.2">
      <c r="A34" s="72">
        <v>43977.437002314815</v>
      </c>
      <c r="B34" s="72">
        <v>43977.439606481479</v>
      </c>
      <c r="C34" s="70" t="s">
        <v>57</v>
      </c>
      <c r="D34" s="120" t="s">
        <v>576</v>
      </c>
      <c r="E34" s="17">
        <v>16</v>
      </c>
      <c r="F34" s="17">
        <v>224</v>
      </c>
      <c r="G34" s="70" t="s">
        <v>104</v>
      </c>
      <c r="H34" s="72">
        <v>43984.439620347221</v>
      </c>
      <c r="I34" s="70" t="s">
        <v>310</v>
      </c>
      <c r="J34" s="70" t="s">
        <v>106</v>
      </c>
      <c r="K34" s="70" t="s">
        <v>106</v>
      </c>
      <c r="L34" s="70" t="s">
        <v>106</v>
      </c>
      <c r="M34" s="70" t="s">
        <v>106</v>
      </c>
      <c r="N34" s="120" t="s">
        <v>576</v>
      </c>
      <c r="O34" s="120" t="s">
        <v>576</v>
      </c>
      <c r="P34" s="70" t="s">
        <v>107</v>
      </c>
      <c r="Q34" s="70" t="s">
        <v>108</v>
      </c>
      <c r="R34" s="70" t="s">
        <v>129</v>
      </c>
      <c r="S34" s="70" t="s">
        <v>134</v>
      </c>
      <c r="T34" s="70" t="s">
        <v>132</v>
      </c>
      <c r="U34" s="70" t="s">
        <v>133</v>
      </c>
      <c r="V34" s="70" t="s">
        <v>134</v>
      </c>
      <c r="W34" s="70" t="s">
        <v>134</v>
      </c>
      <c r="X34" s="70" t="s">
        <v>133</v>
      </c>
      <c r="Y34" s="70" t="s">
        <v>134</v>
      </c>
      <c r="Z34" s="70" t="s">
        <v>134</v>
      </c>
      <c r="AA34" s="70" t="s">
        <v>133</v>
      </c>
      <c r="AB34" s="70" t="s">
        <v>133</v>
      </c>
      <c r="AC34" s="70" t="s">
        <v>134</v>
      </c>
      <c r="AD34" s="70" t="s">
        <v>134</v>
      </c>
      <c r="AE34" s="70" t="s">
        <v>134</v>
      </c>
      <c r="AF34" s="70" t="s">
        <v>134</v>
      </c>
      <c r="AG34" s="70" t="s">
        <v>133</v>
      </c>
      <c r="AH34" s="71"/>
      <c r="AI34" s="70" t="s">
        <v>106</v>
      </c>
      <c r="AJ34" s="70" t="s">
        <v>106</v>
      </c>
      <c r="AK34" s="70" t="s">
        <v>106</v>
      </c>
      <c r="AL34" s="70" t="s">
        <v>106</v>
      </c>
      <c r="AM34" s="70" t="s">
        <v>106</v>
      </c>
      <c r="AN34" s="70" t="s">
        <v>106</v>
      </c>
      <c r="AO34" s="70" t="s">
        <v>106</v>
      </c>
      <c r="AP34" s="70" t="s">
        <v>106</v>
      </c>
      <c r="AQ34" s="70" t="s">
        <v>106</v>
      </c>
      <c r="AR34" s="70" t="s">
        <v>106</v>
      </c>
      <c r="AS34" s="70" t="s">
        <v>106</v>
      </c>
      <c r="AT34" s="70" t="s">
        <v>106</v>
      </c>
      <c r="AU34" s="70" t="s">
        <v>106</v>
      </c>
      <c r="AV34" s="70" t="s">
        <v>106</v>
      </c>
      <c r="AW34" s="70" t="s">
        <v>106</v>
      </c>
      <c r="AX34" s="70" t="s">
        <v>106</v>
      </c>
      <c r="AY34" s="70" t="s">
        <v>106</v>
      </c>
      <c r="AZ34" s="120" t="s">
        <v>576</v>
      </c>
      <c r="BA34" s="70" t="s">
        <v>106</v>
      </c>
      <c r="BB34" s="70" t="s">
        <v>106</v>
      </c>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row>
    <row r="35" spans="1:118" s="17" customFormat="1" ht="16" x14ac:dyDescent="0.2">
      <c r="A35" s="72">
        <v>43977.476759259262</v>
      </c>
      <c r="B35" s="72">
        <v>43977.480011574073</v>
      </c>
      <c r="C35" s="70" t="s">
        <v>57</v>
      </c>
      <c r="D35" s="120" t="s">
        <v>576</v>
      </c>
      <c r="E35" s="17">
        <v>16</v>
      </c>
      <c r="F35" s="17">
        <v>281</v>
      </c>
      <c r="G35" s="70" t="s">
        <v>104</v>
      </c>
      <c r="H35" s="72">
        <v>43984.480378958331</v>
      </c>
      <c r="I35" s="70" t="s">
        <v>313</v>
      </c>
      <c r="J35" s="70" t="s">
        <v>106</v>
      </c>
      <c r="K35" s="70" t="s">
        <v>106</v>
      </c>
      <c r="L35" s="70" t="s">
        <v>106</v>
      </c>
      <c r="M35" s="70" t="s">
        <v>106</v>
      </c>
      <c r="N35" s="120" t="s">
        <v>576</v>
      </c>
      <c r="O35" s="120" t="s">
        <v>576</v>
      </c>
      <c r="P35" s="70" t="s">
        <v>107</v>
      </c>
      <c r="Q35" s="70" t="s">
        <v>108</v>
      </c>
      <c r="R35" s="70" t="s">
        <v>129</v>
      </c>
      <c r="S35" s="70" t="s">
        <v>109</v>
      </c>
      <c r="T35" s="70" t="s">
        <v>132</v>
      </c>
      <c r="U35" s="70" t="s">
        <v>133</v>
      </c>
      <c r="V35" s="70" t="s">
        <v>132</v>
      </c>
      <c r="W35" s="70" t="s">
        <v>133</v>
      </c>
      <c r="X35" s="70" t="s">
        <v>133</v>
      </c>
      <c r="Y35" s="70" t="s">
        <v>133</v>
      </c>
      <c r="Z35" s="70" t="s">
        <v>134</v>
      </c>
      <c r="AA35" s="70" t="s">
        <v>133</v>
      </c>
      <c r="AB35" s="70" t="s">
        <v>133</v>
      </c>
      <c r="AC35" s="70" t="s">
        <v>132</v>
      </c>
      <c r="AD35" s="70" t="s">
        <v>133</v>
      </c>
      <c r="AE35" s="70" t="s">
        <v>133</v>
      </c>
      <c r="AF35" s="70" t="s">
        <v>133</v>
      </c>
      <c r="AG35" s="70" t="s">
        <v>132</v>
      </c>
      <c r="AH35" s="71"/>
      <c r="AI35" s="70" t="s">
        <v>106</v>
      </c>
      <c r="AJ35" s="70" t="s">
        <v>106</v>
      </c>
      <c r="AK35" s="70" t="s">
        <v>106</v>
      </c>
      <c r="AL35" s="70" t="s">
        <v>106</v>
      </c>
      <c r="AM35" s="70" t="s">
        <v>106</v>
      </c>
      <c r="AN35" s="70" t="s">
        <v>106</v>
      </c>
      <c r="AO35" s="70" t="s">
        <v>106</v>
      </c>
      <c r="AP35" s="70" t="s">
        <v>106</v>
      </c>
      <c r="AQ35" s="70" t="s">
        <v>106</v>
      </c>
      <c r="AR35" s="70" t="s">
        <v>106</v>
      </c>
      <c r="AS35" s="70" t="s">
        <v>106</v>
      </c>
      <c r="AT35" s="70" t="s">
        <v>106</v>
      </c>
      <c r="AU35" s="70" t="s">
        <v>106</v>
      </c>
      <c r="AV35" s="70" t="s">
        <v>106</v>
      </c>
      <c r="AW35" s="70" t="s">
        <v>106</v>
      </c>
      <c r="AX35" s="70" t="s">
        <v>106</v>
      </c>
      <c r="AY35" s="70" t="s">
        <v>106</v>
      </c>
      <c r="AZ35" s="120" t="s">
        <v>576</v>
      </c>
      <c r="BA35" s="70" t="s">
        <v>106</v>
      </c>
      <c r="BB35" s="70" t="s">
        <v>106</v>
      </c>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row>
    <row r="36" spans="1:118" s="66" customFormat="1" ht="16" x14ac:dyDescent="0.2">
      <c r="A36" s="72">
        <v>44021.238171296296</v>
      </c>
      <c r="B36" s="72">
        <v>44021.239247685182</v>
      </c>
      <c r="C36" s="70" t="s">
        <v>57</v>
      </c>
      <c r="D36" s="120" t="s">
        <v>576</v>
      </c>
      <c r="E36" s="17">
        <v>16</v>
      </c>
      <c r="F36" s="17">
        <v>93</v>
      </c>
      <c r="G36" s="70" t="s">
        <v>104</v>
      </c>
      <c r="H36" s="72">
        <v>44028.239334259262</v>
      </c>
      <c r="I36" s="70" t="s">
        <v>324</v>
      </c>
      <c r="J36" s="70" t="s">
        <v>106</v>
      </c>
      <c r="K36" s="70" t="s">
        <v>106</v>
      </c>
      <c r="L36" s="70" t="s">
        <v>106</v>
      </c>
      <c r="M36" s="70" t="s">
        <v>106</v>
      </c>
      <c r="N36" s="120" t="s">
        <v>576</v>
      </c>
      <c r="O36" s="120" t="s">
        <v>576</v>
      </c>
      <c r="P36" s="70" t="s">
        <v>107</v>
      </c>
      <c r="Q36" s="70" t="s">
        <v>108</v>
      </c>
      <c r="R36" s="70" t="s">
        <v>129</v>
      </c>
      <c r="S36" s="70" t="s">
        <v>133</v>
      </c>
      <c r="T36" s="70" t="s">
        <v>132</v>
      </c>
      <c r="U36" s="70" t="s">
        <v>132</v>
      </c>
      <c r="V36" s="70" t="s">
        <v>133</v>
      </c>
      <c r="W36" s="70" t="s">
        <v>134</v>
      </c>
      <c r="X36" s="70" t="s">
        <v>132</v>
      </c>
      <c r="Y36" s="70" t="s">
        <v>132</v>
      </c>
      <c r="Z36" s="70" t="s">
        <v>134</v>
      </c>
      <c r="AA36" s="70" t="s">
        <v>133</v>
      </c>
      <c r="AB36" s="70" t="s">
        <v>133</v>
      </c>
      <c r="AC36" s="70" t="s">
        <v>133</v>
      </c>
      <c r="AD36" s="70" t="s">
        <v>134</v>
      </c>
      <c r="AE36" s="70" t="s">
        <v>134</v>
      </c>
      <c r="AF36" s="70" t="s">
        <v>134</v>
      </c>
      <c r="AG36" s="70" t="s">
        <v>134</v>
      </c>
      <c r="AH36" s="71"/>
      <c r="AI36" s="70" t="s">
        <v>106</v>
      </c>
      <c r="AJ36" s="70" t="s">
        <v>106</v>
      </c>
      <c r="AK36" s="70" t="s">
        <v>106</v>
      </c>
      <c r="AL36" s="70" t="s">
        <v>106</v>
      </c>
      <c r="AM36" s="70" t="s">
        <v>106</v>
      </c>
      <c r="AN36" s="70" t="s">
        <v>106</v>
      </c>
      <c r="AO36" s="70" t="s">
        <v>106</v>
      </c>
      <c r="AP36" s="70" t="s">
        <v>106</v>
      </c>
      <c r="AQ36" s="70" t="s">
        <v>106</v>
      </c>
      <c r="AR36" s="70" t="s">
        <v>106</v>
      </c>
      <c r="AS36" s="70" t="s">
        <v>106</v>
      </c>
      <c r="AT36" s="70" t="s">
        <v>106</v>
      </c>
      <c r="AU36" s="70" t="s">
        <v>106</v>
      </c>
      <c r="AV36" s="70" t="s">
        <v>106</v>
      </c>
      <c r="AW36" s="70" t="s">
        <v>106</v>
      </c>
      <c r="AX36" s="70" t="s">
        <v>106</v>
      </c>
      <c r="AY36" s="70" t="s">
        <v>106</v>
      </c>
      <c r="AZ36" s="120" t="s">
        <v>576</v>
      </c>
      <c r="BA36" s="70" t="s">
        <v>106</v>
      </c>
      <c r="BB36" s="70" t="s">
        <v>106</v>
      </c>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row>
    <row r="37" spans="1:118" ht="16" x14ac:dyDescent="0.2">
      <c r="A37" s="72">
        <v>44021.536620370367</v>
      </c>
      <c r="B37" s="72">
        <v>44021.539386574077</v>
      </c>
      <c r="C37" s="70" t="s">
        <v>57</v>
      </c>
      <c r="D37" s="120" t="s">
        <v>576</v>
      </c>
      <c r="E37" s="17">
        <v>16</v>
      </c>
      <c r="F37" s="17">
        <v>238</v>
      </c>
      <c r="G37" s="70" t="s">
        <v>104</v>
      </c>
      <c r="H37" s="72">
        <v>44028.539697743057</v>
      </c>
      <c r="I37" s="70" t="s">
        <v>325</v>
      </c>
      <c r="J37" s="70" t="s">
        <v>106</v>
      </c>
      <c r="K37" s="70" t="s">
        <v>106</v>
      </c>
      <c r="L37" s="70" t="s">
        <v>106</v>
      </c>
      <c r="M37" s="70" t="s">
        <v>106</v>
      </c>
      <c r="N37" s="120" t="s">
        <v>576</v>
      </c>
      <c r="O37" s="120" t="s">
        <v>576</v>
      </c>
      <c r="P37" s="70" t="s">
        <v>107</v>
      </c>
      <c r="Q37" s="70" t="s">
        <v>108</v>
      </c>
      <c r="R37" s="70" t="s">
        <v>129</v>
      </c>
      <c r="S37" s="70" t="s">
        <v>134</v>
      </c>
      <c r="T37" s="70" t="s">
        <v>133</v>
      </c>
      <c r="U37" s="70" t="s">
        <v>134</v>
      </c>
      <c r="V37" s="70" t="s">
        <v>134</v>
      </c>
      <c r="W37" s="70" t="s">
        <v>109</v>
      </c>
      <c r="X37" s="70" t="s">
        <v>134</v>
      </c>
      <c r="Y37" s="70" t="s">
        <v>133</v>
      </c>
      <c r="Z37" s="70" t="s">
        <v>133</v>
      </c>
      <c r="AA37" s="70" t="s">
        <v>133</v>
      </c>
      <c r="AB37" s="70" t="s">
        <v>134</v>
      </c>
      <c r="AC37" s="70" t="s">
        <v>109</v>
      </c>
      <c r="AD37" s="70" t="s">
        <v>109</v>
      </c>
      <c r="AE37" s="70" t="s">
        <v>109</v>
      </c>
      <c r="AF37" s="70" t="s">
        <v>134</v>
      </c>
      <c r="AG37" s="70" t="s">
        <v>109</v>
      </c>
      <c r="AH37" s="71"/>
      <c r="AI37" s="70" t="s">
        <v>106</v>
      </c>
      <c r="AJ37" s="70" t="s">
        <v>106</v>
      </c>
      <c r="AK37" s="70" t="s">
        <v>106</v>
      </c>
      <c r="AL37" s="70" t="s">
        <v>106</v>
      </c>
      <c r="AM37" s="70" t="s">
        <v>106</v>
      </c>
      <c r="AN37" s="70" t="s">
        <v>106</v>
      </c>
      <c r="AO37" s="70" t="s">
        <v>106</v>
      </c>
      <c r="AP37" s="70" t="s">
        <v>106</v>
      </c>
      <c r="AQ37" s="70" t="s">
        <v>106</v>
      </c>
      <c r="AR37" s="70" t="s">
        <v>106</v>
      </c>
      <c r="AS37" s="70" t="s">
        <v>106</v>
      </c>
      <c r="AT37" s="70" t="s">
        <v>106</v>
      </c>
      <c r="AU37" s="70" t="s">
        <v>106</v>
      </c>
      <c r="AV37" s="70" t="s">
        <v>106</v>
      </c>
      <c r="AW37" s="70" t="s">
        <v>106</v>
      </c>
      <c r="AX37" s="70" t="s">
        <v>106</v>
      </c>
      <c r="AY37" s="70" t="s">
        <v>106</v>
      </c>
      <c r="AZ37" s="120" t="s">
        <v>576</v>
      </c>
      <c r="BA37" s="70" t="s">
        <v>106</v>
      </c>
      <c r="BB37" s="70" t="s">
        <v>106</v>
      </c>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row>
    <row r="38" spans="1:118" s="66" customFormat="1" ht="16" x14ac:dyDescent="0.2">
      <c r="A38" s="72">
        <v>44022.444398148145</v>
      </c>
      <c r="B38" s="72">
        <v>44022.446516203701</v>
      </c>
      <c r="C38" s="70" t="s">
        <v>57</v>
      </c>
      <c r="D38" s="120" t="s">
        <v>576</v>
      </c>
      <c r="E38" s="17">
        <v>16</v>
      </c>
      <c r="F38" s="17">
        <v>183</v>
      </c>
      <c r="G38" s="70" t="s">
        <v>104</v>
      </c>
      <c r="H38" s="72">
        <v>44029.446604178243</v>
      </c>
      <c r="I38" s="70" t="s">
        <v>326</v>
      </c>
      <c r="J38" s="70" t="s">
        <v>106</v>
      </c>
      <c r="K38" s="70" t="s">
        <v>106</v>
      </c>
      <c r="L38" s="70" t="s">
        <v>106</v>
      </c>
      <c r="M38" s="70" t="s">
        <v>106</v>
      </c>
      <c r="N38" s="120" t="s">
        <v>576</v>
      </c>
      <c r="O38" s="120" t="s">
        <v>576</v>
      </c>
      <c r="P38" s="70" t="s">
        <v>107</v>
      </c>
      <c r="Q38" s="70" t="s">
        <v>108</v>
      </c>
      <c r="R38" s="70" t="s">
        <v>129</v>
      </c>
      <c r="S38" s="70" t="s">
        <v>132</v>
      </c>
      <c r="T38" s="70" t="s">
        <v>133</v>
      </c>
      <c r="U38" s="70" t="s">
        <v>133</v>
      </c>
      <c r="V38" s="70" t="s">
        <v>134</v>
      </c>
      <c r="W38" s="70" t="s">
        <v>134</v>
      </c>
      <c r="X38" s="70" t="s">
        <v>134</v>
      </c>
      <c r="Y38" s="70" t="s">
        <v>133</v>
      </c>
      <c r="Z38" s="70" t="s">
        <v>109</v>
      </c>
      <c r="AA38" s="70" t="s">
        <v>132</v>
      </c>
      <c r="AB38" s="70" t="s">
        <v>133</v>
      </c>
      <c r="AC38" s="70" t="s">
        <v>133</v>
      </c>
      <c r="AD38" s="70" t="s">
        <v>109</v>
      </c>
      <c r="AE38" s="70" t="s">
        <v>134</v>
      </c>
      <c r="AF38" s="70" t="s">
        <v>134</v>
      </c>
      <c r="AG38" s="70" t="s">
        <v>133</v>
      </c>
      <c r="AH38" s="71"/>
      <c r="AI38" s="70" t="s">
        <v>106</v>
      </c>
      <c r="AJ38" s="70" t="s">
        <v>106</v>
      </c>
      <c r="AK38" s="70" t="s">
        <v>106</v>
      </c>
      <c r="AL38" s="70" t="s">
        <v>106</v>
      </c>
      <c r="AM38" s="70" t="s">
        <v>106</v>
      </c>
      <c r="AN38" s="70" t="s">
        <v>106</v>
      </c>
      <c r="AO38" s="70" t="s">
        <v>106</v>
      </c>
      <c r="AP38" s="70" t="s">
        <v>106</v>
      </c>
      <c r="AQ38" s="70" t="s">
        <v>106</v>
      </c>
      <c r="AR38" s="70" t="s">
        <v>106</v>
      </c>
      <c r="AS38" s="70" t="s">
        <v>106</v>
      </c>
      <c r="AT38" s="70" t="s">
        <v>106</v>
      </c>
      <c r="AU38" s="70" t="s">
        <v>106</v>
      </c>
      <c r="AV38" s="70" t="s">
        <v>106</v>
      </c>
      <c r="AW38" s="70" t="s">
        <v>106</v>
      </c>
      <c r="AX38" s="70" t="s">
        <v>106</v>
      </c>
      <c r="AY38" s="70" t="s">
        <v>106</v>
      </c>
      <c r="AZ38" s="120" t="s">
        <v>576</v>
      </c>
      <c r="BA38" s="70" t="s">
        <v>106</v>
      </c>
      <c r="BB38" s="70" t="s">
        <v>106</v>
      </c>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row>
    <row r="39" spans="1:118" ht="16" x14ac:dyDescent="0.2">
      <c r="A39" s="72">
        <v>44022.769363425927</v>
      </c>
      <c r="B39" s="72">
        <v>44022.770451388889</v>
      </c>
      <c r="C39" s="70" t="s">
        <v>57</v>
      </c>
      <c r="D39" s="120" t="s">
        <v>576</v>
      </c>
      <c r="E39" s="17">
        <v>16</v>
      </c>
      <c r="F39" s="17">
        <v>93</v>
      </c>
      <c r="G39" s="70" t="s">
        <v>104</v>
      </c>
      <c r="H39" s="72">
        <v>44029.770564027778</v>
      </c>
      <c r="I39" s="70" t="s">
        <v>328</v>
      </c>
      <c r="J39" s="70" t="s">
        <v>106</v>
      </c>
      <c r="K39" s="70" t="s">
        <v>106</v>
      </c>
      <c r="L39" s="70" t="s">
        <v>106</v>
      </c>
      <c r="M39" s="70" t="s">
        <v>106</v>
      </c>
      <c r="N39" s="120" t="s">
        <v>576</v>
      </c>
      <c r="O39" s="120" t="s">
        <v>576</v>
      </c>
      <c r="P39" s="70" t="s">
        <v>107</v>
      </c>
      <c r="Q39" s="70" t="s">
        <v>108</v>
      </c>
      <c r="R39" s="70" t="s">
        <v>129</v>
      </c>
      <c r="S39" s="70" t="s">
        <v>134</v>
      </c>
      <c r="T39" s="70" t="s">
        <v>132</v>
      </c>
      <c r="U39" s="70" t="s">
        <v>133</v>
      </c>
      <c r="V39" s="70" t="s">
        <v>133</v>
      </c>
      <c r="W39" s="70" t="s">
        <v>132</v>
      </c>
      <c r="X39" s="70" t="s">
        <v>132</v>
      </c>
      <c r="Y39" s="70" t="s">
        <v>133</v>
      </c>
      <c r="Z39" s="70" t="s">
        <v>134</v>
      </c>
      <c r="AA39" s="70" t="s">
        <v>132</v>
      </c>
      <c r="AB39" s="70" t="s">
        <v>132</v>
      </c>
      <c r="AC39" s="70" t="s">
        <v>132</v>
      </c>
      <c r="AD39" s="70" t="s">
        <v>132</v>
      </c>
      <c r="AE39" s="70" t="s">
        <v>132</v>
      </c>
      <c r="AF39" s="70" t="s">
        <v>132</v>
      </c>
      <c r="AG39" s="70" t="s">
        <v>132</v>
      </c>
      <c r="AH39" s="71"/>
      <c r="AI39" s="70" t="s">
        <v>106</v>
      </c>
      <c r="AJ39" s="70" t="s">
        <v>106</v>
      </c>
      <c r="AK39" s="70" t="s">
        <v>106</v>
      </c>
      <c r="AL39" s="70" t="s">
        <v>106</v>
      </c>
      <c r="AM39" s="70" t="s">
        <v>106</v>
      </c>
      <c r="AN39" s="70" t="s">
        <v>106</v>
      </c>
      <c r="AO39" s="70" t="s">
        <v>106</v>
      </c>
      <c r="AP39" s="70" t="s">
        <v>106</v>
      </c>
      <c r="AQ39" s="70" t="s">
        <v>106</v>
      </c>
      <c r="AR39" s="70" t="s">
        <v>106</v>
      </c>
      <c r="AS39" s="70" t="s">
        <v>106</v>
      </c>
      <c r="AT39" s="70" t="s">
        <v>106</v>
      </c>
      <c r="AU39" s="70" t="s">
        <v>106</v>
      </c>
      <c r="AV39" s="70" t="s">
        <v>106</v>
      </c>
      <c r="AW39" s="70" t="s">
        <v>106</v>
      </c>
      <c r="AX39" s="70" t="s">
        <v>106</v>
      </c>
      <c r="AY39" s="70" t="s">
        <v>106</v>
      </c>
      <c r="AZ39" s="120" t="s">
        <v>576</v>
      </c>
      <c r="BA39" s="70" t="s">
        <v>106</v>
      </c>
      <c r="BB39" s="70" t="s">
        <v>106</v>
      </c>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row>
    <row r="40" spans="1:118" s="66" customFormat="1" ht="16" x14ac:dyDescent="0.2">
      <c r="A40" s="72">
        <v>44031.736863425926</v>
      </c>
      <c r="B40" s="72">
        <v>44031.746516203704</v>
      </c>
      <c r="C40" s="70" t="s">
        <v>57</v>
      </c>
      <c r="D40" s="120" t="s">
        <v>576</v>
      </c>
      <c r="E40" s="17">
        <v>16</v>
      </c>
      <c r="F40" s="17">
        <v>833</v>
      </c>
      <c r="G40" s="70" t="s">
        <v>104</v>
      </c>
      <c r="H40" s="72">
        <v>44038.746846527778</v>
      </c>
      <c r="I40" s="70" t="s">
        <v>339</v>
      </c>
      <c r="J40" s="70" t="s">
        <v>106</v>
      </c>
      <c r="K40" s="70" t="s">
        <v>106</v>
      </c>
      <c r="L40" s="70" t="s">
        <v>106</v>
      </c>
      <c r="M40" s="70" t="s">
        <v>106</v>
      </c>
      <c r="N40" s="120" t="s">
        <v>576</v>
      </c>
      <c r="O40" s="120" t="s">
        <v>576</v>
      </c>
      <c r="P40" s="70" t="s">
        <v>107</v>
      </c>
      <c r="Q40" s="70" t="s">
        <v>108</v>
      </c>
      <c r="R40" s="70" t="s">
        <v>129</v>
      </c>
      <c r="S40" s="70" t="s">
        <v>133</v>
      </c>
      <c r="T40" s="70" t="s">
        <v>132</v>
      </c>
      <c r="U40" s="70" t="s">
        <v>132</v>
      </c>
      <c r="V40" s="70" t="s">
        <v>133</v>
      </c>
      <c r="W40" s="70" t="s">
        <v>134</v>
      </c>
      <c r="X40" s="70" t="s">
        <v>133</v>
      </c>
      <c r="Y40" s="70" t="s">
        <v>132</v>
      </c>
      <c r="Z40" s="70" t="s">
        <v>133</v>
      </c>
      <c r="AA40" s="70" t="s">
        <v>134</v>
      </c>
      <c r="AB40" s="70" t="s">
        <v>134</v>
      </c>
      <c r="AC40" s="70" t="s">
        <v>134</v>
      </c>
      <c r="AD40" s="70" t="s">
        <v>109</v>
      </c>
      <c r="AE40" s="70" t="s">
        <v>134</v>
      </c>
      <c r="AF40" s="70" t="s">
        <v>134</v>
      </c>
      <c r="AG40" s="70" t="s">
        <v>134</v>
      </c>
      <c r="AH40" s="71"/>
      <c r="AI40" s="70" t="s">
        <v>106</v>
      </c>
      <c r="AJ40" s="70" t="s">
        <v>106</v>
      </c>
      <c r="AK40" s="70" t="s">
        <v>106</v>
      </c>
      <c r="AL40" s="70" t="s">
        <v>106</v>
      </c>
      <c r="AM40" s="70" t="s">
        <v>106</v>
      </c>
      <c r="AN40" s="70" t="s">
        <v>106</v>
      </c>
      <c r="AO40" s="70" t="s">
        <v>106</v>
      </c>
      <c r="AP40" s="70" t="s">
        <v>106</v>
      </c>
      <c r="AQ40" s="70" t="s">
        <v>106</v>
      </c>
      <c r="AR40" s="70" t="s">
        <v>106</v>
      </c>
      <c r="AS40" s="70" t="s">
        <v>106</v>
      </c>
      <c r="AT40" s="70" t="s">
        <v>106</v>
      </c>
      <c r="AU40" s="70" t="s">
        <v>106</v>
      </c>
      <c r="AV40" s="70" t="s">
        <v>106</v>
      </c>
      <c r="AW40" s="70" t="s">
        <v>106</v>
      </c>
      <c r="AX40" s="70" t="s">
        <v>106</v>
      </c>
      <c r="AY40" s="70" t="s">
        <v>106</v>
      </c>
      <c r="AZ40" s="120" t="s">
        <v>576</v>
      </c>
      <c r="BA40" s="70" t="s">
        <v>106</v>
      </c>
      <c r="BB40" s="70" t="s">
        <v>106</v>
      </c>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row>
    <row r="41" spans="1:118" ht="16" x14ac:dyDescent="0.2">
      <c r="A41" s="72">
        <v>44048.475590277776</v>
      </c>
      <c r="B41" s="72">
        <v>44048.476354166669</v>
      </c>
      <c r="C41" s="70" t="s">
        <v>57</v>
      </c>
      <c r="D41" s="120" t="s">
        <v>576</v>
      </c>
      <c r="E41" s="17">
        <v>16</v>
      </c>
      <c r="F41" s="17">
        <v>65</v>
      </c>
      <c r="G41" s="70" t="s">
        <v>104</v>
      </c>
      <c r="H41" s="72">
        <v>44055.476511608795</v>
      </c>
      <c r="I41" s="70" t="s">
        <v>362</v>
      </c>
      <c r="J41" s="70" t="s">
        <v>106</v>
      </c>
      <c r="K41" s="70" t="s">
        <v>106</v>
      </c>
      <c r="L41" s="70" t="s">
        <v>106</v>
      </c>
      <c r="M41" s="70" t="s">
        <v>106</v>
      </c>
      <c r="N41" s="120" t="s">
        <v>576</v>
      </c>
      <c r="O41" s="120" t="s">
        <v>576</v>
      </c>
      <c r="P41" s="70" t="s">
        <v>107</v>
      </c>
      <c r="Q41" s="70" t="s">
        <v>108</v>
      </c>
      <c r="R41" s="70" t="s">
        <v>129</v>
      </c>
      <c r="S41" s="70" t="s">
        <v>134</v>
      </c>
      <c r="T41" s="70" t="s">
        <v>133</v>
      </c>
      <c r="U41" s="70" t="s">
        <v>134</v>
      </c>
      <c r="V41" s="70" t="s">
        <v>134</v>
      </c>
      <c r="W41" s="70" t="s">
        <v>134</v>
      </c>
      <c r="X41" s="70" t="s">
        <v>133</v>
      </c>
      <c r="Y41" s="70" t="s">
        <v>134</v>
      </c>
      <c r="Z41" s="70" t="s">
        <v>134</v>
      </c>
      <c r="AA41" s="70" t="s">
        <v>133</v>
      </c>
      <c r="AB41" s="70" t="s">
        <v>134</v>
      </c>
      <c r="AC41" s="70" t="s">
        <v>134</v>
      </c>
      <c r="AD41" s="70" t="s">
        <v>134</v>
      </c>
      <c r="AE41" s="70" t="s">
        <v>134</v>
      </c>
      <c r="AF41" s="70" t="s">
        <v>134</v>
      </c>
      <c r="AG41" s="70" t="s">
        <v>134</v>
      </c>
      <c r="AH41" s="71"/>
      <c r="AI41" s="70" t="s">
        <v>106</v>
      </c>
      <c r="AJ41" s="70" t="s">
        <v>106</v>
      </c>
      <c r="AK41" s="70" t="s">
        <v>106</v>
      </c>
      <c r="AL41" s="70" t="s">
        <v>106</v>
      </c>
      <c r="AM41" s="70" t="s">
        <v>106</v>
      </c>
      <c r="AN41" s="70" t="s">
        <v>106</v>
      </c>
      <c r="AO41" s="70" t="s">
        <v>106</v>
      </c>
      <c r="AP41" s="70" t="s">
        <v>106</v>
      </c>
      <c r="AQ41" s="70" t="s">
        <v>106</v>
      </c>
      <c r="AR41" s="70" t="s">
        <v>106</v>
      </c>
      <c r="AS41" s="70" t="s">
        <v>106</v>
      </c>
      <c r="AT41" s="70" t="s">
        <v>106</v>
      </c>
      <c r="AU41" s="70" t="s">
        <v>106</v>
      </c>
      <c r="AV41" s="70" t="s">
        <v>106</v>
      </c>
      <c r="AW41" s="70" t="s">
        <v>106</v>
      </c>
      <c r="AX41" s="70" t="s">
        <v>106</v>
      </c>
      <c r="AY41" s="70" t="s">
        <v>106</v>
      </c>
      <c r="AZ41" s="120" t="s">
        <v>576</v>
      </c>
      <c r="BA41" s="70" t="s">
        <v>106</v>
      </c>
      <c r="BB41" s="70" t="s">
        <v>106</v>
      </c>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row>
    <row r="42" spans="1:118" s="66" customFormat="1" ht="16" x14ac:dyDescent="0.2">
      <c r="A42" s="72">
        <v>44048.476064814815</v>
      </c>
      <c r="B42" s="72">
        <v>44048.477476851855</v>
      </c>
      <c r="C42" s="70" t="s">
        <v>57</v>
      </c>
      <c r="D42" s="120" t="s">
        <v>576</v>
      </c>
      <c r="E42" s="17">
        <v>16</v>
      </c>
      <c r="F42" s="17">
        <v>121</v>
      </c>
      <c r="G42" s="70" t="s">
        <v>104</v>
      </c>
      <c r="H42" s="72">
        <v>44055.477516678242</v>
      </c>
      <c r="I42" s="70" t="s">
        <v>363</v>
      </c>
      <c r="J42" s="70" t="s">
        <v>106</v>
      </c>
      <c r="K42" s="70" t="s">
        <v>106</v>
      </c>
      <c r="L42" s="70" t="s">
        <v>106</v>
      </c>
      <c r="M42" s="70" t="s">
        <v>106</v>
      </c>
      <c r="N42" s="120" t="s">
        <v>576</v>
      </c>
      <c r="O42" s="120" t="s">
        <v>576</v>
      </c>
      <c r="P42" s="70" t="s">
        <v>107</v>
      </c>
      <c r="Q42" s="70" t="s">
        <v>108</v>
      </c>
      <c r="R42" s="70" t="s">
        <v>129</v>
      </c>
      <c r="S42" s="70" t="s">
        <v>134</v>
      </c>
      <c r="T42" s="70" t="s">
        <v>132</v>
      </c>
      <c r="U42" s="70" t="s">
        <v>133</v>
      </c>
      <c r="V42" s="70" t="s">
        <v>134</v>
      </c>
      <c r="W42" s="70" t="s">
        <v>134</v>
      </c>
      <c r="X42" s="70" t="s">
        <v>134</v>
      </c>
      <c r="Y42" s="70" t="s">
        <v>134</v>
      </c>
      <c r="Z42" s="70" t="s">
        <v>134</v>
      </c>
      <c r="AA42" s="70" t="s">
        <v>134</v>
      </c>
      <c r="AB42" s="70" t="s">
        <v>134</v>
      </c>
      <c r="AC42" s="70" t="s">
        <v>134</v>
      </c>
      <c r="AD42" s="70" t="s">
        <v>134</v>
      </c>
      <c r="AE42" s="70" t="s">
        <v>134</v>
      </c>
      <c r="AF42" s="70" t="s">
        <v>133</v>
      </c>
      <c r="AG42" s="70" t="s">
        <v>133</v>
      </c>
      <c r="AH42" s="71"/>
      <c r="AI42" s="70" t="s">
        <v>106</v>
      </c>
      <c r="AJ42" s="70" t="s">
        <v>106</v>
      </c>
      <c r="AK42" s="70" t="s">
        <v>106</v>
      </c>
      <c r="AL42" s="70" t="s">
        <v>106</v>
      </c>
      <c r="AM42" s="70" t="s">
        <v>106</v>
      </c>
      <c r="AN42" s="70" t="s">
        <v>106</v>
      </c>
      <c r="AO42" s="70" t="s">
        <v>106</v>
      </c>
      <c r="AP42" s="70" t="s">
        <v>106</v>
      </c>
      <c r="AQ42" s="70" t="s">
        <v>106</v>
      </c>
      <c r="AR42" s="70" t="s">
        <v>106</v>
      </c>
      <c r="AS42" s="70" t="s">
        <v>106</v>
      </c>
      <c r="AT42" s="70" t="s">
        <v>106</v>
      </c>
      <c r="AU42" s="70" t="s">
        <v>106</v>
      </c>
      <c r="AV42" s="70" t="s">
        <v>106</v>
      </c>
      <c r="AW42" s="70" t="s">
        <v>106</v>
      </c>
      <c r="AX42" s="70" t="s">
        <v>106</v>
      </c>
      <c r="AY42" s="70" t="s">
        <v>106</v>
      </c>
      <c r="AZ42" s="120" t="s">
        <v>576</v>
      </c>
      <c r="BA42" s="70" t="s">
        <v>106</v>
      </c>
      <c r="BB42" s="70" t="s">
        <v>106</v>
      </c>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row>
    <row r="43" spans="1:118" ht="16" x14ac:dyDescent="0.2">
      <c r="A43" s="72">
        <v>44048.520486111112</v>
      </c>
      <c r="B43" s="72">
        <v>44048.523541666669</v>
      </c>
      <c r="C43" s="70" t="s">
        <v>57</v>
      </c>
      <c r="D43" s="120" t="s">
        <v>576</v>
      </c>
      <c r="E43" s="17">
        <v>16</v>
      </c>
      <c r="F43" s="17">
        <v>263</v>
      </c>
      <c r="G43" s="70" t="s">
        <v>104</v>
      </c>
      <c r="H43" s="72">
        <v>44055.523586111114</v>
      </c>
      <c r="I43" s="70" t="s">
        <v>365</v>
      </c>
      <c r="J43" s="70" t="s">
        <v>106</v>
      </c>
      <c r="K43" s="70" t="s">
        <v>106</v>
      </c>
      <c r="L43" s="70" t="s">
        <v>106</v>
      </c>
      <c r="M43" s="70" t="s">
        <v>106</v>
      </c>
      <c r="N43" s="120" t="s">
        <v>576</v>
      </c>
      <c r="O43" s="120" t="s">
        <v>576</v>
      </c>
      <c r="P43" s="70" t="s">
        <v>107</v>
      </c>
      <c r="Q43" s="70" t="s">
        <v>108</v>
      </c>
      <c r="R43" s="70" t="s">
        <v>129</v>
      </c>
      <c r="S43" s="70" t="s">
        <v>134</v>
      </c>
      <c r="T43" s="70" t="s">
        <v>133</v>
      </c>
      <c r="U43" s="70" t="s">
        <v>134</v>
      </c>
      <c r="V43" s="70" t="s">
        <v>134</v>
      </c>
      <c r="W43" s="70" t="s">
        <v>134</v>
      </c>
      <c r="X43" s="70" t="s">
        <v>109</v>
      </c>
      <c r="Y43" s="70" t="s">
        <v>134</v>
      </c>
      <c r="Z43" s="70" t="s">
        <v>134</v>
      </c>
      <c r="AA43" s="70" t="s">
        <v>134</v>
      </c>
      <c r="AB43" s="70" t="s">
        <v>134</v>
      </c>
      <c r="AC43" s="70" t="s">
        <v>134</v>
      </c>
      <c r="AD43" s="70" t="s">
        <v>134</v>
      </c>
      <c r="AE43" s="70" t="s">
        <v>134</v>
      </c>
      <c r="AF43" s="70" t="s">
        <v>134</v>
      </c>
      <c r="AG43" s="70" t="s">
        <v>134</v>
      </c>
      <c r="AH43" s="71"/>
      <c r="AI43" s="70" t="s">
        <v>106</v>
      </c>
      <c r="AJ43" s="70" t="s">
        <v>106</v>
      </c>
      <c r="AK43" s="70" t="s">
        <v>106</v>
      </c>
      <c r="AL43" s="70" t="s">
        <v>106</v>
      </c>
      <c r="AM43" s="70" t="s">
        <v>106</v>
      </c>
      <c r="AN43" s="70" t="s">
        <v>106</v>
      </c>
      <c r="AO43" s="70" t="s">
        <v>106</v>
      </c>
      <c r="AP43" s="70" t="s">
        <v>106</v>
      </c>
      <c r="AQ43" s="70" t="s">
        <v>106</v>
      </c>
      <c r="AR43" s="70" t="s">
        <v>106</v>
      </c>
      <c r="AS43" s="70" t="s">
        <v>106</v>
      </c>
      <c r="AT43" s="70" t="s">
        <v>106</v>
      </c>
      <c r="AU43" s="70" t="s">
        <v>106</v>
      </c>
      <c r="AV43" s="70" t="s">
        <v>106</v>
      </c>
      <c r="AW43" s="70" t="s">
        <v>106</v>
      </c>
      <c r="AX43" s="70" t="s">
        <v>106</v>
      </c>
      <c r="AY43" s="70" t="s">
        <v>106</v>
      </c>
      <c r="AZ43" s="120" t="s">
        <v>576</v>
      </c>
      <c r="BA43" s="70" t="s">
        <v>106</v>
      </c>
      <c r="BB43" s="70" t="s">
        <v>106</v>
      </c>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row>
    <row r="44" spans="1:118" ht="16" x14ac:dyDescent="0.2">
      <c r="A44" s="72">
        <v>44048.53665509259</v>
      </c>
      <c r="B44" s="72">
        <v>44048.537407407406</v>
      </c>
      <c r="C44" s="70" t="s">
        <v>57</v>
      </c>
      <c r="D44" s="120" t="s">
        <v>576</v>
      </c>
      <c r="E44" s="17">
        <v>16</v>
      </c>
      <c r="F44" s="17">
        <v>65</v>
      </c>
      <c r="G44" s="70" t="s">
        <v>104</v>
      </c>
      <c r="H44" s="72">
        <v>44055.537650543978</v>
      </c>
      <c r="I44" s="70" t="s">
        <v>366</v>
      </c>
      <c r="J44" s="70" t="s">
        <v>106</v>
      </c>
      <c r="K44" s="70" t="s">
        <v>106</v>
      </c>
      <c r="L44" s="70" t="s">
        <v>106</v>
      </c>
      <c r="M44" s="70" t="s">
        <v>106</v>
      </c>
      <c r="N44" s="120" t="s">
        <v>576</v>
      </c>
      <c r="O44" s="120" t="s">
        <v>576</v>
      </c>
      <c r="P44" s="70" t="s">
        <v>107</v>
      </c>
      <c r="Q44" s="70" t="s">
        <v>108</v>
      </c>
      <c r="R44" s="70" t="s">
        <v>129</v>
      </c>
      <c r="S44" s="70" t="s">
        <v>134</v>
      </c>
      <c r="T44" s="70" t="s">
        <v>132</v>
      </c>
      <c r="U44" s="70" t="s">
        <v>133</v>
      </c>
      <c r="V44" s="70" t="s">
        <v>133</v>
      </c>
      <c r="W44" s="70" t="s">
        <v>134</v>
      </c>
      <c r="X44" s="70" t="s">
        <v>132</v>
      </c>
      <c r="Y44" s="70" t="s">
        <v>133</v>
      </c>
      <c r="Z44" s="70" t="s">
        <v>133</v>
      </c>
      <c r="AA44" s="70" t="s">
        <v>133</v>
      </c>
      <c r="AB44" s="70" t="s">
        <v>134</v>
      </c>
      <c r="AC44" s="70" t="s">
        <v>134</v>
      </c>
      <c r="AD44" s="70" t="s">
        <v>133</v>
      </c>
      <c r="AE44" s="70" t="s">
        <v>134</v>
      </c>
      <c r="AF44" s="70" t="s">
        <v>134</v>
      </c>
      <c r="AG44" s="70" t="s">
        <v>133</v>
      </c>
      <c r="AH44" s="71"/>
      <c r="AI44" s="70" t="s">
        <v>106</v>
      </c>
      <c r="AJ44" s="70" t="s">
        <v>106</v>
      </c>
      <c r="AK44" s="70" t="s">
        <v>106</v>
      </c>
      <c r="AL44" s="70" t="s">
        <v>106</v>
      </c>
      <c r="AM44" s="70" t="s">
        <v>106</v>
      </c>
      <c r="AN44" s="70" t="s">
        <v>106</v>
      </c>
      <c r="AO44" s="70" t="s">
        <v>106</v>
      </c>
      <c r="AP44" s="70" t="s">
        <v>106</v>
      </c>
      <c r="AQ44" s="70" t="s">
        <v>106</v>
      </c>
      <c r="AR44" s="70" t="s">
        <v>106</v>
      </c>
      <c r="AS44" s="70" t="s">
        <v>106</v>
      </c>
      <c r="AT44" s="70" t="s">
        <v>106</v>
      </c>
      <c r="AU44" s="70" t="s">
        <v>106</v>
      </c>
      <c r="AV44" s="70" t="s">
        <v>106</v>
      </c>
      <c r="AW44" s="70" t="s">
        <v>106</v>
      </c>
      <c r="AX44" s="70" t="s">
        <v>106</v>
      </c>
      <c r="AY44" s="70" t="s">
        <v>106</v>
      </c>
      <c r="AZ44" s="120" t="s">
        <v>576</v>
      </c>
      <c r="BA44" s="70" t="s">
        <v>106</v>
      </c>
      <c r="BB44" s="70" t="s">
        <v>106</v>
      </c>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row>
    <row r="45" spans="1:118" ht="16" x14ac:dyDescent="0.2">
      <c r="A45" s="72">
        <v>44048.820335648146</v>
      </c>
      <c r="B45" s="72">
        <v>44048.822465277779</v>
      </c>
      <c r="C45" s="70" t="s">
        <v>57</v>
      </c>
      <c r="D45" s="120" t="s">
        <v>576</v>
      </c>
      <c r="E45" s="17">
        <v>16</v>
      </c>
      <c r="F45" s="17">
        <v>183</v>
      </c>
      <c r="G45" s="70" t="s">
        <v>104</v>
      </c>
      <c r="H45" s="72">
        <v>44055.822590914351</v>
      </c>
      <c r="I45" s="70" t="s">
        <v>367</v>
      </c>
      <c r="J45" s="70" t="s">
        <v>106</v>
      </c>
      <c r="K45" s="70" t="s">
        <v>106</v>
      </c>
      <c r="L45" s="70" t="s">
        <v>106</v>
      </c>
      <c r="M45" s="70" t="s">
        <v>106</v>
      </c>
      <c r="N45" s="120" t="s">
        <v>576</v>
      </c>
      <c r="O45" s="120" t="s">
        <v>576</v>
      </c>
      <c r="P45" s="70" t="s">
        <v>107</v>
      </c>
      <c r="Q45" s="70" t="s">
        <v>108</v>
      </c>
      <c r="R45" s="70" t="s">
        <v>129</v>
      </c>
      <c r="S45" s="70" t="s">
        <v>109</v>
      </c>
      <c r="T45" s="70" t="s">
        <v>133</v>
      </c>
      <c r="U45" s="70" t="s">
        <v>134</v>
      </c>
      <c r="V45" s="70" t="s">
        <v>134</v>
      </c>
      <c r="W45" s="70" t="s">
        <v>109</v>
      </c>
      <c r="X45" s="70" t="s">
        <v>134</v>
      </c>
      <c r="Y45" s="70" t="s">
        <v>109</v>
      </c>
      <c r="Z45" s="70" t="s">
        <v>134</v>
      </c>
      <c r="AA45" s="70" t="s">
        <v>134</v>
      </c>
      <c r="AB45" s="70" t="s">
        <v>109</v>
      </c>
      <c r="AC45" s="70" t="s">
        <v>134</v>
      </c>
      <c r="AD45" s="70" t="s">
        <v>134</v>
      </c>
      <c r="AE45" s="70" t="s">
        <v>109</v>
      </c>
      <c r="AF45" s="70" t="s">
        <v>134</v>
      </c>
      <c r="AG45" s="70" t="s">
        <v>134</v>
      </c>
      <c r="AH45" s="71"/>
      <c r="AI45" s="70" t="s">
        <v>106</v>
      </c>
      <c r="AJ45" s="70" t="s">
        <v>106</v>
      </c>
      <c r="AK45" s="70" t="s">
        <v>106</v>
      </c>
      <c r="AL45" s="70" t="s">
        <v>106</v>
      </c>
      <c r="AM45" s="70" t="s">
        <v>106</v>
      </c>
      <c r="AN45" s="70" t="s">
        <v>106</v>
      </c>
      <c r="AO45" s="70" t="s">
        <v>106</v>
      </c>
      <c r="AP45" s="70" t="s">
        <v>106</v>
      </c>
      <c r="AQ45" s="70" t="s">
        <v>106</v>
      </c>
      <c r="AR45" s="70" t="s">
        <v>106</v>
      </c>
      <c r="AS45" s="70" t="s">
        <v>106</v>
      </c>
      <c r="AT45" s="70" t="s">
        <v>106</v>
      </c>
      <c r="AU45" s="70" t="s">
        <v>106</v>
      </c>
      <c r="AV45" s="70" t="s">
        <v>106</v>
      </c>
      <c r="AW45" s="70" t="s">
        <v>106</v>
      </c>
      <c r="AX45" s="70" t="s">
        <v>106</v>
      </c>
      <c r="AY45" s="70" t="s">
        <v>106</v>
      </c>
      <c r="AZ45" s="120" t="s">
        <v>576</v>
      </c>
      <c r="BA45" s="70" t="s">
        <v>106</v>
      </c>
      <c r="BB45" s="70" t="s">
        <v>106</v>
      </c>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row>
    <row r="46" spans="1:118" ht="16" x14ac:dyDescent="0.2">
      <c r="A46" s="72">
        <v>44050.820138888892</v>
      </c>
      <c r="B46" s="72">
        <v>44050.854212962964</v>
      </c>
      <c r="C46" s="70" t="s">
        <v>57</v>
      </c>
      <c r="D46" s="120" t="s">
        <v>576</v>
      </c>
      <c r="E46" s="17">
        <v>16</v>
      </c>
      <c r="F46" s="17">
        <v>2944</v>
      </c>
      <c r="G46" s="70" t="s">
        <v>104</v>
      </c>
      <c r="H46" s="72">
        <v>44057.854319606478</v>
      </c>
      <c r="I46" s="70" t="s">
        <v>371</v>
      </c>
      <c r="J46" s="70" t="s">
        <v>106</v>
      </c>
      <c r="K46" s="70" t="s">
        <v>106</v>
      </c>
      <c r="L46" s="70" t="s">
        <v>106</v>
      </c>
      <c r="M46" s="70" t="s">
        <v>106</v>
      </c>
      <c r="N46" s="120" t="s">
        <v>576</v>
      </c>
      <c r="O46" s="120" t="s">
        <v>576</v>
      </c>
      <c r="P46" s="70" t="s">
        <v>107</v>
      </c>
      <c r="Q46" s="70" t="s">
        <v>108</v>
      </c>
      <c r="R46" s="70" t="s">
        <v>129</v>
      </c>
      <c r="S46" s="70" t="s">
        <v>134</v>
      </c>
      <c r="T46" s="70" t="s">
        <v>132</v>
      </c>
      <c r="U46" s="70" t="s">
        <v>133</v>
      </c>
      <c r="V46" s="70" t="s">
        <v>134</v>
      </c>
      <c r="W46" s="70" t="s">
        <v>133</v>
      </c>
      <c r="X46" s="70" t="s">
        <v>133</v>
      </c>
      <c r="Y46" s="70" t="s">
        <v>134</v>
      </c>
      <c r="Z46" s="70" t="s">
        <v>133</v>
      </c>
      <c r="AA46" s="70" t="s">
        <v>133</v>
      </c>
      <c r="AB46" s="70" t="s">
        <v>134</v>
      </c>
      <c r="AC46" s="70" t="s">
        <v>133</v>
      </c>
      <c r="AD46" s="70" t="s">
        <v>134</v>
      </c>
      <c r="AE46" s="70" t="s">
        <v>134</v>
      </c>
      <c r="AF46" s="70" t="s">
        <v>133</v>
      </c>
      <c r="AG46" s="70" t="s">
        <v>134</v>
      </c>
      <c r="AH46" s="71"/>
      <c r="AI46" s="70" t="s">
        <v>106</v>
      </c>
      <c r="AJ46" s="70" t="s">
        <v>106</v>
      </c>
      <c r="AK46" s="70" t="s">
        <v>106</v>
      </c>
      <c r="AL46" s="70" t="s">
        <v>106</v>
      </c>
      <c r="AM46" s="70" t="s">
        <v>106</v>
      </c>
      <c r="AN46" s="70" t="s">
        <v>106</v>
      </c>
      <c r="AO46" s="70" t="s">
        <v>106</v>
      </c>
      <c r="AP46" s="70" t="s">
        <v>106</v>
      </c>
      <c r="AQ46" s="70" t="s">
        <v>106</v>
      </c>
      <c r="AR46" s="70" t="s">
        <v>106</v>
      </c>
      <c r="AS46" s="70" t="s">
        <v>106</v>
      </c>
      <c r="AT46" s="70" t="s">
        <v>106</v>
      </c>
      <c r="AU46" s="70" t="s">
        <v>106</v>
      </c>
      <c r="AV46" s="70" t="s">
        <v>106</v>
      </c>
      <c r="AW46" s="70" t="s">
        <v>106</v>
      </c>
      <c r="AX46" s="70" t="s">
        <v>106</v>
      </c>
      <c r="AY46" s="70" t="s">
        <v>106</v>
      </c>
      <c r="AZ46" s="120" t="s">
        <v>576</v>
      </c>
      <c r="BA46" s="70" t="s">
        <v>106</v>
      </c>
      <c r="BB46" s="70" t="s">
        <v>106</v>
      </c>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row>
    <row r="47" spans="1:118" ht="16" x14ac:dyDescent="0.2">
      <c r="A47" s="72">
        <v>44063.362025462964</v>
      </c>
      <c r="B47" s="72">
        <v>44063.363020833334</v>
      </c>
      <c r="C47" s="70" t="s">
        <v>57</v>
      </c>
      <c r="D47" s="120" t="s">
        <v>576</v>
      </c>
      <c r="E47" s="17">
        <v>16</v>
      </c>
      <c r="F47" s="17">
        <v>86</v>
      </c>
      <c r="G47" s="70" t="s">
        <v>104</v>
      </c>
      <c r="H47" s="72">
        <v>44070.36329883102</v>
      </c>
      <c r="I47" s="70" t="s">
        <v>373</v>
      </c>
      <c r="J47" s="70" t="s">
        <v>106</v>
      </c>
      <c r="K47" s="70" t="s">
        <v>106</v>
      </c>
      <c r="L47" s="70" t="s">
        <v>106</v>
      </c>
      <c r="M47" s="70" t="s">
        <v>106</v>
      </c>
      <c r="N47" s="120" t="s">
        <v>576</v>
      </c>
      <c r="O47" s="120" t="s">
        <v>576</v>
      </c>
      <c r="P47" s="70" t="s">
        <v>107</v>
      </c>
      <c r="Q47" s="70" t="s">
        <v>108</v>
      </c>
      <c r="R47" s="70" t="s">
        <v>129</v>
      </c>
      <c r="S47" s="70" t="s">
        <v>134</v>
      </c>
      <c r="T47" s="70" t="s">
        <v>132</v>
      </c>
      <c r="U47" s="70" t="s">
        <v>133</v>
      </c>
      <c r="V47" s="70" t="s">
        <v>133</v>
      </c>
      <c r="W47" s="70" t="s">
        <v>132</v>
      </c>
      <c r="X47" s="70" t="s">
        <v>133</v>
      </c>
      <c r="Y47" s="70" t="s">
        <v>134</v>
      </c>
      <c r="Z47" s="70" t="s">
        <v>134</v>
      </c>
      <c r="AA47" s="70" t="s">
        <v>132</v>
      </c>
      <c r="AB47" s="70" t="s">
        <v>133</v>
      </c>
      <c r="AC47" s="70" t="s">
        <v>133</v>
      </c>
      <c r="AD47" s="70" t="s">
        <v>133</v>
      </c>
      <c r="AE47" s="70" t="s">
        <v>133</v>
      </c>
      <c r="AF47" s="70" t="s">
        <v>134</v>
      </c>
      <c r="AG47" s="70" t="s">
        <v>133</v>
      </c>
      <c r="AH47" s="71"/>
      <c r="AI47" s="70" t="s">
        <v>106</v>
      </c>
      <c r="AJ47" s="70" t="s">
        <v>106</v>
      </c>
      <c r="AK47" s="70" t="s">
        <v>106</v>
      </c>
      <c r="AL47" s="70" t="s">
        <v>106</v>
      </c>
      <c r="AM47" s="70" t="s">
        <v>106</v>
      </c>
      <c r="AN47" s="70" t="s">
        <v>106</v>
      </c>
      <c r="AO47" s="70" t="s">
        <v>106</v>
      </c>
      <c r="AP47" s="70" t="s">
        <v>106</v>
      </c>
      <c r="AQ47" s="70" t="s">
        <v>106</v>
      </c>
      <c r="AR47" s="70" t="s">
        <v>106</v>
      </c>
      <c r="AS47" s="70" t="s">
        <v>106</v>
      </c>
      <c r="AT47" s="70" t="s">
        <v>106</v>
      </c>
      <c r="AU47" s="70" t="s">
        <v>106</v>
      </c>
      <c r="AV47" s="70" t="s">
        <v>106</v>
      </c>
      <c r="AW47" s="70" t="s">
        <v>106</v>
      </c>
      <c r="AX47" s="70" t="s">
        <v>106</v>
      </c>
      <c r="AY47" s="70" t="s">
        <v>106</v>
      </c>
      <c r="AZ47" s="120" t="s">
        <v>576</v>
      </c>
      <c r="BA47" s="70" t="s">
        <v>106</v>
      </c>
      <c r="BB47" s="70" t="s">
        <v>106</v>
      </c>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row>
    <row r="48" spans="1:118" ht="16" x14ac:dyDescent="0.2">
      <c r="A48" s="72">
        <v>44104.631435185183</v>
      </c>
      <c r="B48" s="72">
        <v>44104.632488425923</v>
      </c>
      <c r="C48" s="70" t="s">
        <v>57</v>
      </c>
      <c r="D48" s="120" t="s">
        <v>576</v>
      </c>
      <c r="E48" s="17">
        <v>16</v>
      </c>
      <c r="F48" s="17">
        <v>91</v>
      </c>
      <c r="G48" s="70" t="s">
        <v>104</v>
      </c>
      <c r="H48" s="72">
        <v>44111.632523680557</v>
      </c>
      <c r="I48" s="70" t="s">
        <v>392</v>
      </c>
      <c r="J48" s="70" t="s">
        <v>106</v>
      </c>
      <c r="K48" s="70" t="s">
        <v>106</v>
      </c>
      <c r="L48" s="70" t="s">
        <v>106</v>
      </c>
      <c r="M48" s="70" t="s">
        <v>106</v>
      </c>
      <c r="N48" s="120" t="s">
        <v>576</v>
      </c>
      <c r="O48" s="120" t="s">
        <v>576</v>
      </c>
      <c r="P48" s="70" t="s">
        <v>107</v>
      </c>
      <c r="Q48" s="70" t="s">
        <v>108</v>
      </c>
      <c r="R48" s="70" t="s">
        <v>129</v>
      </c>
      <c r="S48" s="70" t="s">
        <v>134</v>
      </c>
      <c r="T48" s="70" t="s">
        <v>132</v>
      </c>
      <c r="U48" s="70" t="s">
        <v>133</v>
      </c>
      <c r="V48" s="70" t="s">
        <v>134</v>
      </c>
      <c r="W48" s="70" t="s">
        <v>133</v>
      </c>
      <c r="X48" s="70" t="s">
        <v>133</v>
      </c>
      <c r="Y48" s="70" t="s">
        <v>134</v>
      </c>
      <c r="Z48" s="70" t="s">
        <v>133</v>
      </c>
      <c r="AA48" s="70" t="s">
        <v>133</v>
      </c>
      <c r="AB48" s="70" t="s">
        <v>133</v>
      </c>
      <c r="AC48" s="70" t="s">
        <v>133</v>
      </c>
      <c r="AD48" s="70" t="s">
        <v>109</v>
      </c>
      <c r="AE48" s="70" t="s">
        <v>133</v>
      </c>
      <c r="AF48" s="70" t="s">
        <v>133</v>
      </c>
      <c r="AG48" s="70" t="s">
        <v>134</v>
      </c>
      <c r="AH48" s="71"/>
      <c r="AI48" s="70" t="s">
        <v>106</v>
      </c>
      <c r="AJ48" s="70" t="s">
        <v>106</v>
      </c>
      <c r="AK48" s="70" t="s">
        <v>106</v>
      </c>
      <c r="AL48" s="70" t="s">
        <v>106</v>
      </c>
      <c r="AM48" s="70" t="s">
        <v>106</v>
      </c>
      <c r="AN48" s="70" t="s">
        <v>106</v>
      </c>
      <c r="AO48" s="70" t="s">
        <v>106</v>
      </c>
      <c r="AP48" s="70" t="s">
        <v>106</v>
      </c>
      <c r="AQ48" s="70" t="s">
        <v>106</v>
      </c>
      <c r="AR48" s="70" t="s">
        <v>106</v>
      </c>
      <c r="AS48" s="70" t="s">
        <v>106</v>
      </c>
      <c r="AT48" s="70" t="s">
        <v>106</v>
      </c>
      <c r="AU48" s="70" t="s">
        <v>106</v>
      </c>
      <c r="AV48" s="70" t="s">
        <v>106</v>
      </c>
      <c r="AW48" s="70" t="s">
        <v>106</v>
      </c>
      <c r="AX48" s="70" t="s">
        <v>106</v>
      </c>
      <c r="AY48" s="70" t="s">
        <v>106</v>
      </c>
      <c r="AZ48" s="120" t="s">
        <v>576</v>
      </c>
      <c r="BA48" s="70" t="s">
        <v>106</v>
      </c>
      <c r="BB48" s="17"/>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row>
    <row r="49" spans="1:118" ht="16" x14ac:dyDescent="0.2">
      <c r="A49" s="72">
        <v>44105.251504629632</v>
      </c>
      <c r="B49" s="72">
        <v>44105.738981481481</v>
      </c>
      <c r="C49" s="70" t="s">
        <v>57</v>
      </c>
      <c r="D49" s="120" t="s">
        <v>576</v>
      </c>
      <c r="E49" s="17">
        <v>16</v>
      </c>
      <c r="F49" s="17">
        <v>42117</v>
      </c>
      <c r="G49" s="70" t="s">
        <v>104</v>
      </c>
      <c r="H49" s="72">
        <v>44112.739436724536</v>
      </c>
      <c r="I49" s="70" t="s">
        <v>395</v>
      </c>
      <c r="J49" s="70" t="s">
        <v>106</v>
      </c>
      <c r="K49" s="70" t="s">
        <v>106</v>
      </c>
      <c r="L49" s="70" t="s">
        <v>106</v>
      </c>
      <c r="M49" s="70" t="s">
        <v>106</v>
      </c>
      <c r="N49" s="120" t="s">
        <v>576</v>
      </c>
      <c r="O49" s="120" t="s">
        <v>576</v>
      </c>
      <c r="P49" s="70" t="s">
        <v>107</v>
      </c>
      <c r="Q49" s="70" t="s">
        <v>108</v>
      </c>
      <c r="R49" s="70" t="s">
        <v>129</v>
      </c>
      <c r="S49" s="70" t="s">
        <v>132</v>
      </c>
      <c r="T49" s="70" t="s">
        <v>132</v>
      </c>
      <c r="U49" s="70" t="s">
        <v>132</v>
      </c>
      <c r="V49" s="70" t="s">
        <v>133</v>
      </c>
      <c r="W49" s="70" t="s">
        <v>132</v>
      </c>
      <c r="X49" s="70" t="s">
        <v>133</v>
      </c>
      <c r="Y49" s="70" t="s">
        <v>133</v>
      </c>
      <c r="Z49" s="70" t="s">
        <v>133</v>
      </c>
      <c r="AA49" s="70" t="s">
        <v>133</v>
      </c>
      <c r="AB49" s="70" t="s">
        <v>133</v>
      </c>
      <c r="AC49" s="70" t="s">
        <v>134</v>
      </c>
      <c r="AD49" s="70" t="s">
        <v>133</v>
      </c>
      <c r="AE49" s="70" t="s">
        <v>133</v>
      </c>
      <c r="AF49" s="70" t="s">
        <v>133</v>
      </c>
      <c r="AG49" s="70" t="s">
        <v>133</v>
      </c>
      <c r="AH49" s="71"/>
      <c r="AI49" s="70" t="s">
        <v>106</v>
      </c>
      <c r="AJ49" s="70" t="s">
        <v>106</v>
      </c>
      <c r="AK49" s="70" t="s">
        <v>106</v>
      </c>
      <c r="AL49" s="70" t="s">
        <v>106</v>
      </c>
      <c r="AM49" s="70" t="s">
        <v>106</v>
      </c>
      <c r="AN49" s="70" t="s">
        <v>106</v>
      </c>
      <c r="AO49" s="70" t="s">
        <v>106</v>
      </c>
      <c r="AP49" s="70" t="s">
        <v>106</v>
      </c>
      <c r="AQ49" s="70" t="s">
        <v>106</v>
      </c>
      <c r="AR49" s="70" t="s">
        <v>106</v>
      </c>
      <c r="AS49" s="70" t="s">
        <v>106</v>
      </c>
      <c r="AT49" s="70" t="s">
        <v>106</v>
      </c>
      <c r="AU49" s="70" t="s">
        <v>106</v>
      </c>
      <c r="AV49" s="70" t="s">
        <v>106</v>
      </c>
      <c r="AW49" s="70" t="s">
        <v>106</v>
      </c>
      <c r="AX49" s="70" t="s">
        <v>106</v>
      </c>
      <c r="AY49" s="70" t="s">
        <v>106</v>
      </c>
      <c r="AZ49" s="120" t="s">
        <v>576</v>
      </c>
      <c r="BA49" s="70" t="s">
        <v>106</v>
      </c>
      <c r="BB49" s="17"/>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row>
    <row r="50" spans="1:118" ht="16" x14ac:dyDescent="0.2">
      <c r="A50" s="64">
        <v>44104.632476851853</v>
      </c>
      <c r="B50" s="64">
        <v>44104.637245370373</v>
      </c>
      <c r="C50" s="65" t="s">
        <v>57</v>
      </c>
      <c r="D50" s="120" t="s">
        <v>576</v>
      </c>
      <c r="E50" s="13">
        <v>100</v>
      </c>
      <c r="F50" s="13">
        <v>412</v>
      </c>
      <c r="G50" s="65" t="s">
        <v>130</v>
      </c>
      <c r="H50" s="64">
        <v>44104.637256377318</v>
      </c>
      <c r="I50" s="65" t="s">
        <v>375</v>
      </c>
      <c r="J50" s="65" t="s">
        <v>106</v>
      </c>
      <c r="K50" s="65" t="s">
        <v>106</v>
      </c>
      <c r="L50" s="65" t="s">
        <v>106</v>
      </c>
      <c r="M50" s="65" t="s">
        <v>106</v>
      </c>
      <c r="N50" s="120" t="s">
        <v>576</v>
      </c>
      <c r="O50" s="120" t="s">
        <v>576</v>
      </c>
      <c r="P50" s="65" t="s">
        <v>107</v>
      </c>
      <c r="Q50" s="65" t="s">
        <v>108</v>
      </c>
      <c r="R50" s="65" t="s">
        <v>129</v>
      </c>
      <c r="S50" s="65" t="s">
        <v>109</v>
      </c>
      <c r="T50" s="65" t="s">
        <v>132</v>
      </c>
      <c r="U50" s="65" t="s">
        <v>134</v>
      </c>
      <c r="V50" s="65" t="s">
        <v>134</v>
      </c>
      <c r="W50" s="65" t="s">
        <v>133</v>
      </c>
      <c r="X50" s="65" t="s">
        <v>133</v>
      </c>
      <c r="Y50" s="65" t="s">
        <v>133</v>
      </c>
      <c r="Z50" s="65" t="s">
        <v>133</v>
      </c>
      <c r="AA50" s="65" t="s">
        <v>134</v>
      </c>
      <c r="AB50" s="65" t="s">
        <v>133</v>
      </c>
      <c r="AC50" s="65" t="s">
        <v>133</v>
      </c>
      <c r="AD50" s="65" t="s">
        <v>133</v>
      </c>
      <c r="AE50" s="65" t="s">
        <v>133</v>
      </c>
      <c r="AF50" s="65" t="s">
        <v>133</v>
      </c>
      <c r="AG50" s="65" t="s">
        <v>133</v>
      </c>
      <c r="AH50" s="65" t="s">
        <v>165</v>
      </c>
      <c r="AI50" s="65" t="s">
        <v>111</v>
      </c>
      <c r="AJ50" s="65" t="s">
        <v>376</v>
      </c>
      <c r="AK50" s="65" t="s">
        <v>201</v>
      </c>
      <c r="AL50" s="65" t="s">
        <v>168</v>
      </c>
      <c r="AM50" s="65" t="s">
        <v>138</v>
      </c>
      <c r="AN50" s="65" t="s">
        <v>116</v>
      </c>
      <c r="AO50" s="65" t="s">
        <v>159</v>
      </c>
      <c r="AP50" s="65" t="s">
        <v>140</v>
      </c>
      <c r="AQ50" s="65" t="s">
        <v>169</v>
      </c>
      <c r="AR50" s="65" t="s">
        <v>120</v>
      </c>
      <c r="AS50" s="65" t="s">
        <v>170</v>
      </c>
      <c r="AT50" s="65" t="s">
        <v>161</v>
      </c>
      <c r="AU50" s="65" t="s">
        <v>145</v>
      </c>
      <c r="AV50" s="65" t="s">
        <v>174</v>
      </c>
      <c r="AW50" s="65" t="s">
        <v>171</v>
      </c>
      <c r="AX50" s="65" t="s">
        <v>146</v>
      </c>
      <c r="AY50" s="65" t="s">
        <v>127</v>
      </c>
      <c r="AZ50" s="120" t="s">
        <v>576</v>
      </c>
      <c r="BA50" s="65" t="s">
        <v>220</v>
      </c>
      <c r="BB50" s="13"/>
      <c r="BC50" s="3"/>
      <c r="BD50" s="3">
        <f>IF(BA50="View correct answer choices &amp; feedback",1,0)</f>
        <v>0</v>
      </c>
      <c r="BE50" s="3">
        <f>IF(BA50="End the survey",1,0)</f>
        <v>1</v>
      </c>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row>
    <row r="51" spans="1:118" s="17" customFormat="1" ht="16" x14ac:dyDescent="0.2">
      <c r="A51" s="64">
        <v>44104.634062500001</v>
      </c>
      <c r="B51" s="64">
        <v>44104.640509259261</v>
      </c>
      <c r="C51" s="65" t="s">
        <v>57</v>
      </c>
      <c r="D51" s="120" t="s">
        <v>576</v>
      </c>
      <c r="E51" s="13">
        <v>100</v>
      </c>
      <c r="F51" s="13">
        <v>556</v>
      </c>
      <c r="G51" s="65" t="s">
        <v>130</v>
      </c>
      <c r="H51" s="64">
        <v>44104.640518738423</v>
      </c>
      <c r="I51" s="65" t="s">
        <v>377</v>
      </c>
      <c r="J51" s="65" t="s">
        <v>106</v>
      </c>
      <c r="K51" s="65" t="s">
        <v>106</v>
      </c>
      <c r="L51" s="65" t="s">
        <v>106</v>
      </c>
      <c r="M51" s="65" t="s">
        <v>106</v>
      </c>
      <c r="N51" s="120" t="s">
        <v>576</v>
      </c>
      <c r="O51" s="120" t="s">
        <v>576</v>
      </c>
      <c r="P51" s="65" t="s">
        <v>107</v>
      </c>
      <c r="Q51" s="65" t="s">
        <v>108</v>
      </c>
      <c r="R51" s="65" t="s">
        <v>129</v>
      </c>
      <c r="S51" s="65" t="s">
        <v>134</v>
      </c>
      <c r="T51" s="65" t="s">
        <v>132</v>
      </c>
      <c r="U51" s="65" t="s">
        <v>133</v>
      </c>
      <c r="V51" s="65" t="s">
        <v>133</v>
      </c>
      <c r="W51" s="65" t="s">
        <v>134</v>
      </c>
      <c r="X51" s="65" t="s">
        <v>133</v>
      </c>
      <c r="Y51" s="65" t="s">
        <v>133</v>
      </c>
      <c r="Z51" s="65" t="s">
        <v>134</v>
      </c>
      <c r="AA51" s="65" t="s">
        <v>133</v>
      </c>
      <c r="AB51" s="65" t="s">
        <v>134</v>
      </c>
      <c r="AC51" s="65" t="s">
        <v>134</v>
      </c>
      <c r="AD51" s="65" t="s">
        <v>134</v>
      </c>
      <c r="AE51" s="65" t="s">
        <v>134</v>
      </c>
      <c r="AF51" s="65" t="s">
        <v>133</v>
      </c>
      <c r="AG51" s="65" t="s">
        <v>133</v>
      </c>
      <c r="AH51" s="65" t="s">
        <v>110</v>
      </c>
      <c r="AI51" s="65" t="s">
        <v>111</v>
      </c>
      <c r="AJ51" s="65" t="s">
        <v>136</v>
      </c>
      <c r="AK51" s="65" t="s">
        <v>152</v>
      </c>
      <c r="AL51" s="65" t="s">
        <v>114</v>
      </c>
      <c r="AM51" s="65" t="s">
        <v>138</v>
      </c>
      <c r="AN51" s="65" t="s">
        <v>116</v>
      </c>
      <c r="AO51" s="65" t="s">
        <v>117</v>
      </c>
      <c r="AP51" s="65" t="s">
        <v>118</v>
      </c>
      <c r="AQ51" s="65" t="s">
        <v>119</v>
      </c>
      <c r="AR51" s="65" t="s">
        <v>142</v>
      </c>
      <c r="AS51" s="65" t="s">
        <v>143</v>
      </c>
      <c r="AT51" s="65" t="s">
        <v>144</v>
      </c>
      <c r="AU51" s="65" t="s">
        <v>145</v>
      </c>
      <c r="AV51" s="65" t="s">
        <v>123</v>
      </c>
      <c r="AW51" s="65" t="s">
        <v>125</v>
      </c>
      <c r="AX51" s="65" t="s">
        <v>126</v>
      </c>
      <c r="AY51" s="65" t="s">
        <v>147</v>
      </c>
      <c r="AZ51" s="120" t="s">
        <v>576</v>
      </c>
      <c r="BA51" s="65" t="s">
        <v>148</v>
      </c>
      <c r="BB51" s="13"/>
      <c r="BC51" s="3"/>
      <c r="BD51" s="3">
        <f t="shared" ref="BD51:BD114" si="0">IF(BA51="View correct answer choices &amp; feedback",1,0)</f>
        <v>1</v>
      </c>
      <c r="BE51" s="3">
        <f t="shared" ref="BE51:BE114" si="1">IF(BA51="End the survey",1,0)</f>
        <v>0</v>
      </c>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row>
    <row r="52" spans="1:118" s="17" customFormat="1" ht="16" x14ac:dyDescent="0.2">
      <c r="A52" s="64">
        <v>44104.666435185187</v>
      </c>
      <c r="B52" s="64">
        <v>44104.680196759262</v>
      </c>
      <c r="C52" s="65" t="s">
        <v>57</v>
      </c>
      <c r="D52" s="120" t="s">
        <v>576</v>
      </c>
      <c r="E52" s="13">
        <v>100</v>
      </c>
      <c r="F52" s="13">
        <v>1188</v>
      </c>
      <c r="G52" s="65" t="s">
        <v>130</v>
      </c>
      <c r="H52" s="64">
        <v>44104.680202233794</v>
      </c>
      <c r="I52" s="65" t="s">
        <v>378</v>
      </c>
      <c r="J52" s="65" t="s">
        <v>106</v>
      </c>
      <c r="K52" s="65" t="s">
        <v>106</v>
      </c>
      <c r="L52" s="65" t="s">
        <v>106</v>
      </c>
      <c r="M52" s="65" t="s">
        <v>106</v>
      </c>
      <c r="N52" s="120" t="s">
        <v>576</v>
      </c>
      <c r="O52" s="120" t="s">
        <v>576</v>
      </c>
      <c r="P52" s="65" t="s">
        <v>107</v>
      </c>
      <c r="Q52" s="65" t="s">
        <v>108</v>
      </c>
      <c r="R52" s="65" t="s">
        <v>129</v>
      </c>
      <c r="S52" s="65" t="s">
        <v>134</v>
      </c>
      <c r="T52" s="65" t="s">
        <v>132</v>
      </c>
      <c r="U52" s="65" t="s">
        <v>132</v>
      </c>
      <c r="V52" s="65" t="s">
        <v>109</v>
      </c>
      <c r="W52" s="65" t="s">
        <v>109</v>
      </c>
      <c r="X52" s="65" t="s">
        <v>133</v>
      </c>
      <c r="Y52" s="65" t="s">
        <v>134</v>
      </c>
      <c r="Z52" s="65" t="s">
        <v>134</v>
      </c>
      <c r="AA52" s="65" t="s">
        <v>134</v>
      </c>
      <c r="AB52" s="65" t="s">
        <v>134</v>
      </c>
      <c r="AC52" s="65" t="s">
        <v>134</v>
      </c>
      <c r="AD52" s="65" t="s">
        <v>134</v>
      </c>
      <c r="AE52" s="65" t="s">
        <v>134</v>
      </c>
      <c r="AF52" s="65" t="s">
        <v>133</v>
      </c>
      <c r="AG52" s="65" t="s">
        <v>133</v>
      </c>
      <c r="AH52" s="65" t="s">
        <v>110</v>
      </c>
      <c r="AI52" s="65" t="s">
        <v>111</v>
      </c>
      <c r="AJ52" s="65" t="s">
        <v>136</v>
      </c>
      <c r="AK52" s="65" t="s">
        <v>152</v>
      </c>
      <c r="AL52" s="65" t="s">
        <v>114</v>
      </c>
      <c r="AM52" s="65" t="s">
        <v>138</v>
      </c>
      <c r="AN52" s="65" t="s">
        <v>116</v>
      </c>
      <c r="AO52" s="65" t="s">
        <v>117</v>
      </c>
      <c r="AP52" s="65" t="s">
        <v>186</v>
      </c>
      <c r="AQ52" s="65" t="s">
        <v>274</v>
      </c>
      <c r="AR52" s="65" t="s">
        <v>142</v>
      </c>
      <c r="AS52" s="65" t="s">
        <v>143</v>
      </c>
      <c r="AT52" s="65" t="s">
        <v>122</v>
      </c>
      <c r="AU52" s="65" t="s">
        <v>219</v>
      </c>
      <c r="AV52" s="65" t="s">
        <v>123</v>
      </c>
      <c r="AW52" s="65" t="s">
        <v>348</v>
      </c>
      <c r="AX52" s="65" t="s">
        <v>146</v>
      </c>
      <c r="AY52" s="65" t="s">
        <v>147</v>
      </c>
      <c r="AZ52" s="120" t="s">
        <v>576</v>
      </c>
      <c r="BA52" s="65" t="s">
        <v>220</v>
      </c>
      <c r="BB52" s="13"/>
      <c r="BC52" s="3"/>
      <c r="BD52" s="3">
        <f t="shared" si="0"/>
        <v>0</v>
      </c>
      <c r="BE52" s="3">
        <f t="shared" si="1"/>
        <v>1</v>
      </c>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row>
    <row r="53" spans="1:118" s="17" customFormat="1" ht="16" x14ac:dyDescent="0.2">
      <c r="A53" s="64">
        <v>44104.627106481479</v>
      </c>
      <c r="B53" s="64">
        <v>44104.699895833335</v>
      </c>
      <c r="C53" s="65" t="s">
        <v>57</v>
      </c>
      <c r="D53" s="120" t="s">
        <v>576</v>
      </c>
      <c r="E53" s="13">
        <v>100</v>
      </c>
      <c r="F53" s="13">
        <v>6288</v>
      </c>
      <c r="G53" s="65" t="s">
        <v>130</v>
      </c>
      <c r="H53" s="64">
        <v>44104.69990634259</v>
      </c>
      <c r="I53" s="65" t="s">
        <v>379</v>
      </c>
      <c r="J53" s="65" t="s">
        <v>106</v>
      </c>
      <c r="K53" s="65" t="s">
        <v>106</v>
      </c>
      <c r="L53" s="65" t="s">
        <v>106</v>
      </c>
      <c r="M53" s="65" t="s">
        <v>106</v>
      </c>
      <c r="N53" s="120" t="s">
        <v>576</v>
      </c>
      <c r="O53" s="120" t="s">
        <v>576</v>
      </c>
      <c r="P53" s="65" t="s">
        <v>107</v>
      </c>
      <c r="Q53" s="65" t="s">
        <v>108</v>
      </c>
      <c r="R53" s="65" t="s">
        <v>129</v>
      </c>
      <c r="S53" s="65" t="s">
        <v>109</v>
      </c>
      <c r="T53" s="65" t="s">
        <v>133</v>
      </c>
      <c r="U53" s="65" t="s">
        <v>133</v>
      </c>
      <c r="V53" s="65" t="s">
        <v>134</v>
      </c>
      <c r="W53" s="65" t="s">
        <v>134</v>
      </c>
      <c r="X53" s="65" t="s">
        <v>134</v>
      </c>
      <c r="Y53" s="65" t="s">
        <v>133</v>
      </c>
      <c r="Z53" s="65" t="s">
        <v>134</v>
      </c>
      <c r="AA53" s="65" t="s">
        <v>109</v>
      </c>
      <c r="AB53" s="65" t="s">
        <v>109</v>
      </c>
      <c r="AC53" s="65" t="s">
        <v>134</v>
      </c>
      <c r="AD53" s="65" t="s">
        <v>109</v>
      </c>
      <c r="AE53" s="65" t="s">
        <v>109</v>
      </c>
      <c r="AF53" s="65" t="s">
        <v>134</v>
      </c>
      <c r="AG53" s="65" t="s">
        <v>109</v>
      </c>
      <c r="AH53" s="65" t="s">
        <v>110</v>
      </c>
      <c r="AI53" s="65" t="s">
        <v>151</v>
      </c>
      <c r="AJ53" s="65" t="s">
        <v>136</v>
      </c>
      <c r="AK53" s="65" t="s">
        <v>137</v>
      </c>
      <c r="AL53" s="65" t="s">
        <v>114</v>
      </c>
      <c r="AM53" s="65" t="s">
        <v>115</v>
      </c>
      <c r="AN53" s="65" t="s">
        <v>116</v>
      </c>
      <c r="AO53" s="65" t="s">
        <v>117</v>
      </c>
      <c r="AP53" s="65" t="s">
        <v>118</v>
      </c>
      <c r="AQ53" s="65" t="s">
        <v>141</v>
      </c>
      <c r="AR53" s="65" t="s">
        <v>142</v>
      </c>
      <c r="AS53" s="65" t="s">
        <v>143</v>
      </c>
      <c r="AT53" s="65" t="s">
        <v>122</v>
      </c>
      <c r="AU53" s="65" t="s">
        <v>145</v>
      </c>
      <c r="AV53" s="65" t="s">
        <v>123</v>
      </c>
      <c r="AW53" s="65" t="s">
        <v>125</v>
      </c>
      <c r="AX53" s="65" t="s">
        <v>126</v>
      </c>
      <c r="AY53" s="65" t="s">
        <v>127</v>
      </c>
      <c r="AZ53" s="120" t="s">
        <v>576</v>
      </c>
      <c r="BA53" s="65" t="s">
        <v>148</v>
      </c>
      <c r="BB53" s="13"/>
      <c r="BC53" s="3"/>
      <c r="BD53" s="3">
        <f t="shared" si="0"/>
        <v>1</v>
      </c>
      <c r="BE53" s="3">
        <f t="shared" si="1"/>
        <v>0</v>
      </c>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row>
    <row r="54" spans="1:118" ht="15" customHeight="1" x14ac:dyDescent="0.2">
      <c r="A54" s="64">
        <v>44104.720972222225</v>
      </c>
      <c r="B54" s="64">
        <v>44104.768657407411</v>
      </c>
      <c r="C54" s="65" t="s">
        <v>57</v>
      </c>
      <c r="D54" s="120" t="s">
        <v>576</v>
      </c>
      <c r="E54" s="13">
        <v>100</v>
      </c>
      <c r="F54" s="13">
        <v>4119</v>
      </c>
      <c r="G54" s="65" t="s">
        <v>130</v>
      </c>
      <c r="H54" s="64">
        <v>44104.768666631942</v>
      </c>
      <c r="I54" s="65" t="s">
        <v>380</v>
      </c>
      <c r="J54" s="65" t="s">
        <v>106</v>
      </c>
      <c r="K54" s="65" t="s">
        <v>106</v>
      </c>
      <c r="L54" s="65" t="s">
        <v>106</v>
      </c>
      <c r="M54" s="65" t="s">
        <v>106</v>
      </c>
      <c r="N54" s="120" t="s">
        <v>576</v>
      </c>
      <c r="O54" s="120" t="s">
        <v>576</v>
      </c>
      <c r="P54" s="65" t="s">
        <v>107</v>
      </c>
      <c r="Q54" s="65" t="s">
        <v>108</v>
      </c>
      <c r="R54" s="65" t="s">
        <v>129</v>
      </c>
      <c r="S54" s="65" t="s">
        <v>134</v>
      </c>
      <c r="T54" s="65" t="s">
        <v>132</v>
      </c>
      <c r="U54" s="65" t="s">
        <v>134</v>
      </c>
      <c r="V54" s="65" t="s">
        <v>134</v>
      </c>
      <c r="W54" s="65" t="s">
        <v>133</v>
      </c>
      <c r="X54" s="65" t="s">
        <v>133</v>
      </c>
      <c r="Y54" s="65" t="s">
        <v>134</v>
      </c>
      <c r="Z54" s="65" t="s">
        <v>109</v>
      </c>
      <c r="AA54" s="65" t="s">
        <v>134</v>
      </c>
      <c r="AB54" s="65" t="s">
        <v>134</v>
      </c>
      <c r="AC54" s="65" t="s">
        <v>134</v>
      </c>
      <c r="AD54" s="65" t="s">
        <v>109</v>
      </c>
      <c r="AE54" s="65" t="s">
        <v>109</v>
      </c>
      <c r="AF54" s="65" t="s">
        <v>133</v>
      </c>
      <c r="AG54" s="65" t="s">
        <v>109</v>
      </c>
      <c r="AH54" s="65" t="s">
        <v>135</v>
      </c>
      <c r="AI54" s="65" t="s">
        <v>151</v>
      </c>
      <c r="AJ54" s="65" t="s">
        <v>136</v>
      </c>
      <c r="AK54" s="65" t="s">
        <v>137</v>
      </c>
      <c r="AL54" s="65" t="s">
        <v>114</v>
      </c>
      <c r="AM54" s="65" t="s">
        <v>138</v>
      </c>
      <c r="AN54" s="65" t="s">
        <v>116</v>
      </c>
      <c r="AO54" s="65" t="s">
        <v>117</v>
      </c>
      <c r="AP54" s="65" t="s">
        <v>118</v>
      </c>
      <c r="AQ54" s="65" t="s">
        <v>141</v>
      </c>
      <c r="AR54" s="65" t="s">
        <v>142</v>
      </c>
      <c r="AS54" s="65" t="s">
        <v>143</v>
      </c>
      <c r="AT54" s="65" t="s">
        <v>122</v>
      </c>
      <c r="AU54" s="65" t="s">
        <v>145</v>
      </c>
      <c r="AV54" s="65" t="s">
        <v>123</v>
      </c>
      <c r="AW54" s="65" t="s">
        <v>125</v>
      </c>
      <c r="AX54" s="65" t="s">
        <v>157</v>
      </c>
      <c r="AY54" s="65" t="s">
        <v>127</v>
      </c>
      <c r="AZ54" s="120" t="s">
        <v>576</v>
      </c>
      <c r="BA54" s="65" t="s">
        <v>148</v>
      </c>
      <c r="BB54" s="13"/>
      <c r="BC54" s="3"/>
      <c r="BD54" s="3">
        <f t="shared" si="0"/>
        <v>1</v>
      </c>
      <c r="BE54" s="3">
        <f t="shared" si="1"/>
        <v>0</v>
      </c>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row>
    <row r="55" spans="1:118" ht="16" x14ac:dyDescent="0.2">
      <c r="A55" s="64">
        <v>44104.773194444446</v>
      </c>
      <c r="B55" s="64">
        <v>44104.780486111114</v>
      </c>
      <c r="C55" s="65" t="s">
        <v>57</v>
      </c>
      <c r="D55" s="120" t="s">
        <v>576</v>
      </c>
      <c r="E55" s="13">
        <v>100</v>
      </c>
      <c r="F55" s="13">
        <v>629</v>
      </c>
      <c r="G55" s="65" t="s">
        <v>130</v>
      </c>
      <c r="H55" s="64">
        <v>44104.780494085651</v>
      </c>
      <c r="I55" s="65" t="s">
        <v>381</v>
      </c>
      <c r="J55" s="65" t="s">
        <v>106</v>
      </c>
      <c r="K55" s="65" t="s">
        <v>106</v>
      </c>
      <c r="L55" s="65" t="s">
        <v>106</v>
      </c>
      <c r="M55" s="65" t="s">
        <v>106</v>
      </c>
      <c r="N55" s="120" t="s">
        <v>576</v>
      </c>
      <c r="O55" s="120" t="s">
        <v>576</v>
      </c>
      <c r="P55" s="65" t="s">
        <v>107</v>
      </c>
      <c r="Q55" s="65" t="s">
        <v>108</v>
      </c>
      <c r="R55" s="65" t="s">
        <v>129</v>
      </c>
      <c r="S55" s="65" t="s">
        <v>134</v>
      </c>
      <c r="T55" s="65" t="s">
        <v>133</v>
      </c>
      <c r="U55" s="65" t="s">
        <v>132</v>
      </c>
      <c r="V55" s="65" t="s">
        <v>133</v>
      </c>
      <c r="W55" s="65" t="s">
        <v>134</v>
      </c>
      <c r="X55" s="65" t="s">
        <v>134</v>
      </c>
      <c r="Y55" s="65" t="s">
        <v>134</v>
      </c>
      <c r="Z55" s="65" t="s">
        <v>134</v>
      </c>
      <c r="AA55" s="65" t="s">
        <v>134</v>
      </c>
      <c r="AB55" s="65" t="s">
        <v>134</v>
      </c>
      <c r="AC55" s="65" t="s">
        <v>133</v>
      </c>
      <c r="AD55" s="65" t="s">
        <v>133</v>
      </c>
      <c r="AE55" s="65" t="s">
        <v>134</v>
      </c>
      <c r="AF55" s="65" t="s">
        <v>134</v>
      </c>
      <c r="AG55" s="65" t="s">
        <v>133</v>
      </c>
      <c r="AH55" s="65" t="s">
        <v>135</v>
      </c>
      <c r="AI55" s="65" t="s">
        <v>111</v>
      </c>
      <c r="AJ55" s="65" t="s">
        <v>136</v>
      </c>
      <c r="AK55" s="65" t="s">
        <v>137</v>
      </c>
      <c r="AL55" s="65" t="s">
        <v>114</v>
      </c>
      <c r="AM55" s="65" t="s">
        <v>138</v>
      </c>
      <c r="AN55" s="65" t="s">
        <v>156</v>
      </c>
      <c r="AO55" s="65" t="s">
        <v>117</v>
      </c>
      <c r="AP55" s="65" t="s">
        <v>140</v>
      </c>
      <c r="AQ55" s="65" t="s">
        <v>141</v>
      </c>
      <c r="AR55" s="65" t="s">
        <v>142</v>
      </c>
      <c r="AS55" s="65" t="s">
        <v>182</v>
      </c>
      <c r="AT55" s="65" t="s">
        <v>161</v>
      </c>
      <c r="AU55" s="65" t="s">
        <v>145</v>
      </c>
      <c r="AV55" s="65" t="s">
        <v>174</v>
      </c>
      <c r="AW55" s="65" t="s">
        <v>125</v>
      </c>
      <c r="AX55" s="65" t="s">
        <v>126</v>
      </c>
      <c r="AY55" s="65" t="s">
        <v>147</v>
      </c>
      <c r="AZ55" s="120" t="s">
        <v>576</v>
      </c>
      <c r="BA55" s="65" t="s">
        <v>148</v>
      </c>
      <c r="BB55" s="13"/>
      <c r="BC55" s="3"/>
      <c r="BD55" s="3">
        <f t="shared" si="0"/>
        <v>1</v>
      </c>
      <c r="BE55" s="3">
        <f t="shared" si="1"/>
        <v>0</v>
      </c>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row>
    <row r="56" spans="1:118" ht="16" x14ac:dyDescent="0.2">
      <c r="A56" s="64">
        <v>44104.803229166668</v>
      </c>
      <c r="B56" s="64">
        <v>44104.807488425926</v>
      </c>
      <c r="C56" s="65" t="s">
        <v>57</v>
      </c>
      <c r="D56" s="120" t="s">
        <v>576</v>
      </c>
      <c r="E56" s="13">
        <v>100</v>
      </c>
      <c r="F56" s="13">
        <v>367</v>
      </c>
      <c r="G56" s="65" t="s">
        <v>130</v>
      </c>
      <c r="H56" s="64">
        <v>44104.807502187497</v>
      </c>
      <c r="I56" s="65" t="s">
        <v>382</v>
      </c>
      <c r="J56" s="65" t="s">
        <v>106</v>
      </c>
      <c r="K56" s="65" t="s">
        <v>106</v>
      </c>
      <c r="L56" s="65" t="s">
        <v>106</v>
      </c>
      <c r="M56" s="65" t="s">
        <v>106</v>
      </c>
      <c r="N56" s="120" t="s">
        <v>576</v>
      </c>
      <c r="O56" s="120" t="s">
        <v>576</v>
      </c>
      <c r="P56" s="65" t="s">
        <v>107</v>
      </c>
      <c r="Q56" s="65" t="s">
        <v>108</v>
      </c>
      <c r="R56" s="65" t="s">
        <v>129</v>
      </c>
      <c r="S56" s="65" t="s">
        <v>132</v>
      </c>
      <c r="T56" s="65" t="s">
        <v>132</v>
      </c>
      <c r="U56" s="65" t="s">
        <v>132</v>
      </c>
      <c r="V56" s="65" t="s">
        <v>132</v>
      </c>
      <c r="W56" s="65" t="s">
        <v>132</v>
      </c>
      <c r="X56" s="65" t="s">
        <v>134</v>
      </c>
      <c r="Y56" s="65" t="s">
        <v>134</v>
      </c>
      <c r="Z56" s="65" t="s">
        <v>134</v>
      </c>
      <c r="AA56" s="65" t="s">
        <v>132</v>
      </c>
      <c r="AB56" s="65" t="s">
        <v>132</v>
      </c>
      <c r="AC56" s="65" t="s">
        <v>132</v>
      </c>
      <c r="AD56" s="65" t="s">
        <v>132</v>
      </c>
      <c r="AE56" s="65" t="s">
        <v>132</v>
      </c>
      <c r="AF56" s="65" t="s">
        <v>132</v>
      </c>
      <c r="AG56" s="65" t="s">
        <v>132</v>
      </c>
      <c r="AH56" s="65" t="s">
        <v>110</v>
      </c>
      <c r="AI56" s="65" t="s">
        <v>111</v>
      </c>
      <c r="AJ56" s="65" t="s">
        <v>136</v>
      </c>
      <c r="AK56" s="65" t="s">
        <v>137</v>
      </c>
      <c r="AL56" s="65" t="s">
        <v>114</v>
      </c>
      <c r="AM56" s="65" t="s">
        <v>138</v>
      </c>
      <c r="AN56" s="65" t="s">
        <v>116</v>
      </c>
      <c r="AO56" s="65" t="s">
        <v>117</v>
      </c>
      <c r="AP56" s="65" t="s">
        <v>118</v>
      </c>
      <c r="AQ56" s="65" t="s">
        <v>141</v>
      </c>
      <c r="AR56" s="65" t="s">
        <v>142</v>
      </c>
      <c r="AS56" s="65" t="s">
        <v>182</v>
      </c>
      <c r="AT56" s="65" t="s">
        <v>153</v>
      </c>
      <c r="AU56" s="65" t="s">
        <v>145</v>
      </c>
      <c r="AV56" s="65" t="s">
        <v>123</v>
      </c>
      <c r="AW56" s="65" t="s">
        <v>187</v>
      </c>
      <c r="AX56" s="65" t="s">
        <v>157</v>
      </c>
      <c r="AY56" s="65" t="s">
        <v>147</v>
      </c>
      <c r="AZ56" s="120" t="s">
        <v>576</v>
      </c>
      <c r="BA56" s="65" t="s">
        <v>220</v>
      </c>
      <c r="BB56" s="13"/>
      <c r="BC56" s="3"/>
      <c r="BD56" s="3">
        <f t="shared" si="0"/>
        <v>0</v>
      </c>
      <c r="BE56" s="3">
        <f t="shared" si="1"/>
        <v>1</v>
      </c>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row>
    <row r="57" spans="1:118" ht="16" x14ac:dyDescent="0.2">
      <c r="A57" s="64">
        <v>44104.752453703702</v>
      </c>
      <c r="B57" s="64">
        <v>44104.812835648147</v>
      </c>
      <c r="C57" s="65" t="s">
        <v>57</v>
      </c>
      <c r="D57" s="120" t="s">
        <v>576</v>
      </c>
      <c r="E57" s="13">
        <v>100</v>
      </c>
      <c r="F57" s="13">
        <v>5216</v>
      </c>
      <c r="G57" s="65" t="s">
        <v>130</v>
      </c>
      <c r="H57" s="64">
        <v>44104.812844629632</v>
      </c>
      <c r="I57" s="65" t="s">
        <v>383</v>
      </c>
      <c r="J57" s="65" t="s">
        <v>106</v>
      </c>
      <c r="K57" s="65" t="s">
        <v>106</v>
      </c>
      <c r="L57" s="65" t="s">
        <v>106</v>
      </c>
      <c r="M57" s="65" t="s">
        <v>106</v>
      </c>
      <c r="N57" s="120" t="s">
        <v>576</v>
      </c>
      <c r="O57" s="120" t="s">
        <v>576</v>
      </c>
      <c r="P57" s="65" t="s">
        <v>107</v>
      </c>
      <c r="Q57" s="65" t="s">
        <v>108</v>
      </c>
      <c r="R57" s="65" t="s">
        <v>129</v>
      </c>
      <c r="S57" s="65" t="s">
        <v>133</v>
      </c>
      <c r="T57" s="65" t="s">
        <v>132</v>
      </c>
      <c r="U57" s="65" t="s">
        <v>134</v>
      </c>
      <c r="V57" s="65" t="s">
        <v>133</v>
      </c>
      <c r="W57" s="65" t="s">
        <v>134</v>
      </c>
      <c r="X57" s="65" t="s">
        <v>134</v>
      </c>
      <c r="Y57" s="65" t="s">
        <v>133</v>
      </c>
      <c r="Z57" s="65" t="s">
        <v>134</v>
      </c>
      <c r="AA57" s="65" t="s">
        <v>134</v>
      </c>
      <c r="AB57" s="65" t="s">
        <v>134</v>
      </c>
      <c r="AC57" s="65" t="s">
        <v>134</v>
      </c>
      <c r="AD57" s="65" t="s">
        <v>133</v>
      </c>
      <c r="AE57" s="65" t="s">
        <v>134</v>
      </c>
      <c r="AF57" s="65" t="s">
        <v>134</v>
      </c>
      <c r="AG57" s="65" t="s">
        <v>109</v>
      </c>
      <c r="AH57" s="65" t="s">
        <v>110</v>
      </c>
      <c r="AI57" s="65" t="s">
        <v>111</v>
      </c>
      <c r="AJ57" s="65" t="s">
        <v>136</v>
      </c>
      <c r="AK57" s="65" t="s">
        <v>113</v>
      </c>
      <c r="AL57" s="65" t="s">
        <v>195</v>
      </c>
      <c r="AM57" s="65" t="s">
        <v>138</v>
      </c>
      <c r="AN57" s="65" t="s">
        <v>156</v>
      </c>
      <c r="AO57" s="65" t="s">
        <v>139</v>
      </c>
      <c r="AP57" s="65" t="s">
        <v>186</v>
      </c>
      <c r="AQ57" s="65" t="s">
        <v>141</v>
      </c>
      <c r="AR57" s="65" t="s">
        <v>142</v>
      </c>
      <c r="AS57" s="65" t="s">
        <v>143</v>
      </c>
      <c r="AT57" s="65" t="s">
        <v>153</v>
      </c>
      <c r="AU57" s="65" t="s">
        <v>145</v>
      </c>
      <c r="AV57" s="65" t="s">
        <v>174</v>
      </c>
      <c r="AW57" s="65" t="s">
        <v>171</v>
      </c>
      <c r="AX57" s="65" t="s">
        <v>146</v>
      </c>
      <c r="AY57" s="65" t="s">
        <v>147</v>
      </c>
      <c r="AZ57" s="120" t="s">
        <v>576</v>
      </c>
      <c r="BA57" s="65" t="s">
        <v>220</v>
      </c>
      <c r="BB57" s="13"/>
      <c r="BC57" s="3"/>
      <c r="BD57" s="3">
        <f t="shared" si="0"/>
        <v>0</v>
      </c>
      <c r="BE57" s="3">
        <f t="shared" si="1"/>
        <v>1</v>
      </c>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row>
    <row r="58" spans="1:118" ht="16" x14ac:dyDescent="0.2">
      <c r="A58" s="64">
        <v>44105.359502314815</v>
      </c>
      <c r="B58" s="64">
        <v>44105.368611111109</v>
      </c>
      <c r="C58" s="65" t="s">
        <v>57</v>
      </c>
      <c r="D58" s="120" t="s">
        <v>576</v>
      </c>
      <c r="E58" s="13">
        <v>100</v>
      </c>
      <c r="F58" s="13">
        <v>786</v>
      </c>
      <c r="G58" s="65" t="s">
        <v>130</v>
      </c>
      <c r="H58" s="64">
        <v>44105.368618298613</v>
      </c>
      <c r="I58" s="65" t="s">
        <v>384</v>
      </c>
      <c r="J58" s="65" t="s">
        <v>106</v>
      </c>
      <c r="K58" s="65" t="s">
        <v>106</v>
      </c>
      <c r="L58" s="65" t="s">
        <v>106</v>
      </c>
      <c r="M58" s="65" t="s">
        <v>106</v>
      </c>
      <c r="N58" s="120" t="s">
        <v>576</v>
      </c>
      <c r="O58" s="120" t="s">
        <v>576</v>
      </c>
      <c r="P58" s="65" t="s">
        <v>107</v>
      </c>
      <c r="Q58" s="65" t="s">
        <v>108</v>
      </c>
      <c r="R58" s="65" t="s">
        <v>129</v>
      </c>
      <c r="S58" s="65" t="s">
        <v>134</v>
      </c>
      <c r="T58" s="65" t="s">
        <v>132</v>
      </c>
      <c r="U58" s="65" t="s">
        <v>133</v>
      </c>
      <c r="V58" s="65" t="s">
        <v>134</v>
      </c>
      <c r="W58" s="65" t="s">
        <v>132</v>
      </c>
      <c r="X58" s="65" t="s">
        <v>132</v>
      </c>
      <c r="Y58" s="65" t="s">
        <v>133</v>
      </c>
      <c r="Z58" s="65" t="s">
        <v>134</v>
      </c>
      <c r="AA58" s="65" t="s">
        <v>134</v>
      </c>
      <c r="AB58" s="65" t="s">
        <v>134</v>
      </c>
      <c r="AC58" s="65" t="s">
        <v>134</v>
      </c>
      <c r="AD58" s="65" t="s">
        <v>134</v>
      </c>
      <c r="AE58" s="65" t="s">
        <v>134</v>
      </c>
      <c r="AF58" s="65" t="s">
        <v>133</v>
      </c>
      <c r="AG58" s="65" t="s">
        <v>134</v>
      </c>
      <c r="AH58" s="65" t="s">
        <v>110</v>
      </c>
      <c r="AI58" s="65" t="s">
        <v>151</v>
      </c>
      <c r="AJ58" s="65" t="s">
        <v>136</v>
      </c>
      <c r="AK58" s="65" t="s">
        <v>137</v>
      </c>
      <c r="AL58" s="65" t="s">
        <v>114</v>
      </c>
      <c r="AM58" s="65" t="s">
        <v>155</v>
      </c>
      <c r="AN58" s="65" t="s">
        <v>116</v>
      </c>
      <c r="AO58" s="65" t="s">
        <v>117</v>
      </c>
      <c r="AP58" s="65" t="s">
        <v>140</v>
      </c>
      <c r="AQ58" s="65" t="s">
        <v>141</v>
      </c>
      <c r="AR58" s="65" t="s">
        <v>142</v>
      </c>
      <c r="AS58" s="65" t="s">
        <v>143</v>
      </c>
      <c r="AT58" s="65" t="s">
        <v>153</v>
      </c>
      <c r="AU58" s="65" t="s">
        <v>145</v>
      </c>
      <c r="AV58" s="65" t="s">
        <v>123</v>
      </c>
      <c r="AW58" s="65" t="s">
        <v>171</v>
      </c>
      <c r="AX58" s="65" t="s">
        <v>227</v>
      </c>
      <c r="AY58" s="65" t="s">
        <v>147</v>
      </c>
      <c r="AZ58" s="120" t="s">
        <v>576</v>
      </c>
      <c r="BA58" s="65" t="s">
        <v>220</v>
      </c>
      <c r="BB58" s="13"/>
      <c r="BC58" s="3"/>
      <c r="BD58" s="3">
        <f t="shared" si="0"/>
        <v>0</v>
      </c>
      <c r="BE58" s="3">
        <f t="shared" si="1"/>
        <v>1</v>
      </c>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row>
    <row r="59" spans="1:118" ht="16" x14ac:dyDescent="0.2">
      <c r="A59" s="64">
        <v>44105.393530092595</v>
      </c>
      <c r="B59" s="64">
        <v>44105.422372685185</v>
      </c>
      <c r="C59" s="65" t="s">
        <v>57</v>
      </c>
      <c r="D59" s="120" t="s">
        <v>576</v>
      </c>
      <c r="E59" s="13">
        <v>100</v>
      </c>
      <c r="F59" s="13">
        <v>2491</v>
      </c>
      <c r="G59" s="65" t="s">
        <v>130</v>
      </c>
      <c r="H59" s="64">
        <v>44105.422385324076</v>
      </c>
      <c r="I59" s="65" t="s">
        <v>385</v>
      </c>
      <c r="J59" s="65" t="s">
        <v>106</v>
      </c>
      <c r="K59" s="65" t="s">
        <v>106</v>
      </c>
      <c r="L59" s="65" t="s">
        <v>106</v>
      </c>
      <c r="M59" s="65" t="s">
        <v>106</v>
      </c>
      <c r="N59" s="120" t="s">
        <v>576</v>
      </c>
      <c r="O59" s="120" t="s">
        <v>576</v>
      </c>
      <c r="P59" s="65" t="s">
        <v>107</v>
      </c>
      <c r="Q59" s="65" t="s">
        <v>108</v>
      </c>
      <c r="R59" s="65" t="s">
        <v>129</v>
      </c>
      <c r="S59" s="65" t="s">
        <v>132</v>
      </c>
      <c r="T59" s="65" t="s">
        <v>132</v>
      </c>
      <c r="U59" s="65" t="s">
        <v>132</v>
      </c>
      <c r="V59" s="65" t="s">
        <v>134</v>
      </c>
      <c r="W59" s="65" t="s">
        <v>134</v>
      </c>
      <c r="X59" s="65" t="s">
        <v>133</v>
      </c>
      <c r="Y59" s="65" t="s">
        <v>134</v>
      </c>
      <c r="Z59" s="65" t="s">
        <v>134</v>
      </c>
      <c r="AA59" s="65" t="s">
        <v>133</v>
      </c>
      <c r="AB59" s="65" t="s">
        <v>134</v>
      </c>
      <c r="AC59" s="65" t="s">
        <v>134</v>
      </c>
      <c r="AD59" s="65" t="s">
        <v>134</v>
      </c>
      <c r="AE59" s="65" t="s">
        <v>109</v>
      </c>
      <c r="AF59" s="65" t="s">
        <v>134</v>
      </c>
      <c r="AG59" s="65" t="s">
        <v>134</v>
      </c>
      <c r="AH59" s="65" t="s">
        <v>135</v>
      </c>
      <c r="AI59" s="65" t="s">
        <v>151</v>
      </c>
      <c r="AJ59" s="65" t="s">
        <v>136</v>
      </c>
      <c r="AK59" s="65" t="s">
        <v>137</v>
      </c>
      <c r="AL59" s="65" t="s">
        <v>195</v>
      </c>
      <c r="AM59" s="65" t="s">
        <v>138</v>
      </c>
      <c r="AN59" s="65" t="s">
        <v>116</v>
      </c>
      <c r="AO59" s="65" t="s">
        <v>117</v>
      </c>
      <c r="AP59" s="65" t="s">
        <v>216</v>
      </c>
      <c r="AQ59" s="65" t="s">
        <v>141</v>
      </c>
      <c r="AR59" s="65" t="s">
        <v>142</v>
      </c>
      <c r="AS59" s="65" t="s">
        <v>143</v>
      </c>
      <c r="AT59" s="65" t="s">
        <v>122</v>
      </c>
      <c r="AU59" s="65" t="s">
        <v>145</v>
      </c>
      <c r="AV59" s="65" t="s">
        <v>123</v>
      </c>
      <c r="AW59" s="65" t="s">
        <v>187</v>
      </c>
      <c r="AX59" s="65" t="s">
        <v>157</v>
      </c>
      <c r="AY59" s="65" t="s">
        <v>147</v>
      </c>
      <c r="AZ59" s="120" t="s">
        <v>576</v>
      </c>
      <c r="BA59" s="65" t="s">
        <v>148</v>
      </c>
      <c r="BB59" s="13"/>
      <c r="BC59" s="3"/>
      <c r="BD59" s="3">
        <f t="shared" si="0"/>
        <v>1</v>
      </c>
      <c r="BE59" s="3">
        <f t="shared" si="1"/>
        <v>0</v>
      </c>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row>
    <row r="60" spans="1:118" ht="16" x14ac:dyDescent="0.2">
      <c r="A60" s="64">
        <v>44105.443194444444</v>
      </c>
      <c r="B60" s="64">
        <v>44105.449918981481</v>
      </c>
      <c r="C60" s="65" t="s">
        <v>57</v>
      </c>
      <c r="D60" s="120" t="s">
        <v>576</v>
      </c>
      <c r="E60" s="13">
        <v>100</v>
      </c>
      <c r="F60" s="13">
        <v>580</v>
      </c>
      <c r="G60" s="65" t="s">
        <v>130</v>
      </c>
      <c r="H60" s="64">
        <v>44105.449921944448</v>
      </c>
      <c r="I60" s="65" t="s">
        <v>386</v>
      </c>
      <c r="J60" s="65" t="s">
        <v>106</v>
      </c>
      <c r="K60" s="65" t="s">
        <v>106</v>
      </c>
      <c r="L60" s="65" t="s">
        <v>106</v>
      </c>
      <c r="M60" s="65" t="s">
        <v>106</v>
      </c>
      <c r="N60" s="120" t="s">
        <v>576</v>
      </c>
      <c r="O60" s="120" t="s">
        <v>576</v>
      </c>
      <c r="P60" s="65" t="s">
        <v>107</v>
      </c>
      <c r="Q60" s="65" t="s">
        <v>108</v>
      </c>
      <c r="R60" s="65" t="s">
        <v>129</v>
      </c>
      <c r="S60" s="65" t="s">
        <v>109</v>
      </c>
      <c r="T60" s="65" t="s">
        <v>132</v>
      </c>
      <c r="U60" s="65" t="s">
        <v>133</v>
      </c>
      <c r="V60" s="65" t="s">
        <v>134</v>
      </c>
      <c r="W60" s="65" t="s">
        <v>134</v>
      </c>
      <c r="X60" s="65" t="s">
        <v>132</v>
      </c>
      <c r="Y60" s="65" t="s">
        <v>133</v>
      </c>
      <c r="Z60" s="65" t="s">
        <v>134</v>
      </c>
      <c r="AA60" s="65" t="s">
        <v>134</v>
      </c>
      <c r="AB60" s="65" t="s">
        <v>134</v>
      </c>
      <c r="AC60" s="65" t="s">
        <v>134</v>
      </c>
      <c r="AD60" s="65" t="s">
        <v>134</v>
      </c>
      <c r="AE60" s="65" t="s">
        <v>109</v>
      </c>
      <c r="AF60" s="65" t="s">
        <v>133</v>
      </c>
      <c r="AG60" s="65" t="s">
        <v>134</v>
      </c>
      <c r="AH60" s="65" t="s">
        <v>110</v>
      </c>
      <c r="AI60" s="65" t="s">
        <v>166</v>
      </c>
      <c r="AJ60" s="65" t="s">
        <v>136</v>
      </c>
      <c r="AK60" s="65" t="s">
        <v>137</v>
      </c>
      <c r="AL60" s="65" t="s">
        <v>114</v>
      </c>
      <c r="AM60" s="65" t="s">
        <v>138</v>
      </c>
      <c r="AN60" s="65" t="s">
        <v>176</v>
      </c>
      <c r="AO60" s="65" t="s">
        <v>387</v>
      </c>
      <c r="AP60" s="65" t="s">
        <v>216</v>
      </c>
      <c r="AQ60" s="65" t="s">
        <v>119</v>
      </c>
      <c r="AR60" s="65" t="s">
        <v>142</v>
      </c>
      <c r="AS60" s="65" t="s">
        <v>143</v>
      </c>
      <c r="AT60" s="65" t="s">
        <v>144</v>
      </c>
      <c r="AU60" s="65" t="s">
        <v>145</v>
      </c>
      <c r="AV60" s="65" t="s">
        <v>123</v>
      </c>
      <c r="AW60" s="65" t="s">
        <v>125</v>
      </c>
      <c r="AX60" s="65" t="s">
        <v>126</v>
      </c>
      <c r="AY60" s="65" t="s">
        <v>192</v>
      </c>
      <c r="AZ60" s="120" t="s">
        <v>576</v>
      </c>
      <c r="BA60" s="65" t="s">
        <v>148</v>
      </c>
      <c r="BB60" s="13"/>
      <c r="BC60" s="3"/>
      <c r="BD60" s="3">
        <f t="shared" si="0"/>
        <v>1</v>
      </c>
      <c r="BE60" s="3">
        <f t="shared" si="1"/>
        <v>0</v>
      </c>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row>
    <row r="61" spans="1:118" ht="16" x14ac:dyDescent="0.2">
      <c r="A61" s="64">
        <v>44105.731631944444</v>
      </c>
      <c r="B61" s="64">
        <v>44105.736875000002</v>
      </c>
      <c r="C61" s="65" t="s">
        <v>57</v>
      </c>
      <c r="D61" s="120" t="s">
        <v>576</v>
      </c>
      <c r="E61" s="13">
        <v>100</v>
      </c>
      <c r="F61" s="13">
        <v>452</v>
      </c>
      <c r="G61" s="65" t="s">
        <v>130</v>
      </c>
      <c r="H61" s="64">
        <v>44105.736878379626</v>
      </c>
      <c r="I61" s="65" t="s">
        <v>388</v>
      </c>
      <c r="J61" s="65" t="s">
        <v>106</v>
      </c>
      <c r="K61" s="65" t="s">
        <v>106</v>
      </c>
      <c r="L61" s="65" t="s">
        <v>106</v>
      </c>
      <c r="M61" s="65" t="s">
        <v>106</v>
      </c>
      <c r="N61" s="120" t="s">
        <v>576</v>
      </c>
      <c r="O61" s="120" t="s">
        <v>576</v>
      </c>
      <c r="P61" s="65" t="s">
        <v>107</v>
      </c>
      <c r="Q61" s="65" t="s">
        <v>108</v>
      </c>
      <c r="R61" s="65" t="s">
        <v>129</v>
      </c>
      <c r="S61" s="65" t="s">
        <v>134</v>
      </c>
      <c r="T61" s="65" t="s">
        <v>132</v>
      </c>
      <c r="U61" s="65" t="s">
        <v>134</v>
      </c>
      <c r="V61" s="65" t="s">
        <v>134</v>
      </c>
      <c r="W61" s="65" t="s">
        <v>134</v>
      </c>
      <c r="X61" s="65" t="s">
        <v>133</v>
      </c>
      <c r="Y61" s="65" t="s">
        <v>109</v>
      </c>
      <c r="Z61" s="65" t="s">
        <v>134</v>
      </c>
      <c r="AA61" s="65" t="s">
        <v>134</v>
      </c>
      <c r="AB61" s="65" t="s">
        <v>134</v>
      </c>
      <c r="AC61" s="65" t="s">
        <v>134</v>
      </c>
      <c r="AD61" s="65" t="s">
        <v>134</v>
      </c>
      <c r="AE61" s="65" t="s">
        <v>109</v>
      </c>
      <c r="AF61" s="65" t="s">
        <v>133</v>
      </c>
      <c r="AG61" s="65" t="s">
        <v>134</v>
      </c>
      <c r="AH61" s="65" t="s">
        <v>165</v>
      </c>
      <c r="AI61" s="65" t="s">
        <v>151</v>
      </c>
      <c r="AJ61" s="65" t="s">
        <v>136</v>
      </c>
      <c r="AK61" s="65" t="s">
        <v>137</v>
      </c>
      <c r="AL61" s="65" t="s">
        <v>114</v>
      </c>
      <c r="AM61" s="65" t="s">
        <v>138</v>
      </c>
      <c r="AN61" s="65" t="s">
        <v>156</v>
      </c>
      <c r="AO61" s="65" t="s">
        <v>139</v>
      </c>
      <c r="AP61" s="65" t="s">
        <v>140</v>
      </c>
      <c r="AQ61" s="65" t="s">
        <v>141</v>
      </c>
      <c r="AR61" s="65" t="s">
        <v>120</v>
      </c>
      <c r="AS61" s="65" t="s">
        <v>143</v>
      </c>
      <c r="AT61" s="65" t="s">
        <v>122</v>
      </c>
      <c r="AU61" s="65" t="s">
        <v>145</v>
      </c>
      <c r="AV61" s="65" t="s">
        <v>174</v>
      </c>
      <c r="AW61" s="65" t="s">
        <v>125</v>
      </c>
      <c r="AX61" s="65" t="s">
        <v>157</v>
      </c>
      <c r="AY61" s="65" t="s">
        <v>147</v>
      </c>
      <c r="AZ61" s="120" t="s">
        <v>576</v>
      </c>
      <c r="BA61" s="65" t="s">
        <v>220</v>
      </c>
      <c r="BB61" s="13"/>
      <c r="BC61" s="3"/>
      <c r="BD61" s="3">
        <f t="shared" si="0"/>
        <v>0</v>
      </c>
      <c r="BE61" s="3">
        <f t="shared" si="1"/>
        <v>1</v>
      </c>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row>
    <row r="62" spans="1:118" ht="16" x14ac:dyDescent="0.2">
      <c r="A62" s="64">
        <v>44105.829918981479</v>
      </c>
      <c r="B62" s="64">
        <v>44105.845694444448</v>
      </c>
      <c r="C62" s="65" t="s">
        <v>57</v>
      </c>
      <c r="D62" s="120" t="s">
        <v>576</v>
      </c>
      <c r="E62" s="13">
        <v>100</v>
      </c>
      <c r="F62" s="13">
        <v>1363</v>
      </c>
      <c r="G62" s="65" t="s">
        <v>130</v>
      </c>
      <c r="H62" s="64">
        <v>44105.845706828703</v>
      </c>
      <c r="I62" s="65" t="s">
        <v>389</v>
      </c>
      <c r="J62" s="65" t="s">
        <v>106</v>
      </c>
      <c r="K62" s="65" t="s">
        <v>106</v>
      </c>
      <c r="L62" s="65" t="s">
        <v>106</v>
      </c>
      <c r="M62" s="65" t="s">
        <v>106</v>
      </c>
      <c r="N62" s="120" t="s">
        <v>576</v>
      </c>
      <c r="O62" s="120" t="s">
        <v>576</v>
      </c>
      <c r="P62" s="65" t="s">
        <v>107</v>
      </c>
      <c r="Q62" s="65" t="s">
        <v>108</v>
      </c>
      <c r="R62" s="65" t="s">
        <v>129</v>
      </c>
      <c r="S62" s="65" t="s">
        <v>134</v>
      </c>
      <c r="T62" s="65" t="s">
        <v>134</v>
      </c>
      <c r="U62" s="65" t="s">
        <v>134</v>
      </c>
      <c r="V62" s="65" t="s">
        <v>134</v>
      </c>
      <c r="W62" s="65" t="s">
        <v>134</v>
      </c>
      <c r="X62" s="65" t="s">
        <v>134</v>
      </c>
      <c r="Y62" s="65" t="s">
        <v>134</v>
      </c>
      <c r="Z62" s="65" t="s">
        <v>134</v>
      </c>
      <c r="AA62" s="65" t="s">
        <v>134</v>
      </c>
      <c r="AB62" s="65" t="s">
        <v>134</v>
      </c>
      <c r="AC62" s="65" t="s">
        <v>134</v>
      </c>
      <c r="AD62" s="65" t="s">
        <v>134</v>
      </c>
      <c r="AE62" s="65" t="s">
        <v>109</v>
      </c>
      <c r="AF62" s="65" t="s">
        <v>109</v>
      </c>
      <c r="AG62" s="65" t="s">
        <v>134</v>
      </c>
      <c r="AH62" s="65" t="s">
        <v>135</v>
      </c>
      <c r="AI62" s="65" t="s">
        <v>151</v>
      </c>
      <c r="AJ62" s="65" t="s">
        <v>136</v>
      </c>
      <c r="AK62" s="65" t="s">
        <v>137</v>
      </c>
      <c r="AL62" s="65" t="s">
        <v>114</v>
      </c>
      <c r="AM62" s="65" t="s">
        <v>155</v>
      </c>
      <c r="AN62" s="65" t="s">
        <v>116</v>
      </c>
      <c r="AO62" s="65" t="s">
        <v>117</v>
      </c>
      <c r="AP62" s="65" t="s">
        <v>140</v>
      </c>
      <c r="AQ62" s="65" t="s">
        <v>141</v>
      </c>
      <c r="AR62" s="65" t="s">
        <v>120</v>
      </c>
      <c r="AS62" s="65" t="s">
        <v>143</v>
      </c>
      <c r="AT62" s="65" t="s">
        <v>153</v>
      </c>
      <c r="AU62" s="65" t="s">
        <v>145</v>
      </c>
      <c r="AV62" s="65" t="s">
        <v>123</v>
      </c>
      <c r="AW62" s="65" t="s">
        <v>171</v>
      </c>
      <c r="AX62" s="65" t="s">
        <v>157</v>
      </c>
      <c r="AY62" s="65" t="s">
        <v>192</v>
      </c>
      <c r="AZ62" s="120" t="s">
        <v>576</v>
      </c>
      <c r="BA62" s="65" t="s">
        <v>148</v>
      </c>
      <c r="BB62" s="13"/>
      <c r="BC62" s="3"/>
      <c r="BD62" s="3">
        <f t="shared" si="0"/>
        <v>1</v>
      </c>
      <c r="BE62" s="3">
        <f t="shared" si="1"/>
        <v>0</v>
      </c>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row>
    <row r="63" spans="1:118" ht="16" x14ac:dyDescent="0.2">
      <c r="A63" s="64">
        <v>44108.594699074078</v>
      </c>
      <c r="B63" s="64">
        <v>44108.618807870371</v>
      </c>
      <c r="C63" s="65" t="s">
        <v>57</v>
      </c>
      <c r="D63" s="120" t="s">
        <v>576</v>
      </c>
      <c r="E63" s="13">
        <v>100</v>
      </c>
      <c r="F63" s="13">
        <v>2082</v>
      </c>
      <c r="G63" s="65" t="s">
        <v>130</v>
      </c>
      <c r="H63" s="64">
        <v>44108.618821770833</v>
      </c>
      <c r="I63" s="65" t="s">
        <v>390</v>
      </c>
      <c r="J63" s="65" t="s">
        <v>106</v>
      </c>
      <c r="K63" s="65" t="s">
        <v>106</v>
      </c>
      <c r="L63" s="65" t="s">
        <v>106</v>
      </c>
      <c r="M63" s="65" t="s">
        <v>106</v>
      </c>
      <c r="N63" s="120" t="s">
        <v>576</v>
      </c>
      <c r="O63" s="120" t="s">
        <v>576</v>
      </c>
      <c r="P63" s="65" t="s">
        <v>107</v>
      </c>
      <c r="Q63" s="65" t="s">
        <v>108</v>
      </c>
      <c r="R63" s="65" t="s">
        <v>129</v>
      </c>
      <c r="S63" s="65" t="s">
        <v>134</v>
      </c>
      <c r="T63" s="65" t="s">
        <v>132</v>
      </c>
      <c r="U63" s="65" t="s">
        <v>133</v>
      </c>
      <c r="V63" s="65" t="s">
        <v>134</v>
      </c>
      <c r="W63" s="65" t="s">
        <v>134</v>
      </c>
      <c r="X63" s="65" t="s">
        <v>134</v>
      </c>
      <c r="Y63" s="65" t="s">
        <v>134</v>
      </c>
      <c r="Z63" s="65" t="s">
        <v>134</v>
      </c>
      <c r="AA63" s="65" t="s">
        <v>134</v>
      </c>
      <c r="AB63" s="65" t="s">
        <v>134</v>
      </c>
      <c r="AC63" s="65" t="s">
        <v>134</v>
      </c>
      <c r="AD63" s="65" t="s">
        <v>109</v>
      </c>
      <c r="AE63" s="65" t="s">
        <v>109</v>
      </c>
      <c r="AF63" s="65" t="s">
        <v>134</v>
      </c>
      <c r="AG63" s="65" t="s">
        <v>109</v>
      </c>
      <c r="AH63" s="65" t="s">
        <v>135</v>
      </c>
      <c r="AI63" s="65" t="s">
        <v>111</v>
      </c>
      <c r="AJ63" s="65" t="s">
        <v>136</v>
      </c>
      <c r="AK63" s="65" t="s">
        <v>137</v>
      </c>
      <c r="AL63" s="65" t="s">
        <v>114</v>
      </c>
      <c r="AM63" s="65" t="s">
        <v>138</v>
      </c>
      <c r="AN63" s="65" t="s">
        <v>116</v>
      </c>
      <c r="AO63" s="65" t="s">
        <v>117</v>
      </c>
      <c r="AP63" s="65" t="s">
        <v>118</v>
      </c>
      <c r="AQ63" s="65" t="s">
        <v>141</v>
      </c>
      <c r="AR63" s="65" t="s">
        <v>142</v>
      </c>
      <c r="AS63" s="65" t="s">
        <v>143</v>
      </c>
      <c r="AT63" s="65" t="s">
        <v>122</v>
      </c>
      <c r="AU63" s="65" t="s">
        <v>145</v>
      </c>
      <c r="AV63" s="65" t="s">
        <v>123</v>
      </c>
      <c r="AW63" s="65" t="s">
        <v>171</v>
      </c>
      <c r="AX63" s="65" t="s">
        <v>126</v>
      </c>
      <c r="AY63" s="65" t="s">
        <v>127</v>
      </c>
      <c r="AZ63" s="120" t="s">
        <v>576</v>
      </c>
      <c r="BA63" s="65" t="s">
        <v>148</v>
      </c>
      <c r="BB63" s="13"/>
      <c r="BC63" s="3"/>
      <c r="BD63" s="3">
        <f t="shared" si="0"/>
        <v>1</v>
      </c>
      <c r="BE63" s="3">
        <f t="shared" si="1"/>
        <v>0</v>
      </c>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row>
    <row r="64" spans="1:118" ht="16" x14ac:dyDescent="0.2">
      <c r="A64" s="64">
        <v>44109.361956018518</v>
      </c>
      <c r="B64" s="64">
        <v>44109.367071759261</v>
      </c>
      <c r="C64" s="65" t="s">
        <v>57</v>
      </c>
      <c r="D64" s="120" t="s">
        <v>576</v>
      </c>
      <c r="E64" s="13">
        <v>100</v>
      </c>
      <c r="F64" s="13">
        <v>442</v>
      </c>
      <c r="G64" s="65" t="s">
        <v>130</v>
      </c>
      <c r="H64" s="64">
        <v>44109.367082372686</v>
      </c>
      <c r="I64" s="65" t="s">
        <v>391</v>
      </c>
      <c r="J64" s="65" t="s">
        <v>106</v>
      </c>
      <c r="K64" s="65" t="s">
        <v>106</v>
      </c>
      <c r="L64" s="65" t="s">
        <v>106</v>
      </c>
      <c r="M64" s="65" t="s">
        <v>106</v>
      </c>
      <c r="N64" s="120" t="s">
        <v>576</v>
      </c>
      <c r="O64" s="120" t="s">
        <v>576</v>
      </c>
      <c r="P64" s="65" t="s">
        <v>107</v>
      </c>
      <c r="Q64" s="65" t="s">
        <v>108</v>
      </c>
      <c r="R64" s="65" t="s">
        <v>129</v>
      </c>
      <c r="S64" s="65" t="s">
        <v>133</v>
      </c>
      <c r="T64" s="65" t="s">
        <v>132</v>
      </c>
      <c r="U64" s="65" t="s">
        <v>133</v>
      </c>
      <c r="V64" s="65" t="s">
        <v>134</v>
      </c>
      <c r="W64" s="65" t="s">
        <v>133</v>
      </c>
      <c r="X64" s="65" t="s">
        <v>133</v>
      </c>
      <c r="Y64" s="65" t="s">
        <v>134</v>
      </c>
      <c r="Z64" s="65" t="s">
        <v>134</v>
      </c>
      <c r="AA64" s="65" t="s">
        <v>134</v>
      </c>
      <c r="AB64" s="65" t="s">
        <v>134</v>
      </c>
      <c r="AC64" s="65" t="s">
        <v>134</v>
      </c>
      <c r="AD64" s="65" t="s">
        <v>133</v>
      </c>
      <c r="AE64" s="65" t="s">
        <v>133</v>
      </c>
      <c r="AF64" s="65" t="s">
        <v>133</v>
      </c>
      <c r="AG64" s="65" t="s">
        <v>133</v>
      </c>
      <c r="AH64" s="65" t="s">
        <v>110</v>
      </c>
      <c r="AI64" s="65" t="s">
        <v>111</v>
      </c>
      <c r="AJ64" s="65" t="s">
        <v>376</v>
      </c>
      <c r="AK64" s="65" t="s">
        <v>137</v>
      </c>
      <c r="AL64" s="65" t="s">
        <v>114</v>
      </c>
      <c r="AM64" s="65" t="s">
        <v>138</v>
      </c>
      <c r="AN64" s="65" t="s">
        <v>116</v>
      </c>
      <c r="AO64" s="65" t="s">
        <v>117</v>
      </c>
      <c r="AP64" s="65" t="s">
        <v>140</v>
      </c>
      <c r="AQ64" s="65" t="s">
        <v>141</v>
      </c>
      <c r="AR64" s="65" t="s">
        <v>120</v>
      </c>
      <c r="AS64" s="65" t="s">
        <v>143</v>
      </c>
      <c r="AT64" s="65" t="s">
        <v>153</v>
      </c>
      <c r="AU64" s="65" t="s">
        <v>145</v>
      </c>
      <c r="AV64" s="65" t="s">
        <v>123</v>
      </c>
      <c r="AW64" s="65" t="s">
        <v>171</v>
      </c>
      <c r="AX64" s="65" t="s">
        <v>126</v>
      </c>
      <c r="AY64" s="65" t="s">
        <v>147</v>
      </c>
      <c r="AZ64" s="120" t="s">
        <v>576</v>
      </c>
      <c r="BA64" s="65" t="s">
        <v>220</v>
      </c>
      <c r="BB64" s="13"/>
      <c r="BC64" s="3"/>
      <c r="BD64" s="3">
        <f t="shared" si="0"/>
        <v>0</v>
      </c>
      <c r="BE64" s="3">
        <f t="shared" si="1"/>
        <v>1</v>
      </c>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row>
    <row r="65" spans="1:118" ht="16" x14ac:dyDescent="0.2">
      <c r="A65" s="64">
        <v>44104.629374999997</v>
      </c>
      <c r="B65" s="64">
        <v>44104.639907407407</v>
      </c>
      <c r="C65" s="65" t="s">
        <v>57</v>
      </c>
      <c r="D65" s="120" t="s">
        <v>576</v>
      </c>
      <c r="E65" s="13">
        <v>33</v>
      </c>
      <c r="F65" s="13">
        <v>909</v>
      </c>
      <c r="G65" s="65" t="s">
        <v>104</v>
      </c>
      <c r="H65" s="64">
        <v>44111.640021504631</v>
      </c>
      <c r="I65" s="65" t="s">
        <v>393</v>
      </c>
      <c r="J65" s="65" t="s">
        <v>106</v>
      </c>
      <c r="K65" s="65" t="s">
        <v>106</v>
      </c>
      <c r="L65" s="65" t="s">
        <v>106</v>
      </c>
      <c r="M65" s="65" t="s">
        <v>106</v>
      </c>
      <c r="N65" s="120" t="s">
        <v>576</v>
      </c>
      <c r="O65" s="120" t="s">
        <v>576</v>
      </c>
      <c r="P65" s="65" t="s">
        <v>107</v>
      </c>
      <c r="Q65" s="65" t="s">
        <v>108</v>
      </c>
      <c r="R65" s="65" t="s">
        <v>129</v>
      </c>
      <c r="S65" s="65" t="s">
        <v>134</v>
      </c>
      <c r="T65" s="65" t="s">
        <v>132</v>
      </c>
      <c r="U65" s="65" t="s">
        <v>132</v>
      </c>
      <c r="V65" s="65" t="s">
        <v>133</v>
      </c>
      <c r="W65" s="65" t="s">
        <v>133</v>
      </c>
      <c r="X65" s="65" t="s">
        <v>132</v>
      </c>
      <c r="Y65" s="65" t="s">
        <v>133</v>
      </c>
      <c r="Z65" s="65" t="s">
        <v>134</v>
      </c>
      <c r="AA65" s="65" t="s">
        <v>133</v>
      </c>
      <c r="AB65" s="65" t="s">
        <v>133</v>
      </c>
      <c r="AC65" s="65" t="s">
        <v>132</v>
      </c>
      <c r="AD65" s="65" t="s">
        <v>132</v>
      </c>
      <c r="AE65" s="65" t="s">
        <v>132</v>
      </c>
      <c r="AF65" s="65" t="s">
        <v>132</v>
      </c>
      <c r="AG65" s="65" t="s">
        <v>134</v>
      </c>
      <c r="AH65" s="65" t="s">
        <v>110</v>
      </c>
      <c r="AI65" s="65" t="s">
        <v>111</v>
      </c>
      <c r="AJ65" s="65" t="s">
        <v>136</v>
      </c>
      <c r="AK65" s="65" t="s">
        <v>152</v>
      </c>
      <c r="AL65" s="65" t="s">
        <v>195</v>
      </c>
      <c r="AM65" s="65" t="s">
        <v>155</v>
      </c>
      <c r="AN65" s="65" t="s">
        <v>156</v>
      </c>
      <c r="AO65" s="65" t="s">
        <v>117</v>
      </c>
      <c r="AP65" s="65" t="s">
        <v>118</v>
      </c>
      <c r="AQ65" s="65" t="s">
        <v>141</v>
      </c>
      <c r="AR65" s="65" t="s">
        <v>142</v>
      </c>
      <c r="AS65" s="65" t="s">
        <v>143</v>
      </c>
      <c r="AT65" s="65" t="s">
        <v>153</v>
      </c>
      <c r="AU65" s="65" t="s">
        <v>145</v>
      </c>
      <c r="AV65" s="65" t="s">
        <v>174</v>
      </c>
      <c r="AW65" s="65" t="s">
        <v>125</v>
      </c>
      <c r="AX65" s="65" t="s">
        <v>126</v>
      </c>
      <c r="AY65" s="65" t="s">
        <v>147</v>
      </c>
      <c r="AZ65" s="120" t="s">
        <v>576</v>
      </c>
      <c r="BA65" s="65" t="s">
        <v>148</v>
      </c>
      <c r="BB65" s="13"/>
      <c r="BC65" s="3"/>
      <c r="BD65" s="3">
        <f t="shared" si="0"/>
        <v>1</v>
      </c>
      <c r="BE65" s="3">
        <f t="shared" si="1"/>
        <v>0</v>
      </c>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row>
    <row r="66" spans="1:118" s="17" customFormat="1" ht="16" x14ac:dyDescent="0.2">
      <c r="A66" s="64">
        <v>44104.670578703706</v>
      </c>
      <c r="B66" s="64">
        <v>44104.679814814815</v>
      </c>
      <c r="C66" s="65" t="s">
        <v>57</v>
      </c>
      <c r="D66" s="120" t="s">
        <v>576</v>
      </c>
      <c r="E66" s="13">
        <v>33</v>
      </c>
      <c r="F66" s="13">
        <v>798</v>
      </c>
      <c r="G66" s="65" t="s">
        <v>104</v>
      </c>
      <c r="H66" s="64">
        <v>44111.680068495371</v>
      </c>
      <c r="I66" s="65" t="s">
        <v>394</v>
      </c>
      <c r="J66" s="65" t="s">
        <v>106</v>
      </c>
      <c r="K66" s="65" t="s">
        <v>106</v>
      </c>
      <c r="L66" s="65" t="s">
        <v>106</v>
      </c>
      <c r="M66" s="65" t="s">
        <v>106</v>
      </c>
      <c r="N66" s="120" t="s">
        <v>576</v>
      </c>
      <c r="O66" s="120" t="s">
        <v>576</v>
      </c>
      <c r="P66" s="65" t="s">
        <v>107</v>
      </c>
      <c r="Q66" s="65" t="s">
        <v>108</v>
      </c>
      <c r="R66" s="65" t="s">
        <v>129</v>
      </c>
      <c r="S66" s="65" t="s">
        <v>134</v>
      </c>
      <c r="T66" s="65" t="s">
        <v>132</v>
      </c>
      <c r="U66" s="65" t="s">
        <v>133</v>
      </c>
      <c r="V66" s="65" t="s">
        <v>134</v>
      </c>
      <c r="W66" s="65" t="s">
        <v>133</v>
      </c>
      <c r="X66" s="65" t="s">
        <v>134</v>
      </c>
      <c r="Y66" s="65" t="s">
        <v>109</v>
      </c>
      <c r="Z66" s="65" t="s">
        <v>134</v>
      </c>
      <c r="AA66" s="65" t="s">
        <v>134</v>
      </c>
      <c r="AB66" s="65" t="s">
        <v>134</v>
      </c>
      <c r="AC66" s="65" t="s">
        <v>109</v>
      </c>
      <c r="AD66" s="65" t="s">
        <v>134</v>
      </c>
      <c r="AE66" s="65" t="s">
        <v>134</v>
      </c>
      <c r="AF66" s="65" t="s">
        <v>133</v>
      </c>
      <c r="AG66" s="65" t="s">
        <v>134</v>
      </c>
      <c r="AH66" s="65" t="s">
        <v>110</v>
      </c>
      <c r="AI66" s="65" t="s">
        <v>111</v>
      </c>
      <c r="AJ66" s="65" t="s">
        <v>136</v>
      </c>
      <c r="AK66" s="65" t="s">
        <v>137</v>
      </c>
      <c r="AL66" s="65" t="s">
        <v>114</v>
      </c>
      <c r="AM66" s="65" t="s">
        <v>115</v>
      </c>
      <c r="AN66" s="65" t="s">
        <v>116</v>
      </c>
      <c r="AO66" s="65" t="s">
        <v>117</v>
      </c>
      <c r="AP66" s="65" t="s">
        <v>118</v>
      </c>
      <c r="AQ66" s="65" t="s">
        <v>141</v>
      </c>
      <c r="AR66" s="65" t="s">
        <v>120</v>
      </c>
      <c r="AS66" s="65" t="s">
        <v>143</v>
      </c>
      <c r="AT66" s="65" t="s">
        <v>144</v>
      </c>
      <c r="AU66" s="65" t="s">
        <v>145</v>
      </c>
      <c r="AV66" s="65" t="s">
        <v>123</v>
      </c>
      <c r="AW66" s="65" t="s">
        <v>187</v>
      </c>
      <c r="AX66" s="65" t="s">
        <v>146</v>
      </c>
      <c r="AY66" s="65" t="s">
        <v>147</v>
      </c>
      <c r="AZ66" s="120" t="s">
        <v>576</v>
      </c>
      <c r="BA66" s="65" t="s">
        <v>148</v>
      </c>
      <c r="BB66" s="13"/>
      <c r="BC66" s="3"/>
      <c r="BD66" s="3">
        <f t="shared" si="0"/>
        <v>1</v>
      </c>
      <c r="BE66" s="3">
        <f t="shared" si="1"/>
        <v>0</v>
      </c>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row>
    <row r="67" spans="1:118" s="17" customFormat="1" ht="16" x14ac:dyDescent="0.2">
      <c r="A67" s="63">
        <v>43685.344525462962</v>
      </c>
      <c r="B67" s="63">
        <v>43685.347384259258</v>
      </c>
      <c r="C67" s="58" t="s">
        <v>57</v>
      </c>
      <c r="D67" s="120" t="s">
        <v>576</v>
      </c>
      <c r="E67" s="2">
        <v>31</v>
      </c>
      <c r="F67" s="2">
        <v>247</v>
      </c>
      <c r="G67" s="58" t="s">
        <v>104</v>
      </c>
      <c r="H67" s="63">
        <v>43692.347545497687</v>
      </c>
      <c r="I67" s="58" t="s">
        <v>105</v>
      </c>
      <c r="J67" s="58" t="s">
        <v>106</v>
      </c>
      <c r="K67" s="58" t="s">
        <v>106</v>
      </c>
      <c r="L67" s="58" t="s">
        <v>106</v>
      </c>
      <c r="M67" s="58" t="s">
        <v>106</v>
      </c>
      <c r="N67" s="120" t="s">
        <v>576</v>
      </c>
      <c r="O67" s="120" t="s">
        <v>576</v>
      </c>
      <c r="P67" s="58" t="s">
        <v>107</v>
      </c>
      <c r="Q67" s="58" t="s">
        <v>108</v>
      </c>
      <c r="R67" s="58" t="s">
        <v>106</v>
      </c>
      <c r="S67" s="58" t="s">
        <v>109</v>
      </c>
      <c r="T67" s="58" t="s">
        <v>109</v>
      </c>
      <c r="U67" s="58" t="s">
        <v>109</v>
      </c>
      <c r="V67" s="58" t="s">
        <v>109</v>
      </c>
      <c r="W67" s="58" t="s">
        <v>109</v>
      </c>
      <c r="X67" s="58" t="s">
        <v>109</v>
      </c>
      <c r="Y67" s="58" t="s">
        <v>109</v>
      </c>
      <c r="Z67" s="58" t="s">
        <v>109</v>
      </c>
      <c r="AA67" s="58" t="s">
        <v>109</v>
      </c>
      <c r="AB67" s="58" t="s">
        <v>109</v>
      </c>
      <c r="AC67" s="58" t="s">
        <v>109</v>
      </c>
      <c r="AD67" s="58" t="s">
        <v>109</v>
      </c>
      <c r="AE67" s="58" t="s">
        <v>109</v>
      </c>
      <c r="AF67" s="58" t="s">
        <v>109</v>
      </c>
      <c r="AG67" s="58" t="s">
        <v>109</v>
      </c>
      <c r="AH67" s="58" t="s">
        <v>110</v>
      </c>
      <c r="AI67" s="58" t="s">
        <v>111</v>
      </c>
      <c r="AJ67" s="58" t="s">
        <v>112</v>
      </c>
      <c r="AK67" s="58" t="s">
        <v>113</v>
      </c>
      <c r="AL67" s="58" t="s">
        <v>114</v>
      </c>
      <c r="AM67" s="58" t="s">
        <v>115</v>
      </c>
      <c r="AN67" s="58" t="s">
        <v>116</v>
      </c>
      <c r="AO67" s="58" t="s">
        <v>117</v>
      </c>
      <c r="AP67" s="58" t="s">
        <v>118</v>
      </c>
      <c r="AQ67" s="58" t="s">
        <v>119</v>
      </c>
      <c r="AR67" s="58" t="s">
        <v>120</v>
      </c>
      <c r="AS67" s="58" t="s">
        <v>121</v>
      </c>
      <c r="AT67" s="58" t="s">
        <v>122</v>
      </c>
      <c r="AU67" s="58" t="s">
        <v>123</v>
      </c>
      <c r="AV67" s="58" t="s">
        <v>124</v>
      </c>
      <c r="AW67" s="58" t="s">
        <v>125</v>
      </c>
      <c r="AX67" s="58" t="s">
        <v>126</v>
      </c>
      <c r="AY67" s="58" t="s">
        <v>127</v>
      </c>
      <c r="AZ67" s="120" t="s">
        <v>576</v>
      </c>
      <c r="BA67" s="58" t="s">
        <v>106</v>
      </c>
      <c r="BB67" s="58" t="s">
        <v>106</v>
      </c>
      <c r="BC67" s="3"/>
      <c r="BD67" s="3">
        <f t="shared" si="0"/>
        <v>0</v>
      </c>
      <c r="BE67" s="3">
        <f t="shared" si="1"/>
        <v>0</v>
      </c>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row>
    <row r="68" spans="1:118" s="66" customFormat="1" ht="16" x14ac:dyDescent="0.2">
      <c r="A68" s="63">
        <v>43703.665300925924</v>
      </c>
      <c r="B68" s="63">
        <v>43703.671041666668</v>
      </c>
      <c r="C68" s="58" t="s">
        <v>57</v>
      </c>
      <c r="D68" s="120" t="s">
        <v>576</v>
      </c>
      <c r="E68" s="2">
        <v>100</v>
      </c>
      <c r="F68" s="2">
        <v>496</v>
      </c>
      <c r="G68" s="58" t="s">
        <v>130</v>
      </c>
      <c r="H68" s="63">
        <v>43703.671130509261</v>
      </c>
      <c r="I68" s="58" t="s">
        <v>131</v>
      </c>
      <c r="J68" s="58" t="s">
        <v>106</v>
      </c>
      <c r="K68" s="58" t="s">
        <v>106</v>
      </c>
      <c r="L68" s="58" t="s">
        <v>106</v>
      </c>
      <c r="M68" s="58" t="s">
        <v>106</v>
      </c>
      <c r="N68" s="120" t="s">
        <v>576</v>
      </c>
      <c r="O68" s="120" t="s">
        <v>576</v>
      </c>
      <c r="P68" s="58" t="s">
        <v>107</v>
      </c>
      <c r="Q68" s="58" t="s">
        <v>108</v>
      </c>
      <c r="R68" s="58" t="s">
        <v>129</v>
      </c>
      <c r="S68" s="58" t="s">
        <v>132</v>
      </c>
      <c r="T68" s="58" t="s">
        <v>132</v>
      </c>
      <c r="U68" s="58" t="s">
        <v>132</v>
      </c>
      <c r="V68" s="58" t="s">
        <v>133</v>
      </c>
      <c r="W68" s="58" t="s">
        <v>133</v>
      </c>
      <c r="X68" s="58" t="s">
        <v>132</v>
      </c>
      <c r="Y68" s="58" t="s">
        <v>132</v>
      </c>
      <c r="Z68" s="58" t="s">
        <v>132</v>
      </c>
      <c r="AA68" s="58" t="s">
        <v>132</v>
      </c>
      <c r="AB68" s="58" t="s">
        <v>133</v>
      </c>
      <c r="AC68" s="58" t="s">
        <v>132</v>
      </c>
      <c r="AD68" s="58" t="s">
        <v>134</v>
      </c>
      <c r="AE68" s="58" t="s">
        <v>133</v>
      </c>
      <c r="AF68" s="58" t="s">
        <v>133</v>
      </c>
      <c r="AG68" s="58" t="s">
        <v>134</v>
      </c>
      <c r="AH68" s="58" t="s">
        <v>135</v>
      </c>
      <c r="AI68" s="58" t="s">
        <v>111</v>
      </c>
      <c r="AJ68" s="58" t="s">
        <v>136</v>
      </c>
      <c r="AK68" s="58" t="s">
        <v>137</v>
      </c>
      <c r="AL68" s="58" t="s">
        <v>114</v>
      </c>
      <c r="AM68" s="58" t="s">
        <v>138</v>
      </c>
      <c r="AN68" s="58" t="s">
        <v>116</v>
      </c>
      <c r="AO68" s="58" t="s">
        <v>139</v>
      </c>
      <c r="AP68" s="58" t="s">
        <v>140</v>
      </c>
      <c r="AQ68" s="58" t="s">
        <v>141</v>
      </c>
      <c r="AR68" s="58" t="s">
        <v>142</v>
      </c>
      <c r="AS68" s="58" t="s">
        <v>143</v>
      </c>
      <c r="AT68" s="58" t="s">
        <v>144</v>
      </c>
      <c r="AU68" s="58" t="s">
        <v>145</v>
      </c>
      <c r="AV68" s="58" t="s">
        <v>123</v>
      </c>
      <c r="AW68" s="58" t="s">
        <v>125</v>
      </c>
      <c r="AX68" s="58" t="s">
        <v>146</v>
      </c>
      <c r="AY68" s="58" t="s">
        <v>147</v>
      </c>
      <c r="AZ68" s="120" t="s">
        <v>576</v>
      </c>
      <c r="BA68" s="58" t="s">
        <v>148</v>
      </c>
      <c r="BB68" s="58" t="s">
        <v>149</v>
      </c>
      <c r="BC68" s="3"/>
      <c r="BD68" s="3">
        <f t="shared" si="0"/>
        <v>1</v>
      </c>
      <c r="BE68" s="3">
        <f t="shared" si="1"/>
        <v>0</v>
      </c>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row>
    <row r="69" spans="1:118" ht="16" x14ac:dyDescent="0.2">
      <c r="A69" s="63">
        <v>43703.675381944442</v>
      </c>
      <c r="B69" s="63">
        <v>43703.682210648149</v>
      </c>
      <c r="C69" s="58" t="s">
        <v>57</v>
      </c>
      <c r="D69" s="120" t="s">
        <v>576</v>
      </c>
      <c r="E69" s="2">
        <v>100</v>
      </c>
      <c r="F69" s="2">
        <v>590</v>
      </c>
      <c r="G69" s="58" t="s">
        <v>130</v>
      </c>
      <c r="H69" s="63">
        <v>43703.682220196759</v>
      </c>
      <c r="I69" s="58" t="s">
        <v>150</v>
      </c>
      <c r="J69" s="58" t="s">
        <v>106</v>
      </c>
      <c r="K69" s="58" t="s">
        <v>106</v>
      </c>
      <c r="L69" s="58" t="s">
        <v>106</v>
      </c>
      <c r="M69" s="58" t="s">
        <v>106</v>
      </c>
      <c r="N69" s="120" t="s">
        <v>576</v>
      </c>
      <c r="O69" s="120" t="s">
        <v>576</v>
      </c>
      <c r="P69" s="58" t="s">
        <v>107</v>
      </c>
      <c r="Q69" s="58" t="s">
        <v>108</v>
      </c>
      <c r="R69" s="58" t="s">
        <v>129</v>
      </c>
      <c r="S69" s="58" t="s">
        <v>109</v>
      </c>
      <c r="T69" s="58" t="s">
        <v>132</v>
      </c>
      <c r="U69" s="58" t="s">
        <v>134</v>
      </c>
      <c r="V69" s="58" t="s">
        <v>134</v>
      </c>
      <c r="W69" s="58" t="s">
        <v>109</v>
      </c>
      <c r="X69" s="58" t="s">
        <v>133</v>
      </c>
      <c r="Y69" s="58" t="s">
        <v>133</v>
      </c>
      <c r="Z69" s="58" t="s">
        <v>134</v>
      </c>
      <c r="AA69" s="58" t="s">
        <v>132</v>
      </c>
      <c r="AB69" s="58" t="s">
        <v>134</v>
      </c>
      <c r="AC69" s="58" t="s">
        <v>133</v>
      </c>
      <c r="AD69" s="58" t="s">
        <v>133</v>
      </c>
      <c r="AE69" s="58" t="s">
        <v>133</v>
      </c>
      <c r="AF69" s="58" t="s">
        <v>133</v>
      </c>
      <c r="AG69" s="58" t="s">
        <v>132</v>
      </c>
      <c r="AH69" s="58" t="s">
        <v>135</v>
      </c>
      <c r="AI69" s="58" t="s">
        <v>151</v>
      </c>
      <c r="AJ69" s="58" t="s">
        <v>136</v>
      </c>
      <c r="AK69" s="58" t="s">
        <v>152</v>
      </c>
      <c r="AL69" s="58" t="s">
        <v>114</v>
      </c>
      <c r="AM69" s="58" t="s">
        <v>138</v>
      </c>
      <c r="AN69" s="58" t="s">
        <v>116</v>
      </c>
      <c r="AO69" s="58" t="s">
        <v>117</v>
      </c>
      <c r="AP69" s="58" t="s">
        <v>118</v>
      </c>
      <c r="AQ69" s="58" t="s">
        <v>141</v>
      </c>
      <c r="AR69" s="58" t="s">
        <v>120</v>
      </c>
      <c r="AS69" s="58" t="s">
        <v>143</v>
      </c>
      <c r="AT69" s="58" t="s">
        <v>153</v>
      </c>
      <c r="AU69" s="58" t="s">
        <v>123</v>
      </c>
      <c r="AV69" s="58" t="s">
        <v>123</v>
      </c>
      <c r="AW69" s="58" t="s">
        <v>125</v>
      </c>
      <c r="AX69" s="58" t="s">
        <v>126</v>
      </c>
      <c r="AY69" s="58" t="s">
        <v>147</v>
      </c>
      <c r="AZ69" s="120" t="s">
        <v>576</v>
      </c>
      <c r="BA69" s="58" t="s">
        <v>148</v>
      </c>
      <c r="BB69" s="58" t="s">
        <v>149</v>
      </c>
      <c r="BC69" s="3"/>
      <c r="BD69" s="3">
        <f t="shared" si="0"/>
        <v>1</v>
      </c>
      <c r="BE69" s="3">
        <f t="shared" si="1"/>
        <v>0</v>
      </c>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row>
    <row r="70" spans="1:118" ht="16" x14ac:dyDescent="0.2">
      <c r="A70" s="63">
        <v>43703.690613425926</v>
      </c>
      <c r="B70" s="63">
        <v>43703.695729166669</v>
      </c>
      <c r="C70" s="58" t="s">
        <v>57</v>
      </c>
      <c r="D70" s="120" t="s">
        <v>576</v>
      </c>
      <c r="E70" s="2">
        <v>100</v>
      </c>
      <c r="F70" s="2">
        <v>442</v>
      </c>
      <c r="G70" s="58" t="s">
        <v>130</v>
      </c>
      <c r="H70" s="63">
        <v>43703.6957449537</v>
      </c>
      <c r="I70" s="58" t="s">
        <v>154</v>
      </c>
      <c r="J70" s="58" t="s">
        <v>106</v>
      </c>
      <c r="K70" s="58" t="s">
        <v>106</v>
      </c>
      <c r="L70" s="58" t="s">
        <v>106</v>
      </c>
      <c r="M70" s="58" t="s">
        <v>106</v>
      </c>
      <c r="N70" s="120" t="s">
        <v>576</v>
      </c>
      <c r="O70" s="120" t="s">
        <v>576</v>
      </c>
      <c r="P70" s="58" t="s">
        <v>107</v>
      </c>
      <c r="Q70" s="58" t="s">
        <v>108</v>
      </c>
      <c r="R70" s="58" t="s">
        <v>129</v>
      </c>
      <c r="S70" s="58" t="s">
        <v>133</v>
      </c>
      <c r="T70" s="58" t="s">
        <v>132</v>
      </c>
      <c r="U70" s="58" t="s">
        <v>133</v>
      </c>
      <c r="V70" s="58" t="s">
        <v>133</v>
      </c>
      <c r="W70" s="58" t="s">
        <v>133</v>
      </c>
      <c r="X70" s="58" t="s">
        <v>134</v>
      </c>
      <c r="Y70" s="58" t="s">
        <v>133</v>
      </c>
      <c r="Z70" s="58" t="s">
        <v>133</v>
      </c>
      <c r="AA70" s="58" t="s">
        <v>132</v>
      </c>
      <c r="AB70" s="58" t="s">
        <v>132</v>
      </c>
      <c r="AC70" s="58" t="s">
        <v>132</v>
      </c>
      <c r="AD70" s="58" t="s">
        <v>134</v>
      </c>
      <c r="AE70" s="58" t="s">
        <v>133</v>
      </c>
      <c r="AF70" s="58" t="s">
        <v>133</v>
      </c>
      <c r="AG70" s="58" t="s">
        <v>133</v>
      </c>
      <c r="AH70" s="58" t="s">
        <v>135</v>
      </c>
      <c r="AI70" s="58" t="s">
        <v>111</v>
      </c>
      <c r="AJ70" s="58" t="s">
        <v>136</v>
      </c>
      <c r="AK70" s="58" t="s">
        <v>137</v>
      </c>
      <c r="AL70" s="58" t="s">
        <v>114</v>
      </c>
      <c r="AM70" s="58" t="s">
        <v>155</v>
      </c>
      <c r="AN70" s="58" t="s">
        <v>156</v>
      </c>
      <c r="AO70" s="58" t="s">
        <v>117</v>
      </c>
      <c r="AP70" s="58" t="s">
        <v>118</v>
      </c>
      <c r="AQ70" s="58" t="s">
        <v>119</v>
      </c>
      <c r="AR70" s="58" t="s">
        <v>120</v>
      </c>
      <c r="AS70" s="58" t="s">
        <v>143</v>
      </c>
      <c r="AT70" s="58" t="s">
        <v>153</v>
      </c>
      <c r="AU70" s="58" t="s">
        <v>145</v>
      </c>
      <c r="AV70" s="58" t="s">
        <v>123</v>
      </c>
      <c r="AW70" s="58" t="s">
        <v>125</v>
      </c>
      <c r="AX70" s="58" t="s">
        <v>157</v>
      </c>
      <c r="AY70" s="58" t="s">
        <v>127</v>
      </c>
      <c r="AZ70" s="120" t="s">
        <v>576</v>
      </c>
      <c r="BA70" s="58" t="s">
        <v>148</v>
      </c>
      <c r="BB70" s="58" t="s">
        <v>149</v>
      </c>
      <c r="BC70" s="3"/>
      <c r="BD70" s="3">
        <f t="shared" si="0"/>
        <v>1</v>
      </c>
      <c r="BE70" s="3">
        <f t="shared" si="1"/>
        <v>0</v>
      </c>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row>
    <row r="71" spans="1:118" s="17" customFormat="1" ht="16" x14ac:dyDescent="0.2">
      <c r="A71" s="63">
        <v>43703.73574074074</v>
      </c>
      <c r="B71" s="63">
        <v>43703.750127314815</v>
      </c>
      <c r="C71" s="58" t="s">
        <v>57</v>
      </c>
      <c r="D71" s="120" t="s">
        <v>576</v>
      </c>
      <c r="E71" s="2">
        <v>100</v>
      </c>
      <c r="F71" s="2">
        <v>1242</v>
      </c>
      <c r="G71" s="58" t="s">
        <v>130</v>
      </c>
      <c r="H71" s="63">
        <v>43703.750145081016</v>
      </c>
      <c r="I71" s="58" t="s">
        <v>158</v>
      </c>
      <c r="J71" s="58" t="s">
        <v>106</v>
      </c>
      <c r="K71" s="58" t="s">
        <v>106</v>
      </c>
      <c r="L71" s="58" t="s">
        <v>106</v>
      </c>
      <c r="M71" s="58" t="s">
        <v>106</v>
      </c>
      <c r="N71" s="120" t="s">
        <v>576</v>
      </c>
      <c r="O71" s="120" t="s">
        <v>576</v>
      </c>
      <c r="P71" s="58" t="s">
        <v>107</v>
      </c>
      <c r="Q71" s="58" t="s">
        <v>108</v>
      </c>
      <c r="R71" s="58" t="s">
        <v>129</v>
      </c>
      <c r="S71" s="58" t="s">
        <v>134</v>
      </c>
      <c r="T71" s="58" t="s">
        <v>132</v>
      </c>
      <c r="U71" s="58" t="s">
        <v>134</v>
      </c>
      <c r="V71" s="58" t="s">
        <v>109</v>
      </c>
      <c r="W71" s="58" t="s">
        <v>134</v>
      </c>
      <c r="X71" s="58" t="s">
        <v>134</v>
      </c>
      <c r="Y71" s="58" t="s">
        <v>133</v>
      </c>
      <c r="Z71" s="58" t="s">
        <v>134</v>
      </c>
      <c r="AA71" s="58" t="s">
        <v>134</v>
      </c>
      <c r="AB71" s="58" t="s">
        <v>109</v>
      </c>
      <c r="AC71" s="58" t="s">
        <v>134</v>
      </c>
      <c r="AD71" s="58" t="s">
        <v>109</v>
      </c>
      <c r="AE71" s="58" t="s">
        <v>134</v>
      </c>
      <c r="AF71" s="58" t="s">
        <v>134</v>
      </c>
      <c r="AG71" s="58" t="s">
        <v>134</v>
      </c>
      <c r="AH71" s="58" t="s">
        <v>135</v>
      </c>
      <c r="AI71" s="58" t="s">
        <v>151</v>
      </c>
      <c r="AJ71" s="58" t="s">
        <v>136</v>
      </c>
      <c r="AK71" s="58" t="s">
        <v>137</v>
      </c>
      <c r="AL71" s="58" t="s">
        <v>114</v>
      </c>
      <c r="AM71" s="58" t="s">
        <v>138</v>
      </c>
      <c r="AN71" s="58" t="s">
        <v>116</v>
      </c>
      <c r="AO71" s="58" t="s">
        <v>159</v>
      </c>
      <c r="AP71" s="58" t="s">
        <v>118</v>
      </c>
      <c r="AQ71" s="58" t="s">
        <v>141</v>
      </c>
      <c r="AR71" s="58" t="s">
        <v>142</v>
      </c>
      <c r="AS71" s="58" t="s">
        <v>143</v>
      </c>
      <c r="AT71" s="58" t="s">
        <v>144</v>
      </c>
      <c r="AU71" s="58" t="s">
        <v>145</v>
      </c>
      <c r="AV71" s="58" t="s">
        <v>123</v>
      </c>
      <c r="AW71" s="58" t="s">
        <v>125</v>
      </c>
      <c r="AX71" s="58" t="s">
        <v>126</v>
      </c>
      <c r="AY71" s="58" t="s">
        <v>127</v>
      </c>
      <c r="AZ71" s="120" t="s">
        <v>576</v>
      </c>
      <c r="BA71" s="58" t="s">
        <v>148</v>
      </c>
      <c r="BB71" s="58" t="s">
        <v>149</v>
      </c>
      <c r="BC71" s="3"/>
      <c r="BD71" s="3">
        <f t="shared" si="0"/>
        <v>1</v>
      </c>
      <c r="BE71" s="3">
        <f t="shared" si="1"/>
        <v>0</v>
      </c>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row>
    <row r="72" spans="1:118" s="66" customFormat="1" ht="16" x14ac:dyDescent="0.2">
      <c r="A72" s="63">
        <v>43703.821273148147</v>
      </c>
      <c r="B72" s="63">
        <v>43703.831886574073</v>
      </c>
      <c r="C72" s="58" t="s">
        <v>57</v>
      </c>
      <c r="D72" s="120" t="s">
        <v>576</v>
      </c>
      <c r="E72" s="2">
        <v>100</v>
      </c>
      <c r="F72" s="2">
        <v>916</v>
      </c>
      <c r="G72" s="58" t="s">
        <v>130</v>
      </c>
      <c r="H72" s="63">
        <v>43703.831895671297</v>
      </c>
      <c r="I72" s="58" t="s">
        <v>160</v>
      </c>
      <c r="J72" s="58" t="s">
        <v>106</v>
      </c>
      <c r="K72" s="58" t="s">
        <v>106</v>
      </c>
      <c r="L72" s="58" t="s">
        <v>106</v>
      </c>
      <c r="M72" s="58" t="s">
        <v>106</v>
      </c>
      <c r="N72" s="120" t="s">
        <v>576</v>
      </c>
      <c r="O72" s="120" t="s">
        <v>576</v>
      </c>
      <c r="P72" s="58" t="s">
        <v>107</v>
      </c>
      <c r="Q72" s="58" t="s">
        <v>108</v>
      </c>
      <c r="R72" s="58" t="s">
        <v>129</v>
      </c>
      <c r="S72" s="58" t="s">
        <v>133</v>
      </c>
      <c r="T72" s="58" t="s">
        <v>132</v>
      </c>
      <c r="U72" s="58" t="s">
        <v>133</v>
      </c>
      <c r="V72" s="58" t="s">
        <v>134</v>
      </c>
      <c r="W72" s="58" t="s">
        <v>134</v>
      </c>
      <c r="X72" s="58" t="s">
        <v>133</v>
      </c>
      <c r="Y72" s="58" t="s">
        <v>134</v>
      </c>
      <c r="Z72" s="58" t="s">
        <v>109</v>
      </c>
      <c r="AA72" s="58" t="s">
        <v>134</v>
      </c>
      <c r="AB72" s="58" t="s">
        <v>134</v>
      </c>
      <c r="AC72" s="58" t="s">
        <v>133</v>
      </c>
      <c r="AD72" s="58" t="s">
        <v>134</v>
      </c>
      <c r="AE72" s="58" t="s">
        <v>134</v>
      </c>
      <c r="AF72" s="58" t="s">
        <v>133</v>
      </c>
      <c r="AG72" s="58" t="s">
        <v>134</v>
      </c>
      <c r="AH72" s="58" t="s">
        <v>135</v>
      </c>
      <c r="AI72" s="58" t="s">
        <v>151</v>
      </c>
      <c r="AJ72" s="58" t="s">
        <v>136</v>
      </c>
      <c r="AK72" s="58" t="s">
        <v>137</v>
      </c>
      <c r="AL72" s="58" t="s">
        <v>114</v>
      </c>
      <c r="AM72" s="58" t="s">
        <v>138</v>
      </c>
      <c r="AN72" s="58" t="s">
        <v>116</v>
      </c>
      <c r="AO72" s="58" t="s">
        <v>117</v>
      </c>
      <c r="AP72" s="58" t="s">
        <v>118</v>
      </c>
      <c r="AQ72" s="58" t="s">
        <v>141</v>
      </c>
      <c r="AR72" s="58" t="s">
        <v>142</v>
      </c>
      <c r="AS72" s="58" t="s">
        <v>143</v>
      </c>
      <c r="AT72" s="58" t="s">
        <v>161</v>
      </c>
      <c r="AU72" s="58" t="s">
        <v>145</v>
      </c>
      <c r="AV72" s="58" t="s">
        <v>123</v>
      </c>
      <c r="AW72" s="58" t="s">
        <v>125</v>
      </c>
      <c r="AX72" s="58" t="s">
        <v>157</v>
      </c>
      <c r="AY72" s="58" t="s">
        <v>162</v>
      </c>
      <c r="AZ72" s="120" t="s">
        <v>576</v>
      </c>
      <c r="BA72" s="58" t="s">
        <v>148</v>
      </c>
      <c r="BB72" s="58" t="s">
        <v>149</v>
      </c>
      <c r="BC72" s="3"/>
      <c r="BD72" s="3">
        <f t="shared" si="0"/>
        <v>1</v>
      </c>
      <c r="BE72" s="3">
        <f t="shared" si="1"/>
        <v>0</v>
      </c>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row>
    <row r="73" spans="1:118" s="66" customFormat="1" ht="16" x14ac:dyDescent="0.2">
      <c r="A73" s="63">
        <v>43703.826203703706</v>
      </c>
      <c r="B73" s="63">
        <v>43703.832824074074</v>
      </c>
      <c r="C73" s="58" t="s">
        <v>57</v>
      </c>
      <c r="D73" s="120" t="s">
        <v>576</v>
      </c>
      <c r="E73" s="2">
        <v>100</v>
      </c>
      <c r="F73" s="2">
        <v>572</v>
      </c>
      <c r="G73" s="58" t="s">
        <v>130</v>
      </c>
      <c r="H73" s="63">
        <v>43703.832841793985</v>
      </c>
      <c r="I73" s="58" t="s">
        <v>163</v>
      </c>
      <c r="J73" s="58" t="s">
        <v>106</v>
      </c>
      <c r="K73" s="58" t="s">
        <v>106</v>
      </c>
      <c r="L73" s="58" t="s">
        <v>106</v>
      </c>
      <c r="M73" s="58" t="s">
        <v>106</v>
      </c>
      <c r="N73" s="120" t="s">
        <v>576</v>
      </c>
      <c r="O73" s="120" t="s">
        <v>576</v>
      </c>
      <c r="P73" s="58" t="s">
        <v>107</v>
      </c>
      <c r="Q73" s="58" t="s">
        <v>108</v>
      </c>
      <c r="R73" s="58" t="s">
        <v>129</v>
      </c>
      <c r="S73" s="58" t="s">
        <v>109</v>
      </c>
      <c r="T73" s="58" t="s">
        <v>133</v>
      </c>
      <c r="U73" s="58" t="s">
        <v>132</v>
      </c>
      <c r="V73" s="58" t="s">
        <v>133</v>
      </c>
      <c r="W73" s="58" t="s">
        <v>134</v>
      </c>
      <c r="X73" s="58" t="s">
        <v>134</v>
      </c>
      <c r="Y73" s="58" t="s">
        <v>134</v>
      </c>
      <c r="Z73" s="58" t="s">
        <v>109</v>
      </c>
      <c r="AA73" s="58" t="s">
        <v>132</v>
      </c>
      <c r="AB73" s="58" t="s">
        <v>134</v>
      </c>
      <c r="AC73" s="58" t="s">
        <v>132</v>
      </c>
      <c r="AD73" s="58" t="s">
        <v>134</v>
      </c>
      <c r="AE73" s="58" t="s">
        <v>134</v>
      </c>
      <c r="AF73" s="58" t="s">
        <v>134</v>
      </c>
      <c r="AG73" s="58" t="s">
        <v>134</v>
      </c>
      <c r="AH73" s="58" t="s">
        <v>110</v>
      </c>
      <c r="AI73" s="58" t="s">
        <v>111</v>
      </c>
      <c r="AJ73" s="58" t="s">
        <v>136</v>
      </c>
      <c r="AK73" s="58" t="s">
        <v>137</v>
      </c>
      <c r="AL73" s="58" t="s">
        <v>114</v>
      </c>
      <c r="AM73" s="58" t="s">
        <v>138</v>
      </c>
      <c r="AN73" s="58" t="s">
        <v>156</v>
      </c>
      <c r="AO73" s="58" t="s">
        <v>139</v>
      </c>
      <c r="AP73" s="58" t="s">
        <v>140</v>
      </c>
      <c r="AQ73" s="58" t="s">
        <v>141</v>
      </c>
      <c r="AR73" s="58" t="s">
        <v>142</v>
      </c>
      <c r="AS73" s="58" t="s">
        <v>143</v>
      </c>
      <c r="AT73" s="58" t="s">
        <v>153</v>
      </c>
      <c r="AU73" s="58" t="s">
        <v>145</v>
      </c>
      <c r="AV73" s="58" t="s">
        <v>123</v>
      </c>
      <c r="AW73" s="58" t="s">
        <v>125</v>
      </c>
      <c r="AX73" s="58" t="s">
        <v>126</v>
      </c>
      <c r="AY73" s="58" t="s">
        <v>147</v>
      </c>
      <c r="AZ73" s="120" t="s">
        <v>576</v>
      </c>
      <c r="BA73" s="58" t="s">
        <v>148</v>
      </c>
      <c r="BB73" s="58" t="s">
        <v>149</v>
      </c>
      <c r="BC73" s="3"/>
      <c r="BD73" s="3">
        <f t="shared" si="0"/>
        <v>1</v>
      </c>
      <c r="BE73" s="3">
        <f t="shared" si="1"/>
        <v>0</v>
      </c>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row>
    <row r="74" spans="1:118" ht="16" x14ac:dyDescent="0.2">
      <c r="A74" s="63">
        <v>43703.843553240738</v>
      </c>
      <c r="B74" s="63">
        <v>43703.86990740741</v>
      </c>
      <c r="C74" s="58" t="s">
        <v>57</v>
      </c>
      <c r="D74" s="120" t="s">
        <v>576</v>
      </c>
      <c r="E74" s="2">
        <v>100</v>
      </c>
      <c r="F74" s="2">
        <v>2276</v>
      </c>
      <c r="G74" s="58" t="s">
        <v>130</v>
      </c>
      <c r="H74" s="63">
        <v>43703.869919722223</v>
      </c>
      <c r="I74" s="58" t="s">
        <v>164</v>
      </c>
      <c r="J74" s="58" t="s">
        <v>106</v>
      </c>
      <c r="K74" s="58" t="s">
        <v>106</v>
      </c>
      <c r="L74" s="58" t="s">
        <v>106</v>
      </c>
      <c r="M74" s="58" t="s">
        <v>106</v>
      </c>
      <c r="N74" s="120" t="s">
        <v>576</v>
      </c>
      <c r="O74" s="120" t="s">
        <v>576</v>
      </c>
      <c r="P74" s="58" t="s">
        <v>107</v>
      </c>
      <c r="Q74" s="58" t="s">
        <v>108</v>
      </c>
      <c r="R74" s="58" t="s">
        <v>129</v>
      </c>
      <c r="S74" s="58" t="s">
        <v>109</v>
      </c>
      <c r="T74" s="58" t="s">
        <v>109</v>
      </c>
      <c r="U74" s="58" t="s">
        <v>109</v>
      </c>
      <c r="V74" s="58" t="s">
        <v>109</v>
      </c>
      <c r="W74" s="58" t="s">
        <v>109</v>
      </c>
      <c r="X74" s="58" t="s">
        <v>109</v>
      </c>
      <c r="Y74" s="58" t="s">
        <v>109</v>
      </c>
      <c r="Z74" s="58" t="s">
        <v>109</v>
      </c>
      <c r="AA74" s="58" t="s">
        <v>109</v>
      </c>
      <c r="AB74" s="58" t="s">
        <v>109</v>
      </c>
      <c r="AC74" s="58" t="s">
        <v>109</v>
      </c>
      <c r="AD74" s="58" t="s">
        <v>109</v>
      </c>
      <c r="AE74" s="58" t="s">
        <v>109</v>
      </c>
      <c r="AF74" s="58" t="s">
        <v>109</v>
      </c>
      <c r="AG74" s="58" t="s">
        <v>109</v>
      </c>
      <c r="AH74" s="58" t="s">
        <v>165</v>
      </c>
      <c r="AI74" s="58" t="s">
        <v>166</v>
      </c>
      <c r="AJ74" s="58" t="s">
        <v>167</v>
      </c>
      <c r="AK74" s="58" t="s">
        <v>137</v>
      </c>
      <c r="AL74" s="58" t="s">
        <v>168</v>
      </c>
      <c r="AM74" s="58" t="s">
        <v>138</v>
      </c>
      <c r="AN74" s="58" t="s">
        <v>156</v>
      </c>
      <c r="AO74" s="58" t="s">
        <v>139</v>
      </c>
      <c r="AP74" s="58" t="s">
        <v>140</v>
      </c>
      <c r="AQ74" s="58" t="s">
        <v>169</v>
      </c>
      <c r="AR74" s="58" t="s">
        <v>142</v>
      </c>
      <c r="AS74" s="58" t="s">
        <v>170</v>
      </c>
      <c r="AT74" s="58" t="s">
        <v>122</v>
      </c>
      <c r="AU74" s="58" t="s">
        <v>145</v>
      </c>
      <c r="AV74" s="58" t="s">
        <v>124</v>
      </c>
      <c r="AW74" s="58" t="s">
        <v>171</v>
      </c>
      <c r="AX74" s="58" t="s">
        <v>146</v>
      </c>
      <c r="AY74" s="58" t="s">
        <v>162</v>
      </c>
      <c r="AZ74" s="120" t="s">
        <v>576</v>
      </c>
      <c r="BA74" s="58" t="s">
        <v>148</v>
      </c>
      <c r="BB74" s="58" t="s">
        <v>106</v>
      </c>
      <c r="BC74" s="3"/>
      <c r="BD74" s="3">
        <f t="shared" si="0"/>
        <v>1</v>
      </c>
      <c r="BE74" s="3">
        <f t="shared" si="1"/>
        <v>0</v>
      </c>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row>
    <row r="75" spans="1:118" ht="16" x14ac:dyDescent="0.2">
      <c r="A75" s="63">
        <v>43703.894456018519</v>
      </c>
      <c r="B75" s="63">
        <v>43703.901064814818</v>
      </c>
      <c r="C75" s="58" t="s">
        <v>57</v>
      </c>
      <c r="D75" s="120" t="s">
        <v>576</v>
      </c>
      <c r="E75" s="2">
        <v>100</v>
      </c>
      <c r="F75" s="2">
        <v>570</v>
      </c>
      <c r="G75" s="58" t="s">
        <v>130</v>
      </c>
      <c r="H75" s="63">
        <v>43703.901075925925</v>
      </c>
      <c r="I75" s="58" t="s">
        <v>172</v>
      </c>
      <c r="J75" s="58" t="s">
        <v>106</v>
      </c>
      <c r="K75" s="58" t="s">
        <v>106</v>
      </c>
      <c r="L75" s="58" t="s">
        <v>106</v>
      </c>
      <c r="M75" s="58" t="s">
        <v>106</v>
      </c>
      <c r="N75" s="120" t="s">
        <v>576</v>
      </c>
      <c r="O75" s="120" t="s">
        <v>576</v>
      </c>
      <c r="P75" s="58" t="s">
        <v>107</v>
      </c>
      <c r="Q75" s="58" t="s">
        <v>108</v>
      </c>
      <c r="R75" s="58" t="s">
        <v>129</v>
      </c>
      <c r="S75" s="58" t="s">
        <v>109</v>
      </c>
      <c r="T75" s="58" t="s">
        <v>133</v>
      </c>
      <c r="U75" s="58" t="s">
        <v>134</v>
      </c>
      <c r="V75" s="58" t="s">
        <v>134</v>
      </c>
      <c r="W75" s="58" t="s">
        <v>134</v>
      </c>
      <c r="X75" s="58" t="s">
        <v>134</v>
      </c>
      <c r="Y75" s="58" t="s">
        <v>134</v>
      </c>
      <c r="Z75" s="58" t="s">
        <v>134</v>
      </c>
      <c r="AA75" s="58" t="s">
        <v>134</v>
      </c>
      <c r="AB75" s="58" t="s">
        <v>109</v>
      </c>
      <c r="AC75" s="58" t="s">
        <v>134</v>
      </c>
      <c r="AD75" s="58" t="s">
        <v>134</v>
      </c>
      <c r="AE75" s="58" t="s">
        <v>134</v>
      </c>
      <c r="AF75" s="58" t="s">
        <v>134</v>
      </c>
      <c r="AG75" s="58" t="s">
        <v>134</v>
      </c>
      <c r="AH75" s="58" t="s">
        <v>173</v>
      </c>
      <c r="AI75" s="58" t="s">
        <v>151</v>
      </c>
      <c r="AJ75" s="58" t="s">
        <v>136</v>
      </c>
      <c r="AK75" s="58" t="s">
        <v>137</v>
      </c>
      <c r="AL75" s="58" t="s">
        <v>114</v>
      </c>
      <c r="AM75" s="58" t="s">
        <v>138</v>
      </c>
      <c r="AN75" s="58" t="s">
        <v>116</v>
      </c>
      <c r="AO75" s="58" t="s">
        <v>117</v>
      </c>
      <c r="AP75" s="58" t="s">
        <v>140</v>
      </c>
      <c r="AQ75" s="58" t="s">
        <v>119</v>
      </c>
      <c r="AR75" s="58" t="s">
        <v>120</v>
      </c>
      <c r="AS75" s="58" t="s">
        <v>143</v>
      </c>
      <c r="AT75" s="58" t="s">
        <v>153</v>
      </c>
      <c r="AU75" s="58" t="s">
        <v>123</v>
      </c>
      <c r="AV75" s="58" t="s">
        <v>174</v>
      </c>
      <c r="AW75" s="58" t="s">
        <v>125</v>
      </c>
      <c r="AX75" s="58" t="s">
        <v>126</v>
      </c>
      <c r="AY75" s="58" t="s">
        <v>147</v>
      </c>
      <c r="AZ75" s="120" t="s">
        <v>576</v>
      </c>
      <c r="BA75" s="58" t="s">
        <v>148</v>
      </c>
      <c r="BB75" s="58" t="s">
        <v>149</v>
      </c>
      <c r="BC75" s="3"/>
      <c r="BD75" s="3">
        <f t="shared" si="0"/>
        <v>1</v>
      </c>
      <c r="BE75" s="3">
        <f t="shared" si="1"/>
        <v>0</v>
      </c>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row>
    <row r="76" spans="1:118" ht="16" x14ac:dyDescent="0.2">
      <c r="A76" s="63">
        <v>43703.925347222219</v>
      </c>
      <c r="B76" s="63">
        <v>43703.935949074075</v>
      </c>
      <c r="C76" s="58" t="s">
        <v>57</v>
      </c>
      <c r="D76" s="120" t="s">
        <v>576</v>
      </c>
      <c r="E76" s="2">
        <v>100</v>
      </c>
      <c r="F76" s="2">
        <v>916</v>
      </c>
      <c r="G76" s="58" t="s">
        <v>130</v>
      </c>
      <c r="H76" s="63">
        <v>43703.935963541669</v>
      </c>
      <c r="I76" s="58" t="s">
        <v>175</v>
      </c>
      <c r="J76" s="58" t="s">
        <v>106</v>
      </c>
      <c r="K76" s="58" t="s">
        <v>106</v>
      </c>
      <c r="L76" s="58" t="s">
        <v>106</v>
      </c>
      <c r="M76" s="58" t="s">
        <v>106</v>
      </c>
      <c r="N76" s="120" t="s">
        <v>576</v>
      </c>
      <c r="O76" s="120" t="s">
        <v>576</v>
      </c>
      <c r="P76" s="58" t="s">
        <v>107</v>
      </c>
      <c r="Q76" s="58" t="s">
        <v>108</v>
      </c>
      <c r="R76" s="58" t="s">
        <v>129</v>
      </c>
      <c r="S76" s="58" t="s">
        <v>109</v>
      </c>
      <c r="T76" s="58" t="s">
        <v>132</v>
      </c>
      <c r="U76" s="58" t="s">
        <v>133</v>
      </c>
      <c r="V76" s="58" t="s">
        <v>134</v>
      </c>
      <c r="W76" s="58" t="s">
        <v>134</v>
      </c>
      <c r="X76" s="58" t="s">
        <v>109</v>
      </c>
      <c r="Y76" s="58" t="s">
        <v>134</v>
      </c>
      <c r="Z76" s="58" t="s">
        <v>109</v>
      </c>
      <c r="AA76" s="58" t="s">
        <v>132</v>
      </c>
      <c r="AB76" s="58" t="s">
        <v>133</v>
      </c>
      <c r="AC76" s="58" t="s">
        <v>132</v>
      </c>
      <c r="AD76" s="58" t="s">
        <v>134</v>
      </c>
      <c r="AE76" s="58" t="s">
        <v>134</v>
      </c>
      <c r="AF76" s="58" t="s">
        <v>109</v>
      </c>
      <c r="AG76" s="58" t="s">
        <v>134</v>
      </c>
      <c r="AH76" s="58" t="s">
        <v>110</v>
      </c>
      <c r="AI76" s="58" t="s">
        <v>151</v>
      </c>
      <c r="AJ76" s="58" t="s">
        <v>136</v>
      </c>
      <c r="AK76" s="58" t="s">
        <v>137</v>
      </c>
      <c r="AL76" s="58" t="s">
        <v>114</v>
      </c>
      <c r="AM76" s="58" t="s">
        <v>138</v>
      </c>
      <c r="AN76" s="58" t="s">
        <v>176</v>
      </c>
      <c r="AO76" s="58" t="s">
        <v>117</v>
      </c>
      <c r="AP76" s="58" t="s">
        <v>140</v>
      </c>
      <c r="AQ76" s="58" t="s">
        <v>141</v>
      </c>
      <c r="AR76" s="58" t="s">
        <v>120</v>
      </c>
      <c r="AS76" s="58" t="s">
        <v>143</v>
      </c>
      <c r="AT76" s="58" t="s">
        <v>153</v>
      </c>
      <c r="AU76" s="58" t="s">
        <v>145</v>
      </c>
      <c r="AV76" s="58" t="s">
        <v>123</v>
      </c>
      <c r="AW76" s="58" t="s">
        <v>125</v>
      </c>
      <c r="AX76" s="58" t="s">
        <v>126</v>
      </c>
      <c r="AY76" s="58" t="s">
        <v>147</v>
      </c>
      <c r="AZ76" s="120" t="s">
        <v>576</v>
      </c>
      <c r="BA76" s="58" t="s">
        <v>148</v>
      </c>
      <c r="BB76" s="58" t="s">
        <v>149</v>
      </c>
      <c r="BC76" s="3"/>
      <c r="BD76" s="3">
        <f t="shared" si="0"/>
        <v>1</v>
      </c>
      <c r="BE76" s="3">
        <f t="shared" si="1"/>
        <v>0</v>
      </c>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row>
    <row r="77" spans="1:118" ht="16" x14ac:dyDescent="0.2">
      <c r="A77" s="63">
        <v>43704.405659722222</v>
      </c>
      <c r="B77" s="63">
        <v>43704.40934027778</v>
      </c>
      <c r="C77" s="58" t="s">
        <v>57</v>
      </c>
      <c r="D77" s="120" t="s">
        <v>576</v>
      </c>
      <c r="E77" s="2">
        <v>100</v>
      </c>
      <c r="F77" s="2">
        <v>318</v>
      </c>
      <c r="G77" s="58" t="s">
        <v>130</v>
      </c>
      <c r="H77" s="63">
        <v>43704.409349884256</v>
      </c>
      <c r="I77" s="58" t="s">
        <v>177</v>
      </c>
      <c r="J77" s="58" t="s">
        <v>106</v>
      </c>
      <c r="K77" s="58" t="s">
        <v>106</v>
      </c>
      <c r="L77" s="58" t="s">
        <v>106</v>
      </c>
      <c r="M77" s="58" t="s">
        <v>106</v>
      </c>
      <c r="N77" s="120" t="s">
        <v>576</v>
      </c>
      <c r="O77" s="120" t="s">
        <v>576</v>
      </c>
      <c r="P77" s="58" t="s">
        <v>107</v>
      </c>
      <c r="Q77" s="58" t="s">
        <v>108</v>
      </c>
      <c r="R77" s="58" t="s">
        <v>129</v>
      </c>
      <c r="S77" s="58" t="s">
        <v>134</v>
      </c>
      <c r="T77" s="58" t="s">
        <v>132</v>
      </c>
      <c r="U77" s="58" t="s">
        <v>133</v>
      </c>
      <c r="V77" s="58" t="s">
        <v>134</v>
      </c>
      <c r="W77" s="58" t="s">
        <v>134</v>
      </c>
      <c r="X77" s="58" t="s">
        <v>134</v>
      </c>
      <c r="Y77" s="58" t="s">
        <v>134</v>
      </c>
      <c r="Z77" s="58" t="s">
        <v>109</v>
      </c>
      <c r="AA77" s="58" t="s">
        <v>133</v>
      </c>
      <c r="AB77" s="58" t="s">
        <v>109</v>
      </c>
      <c r="AC77" s="58" t="s">
        <v>134</v>
      </c>
      <c r="AD77" s="58" t="s">
        <v>109</v>
      </c>
      <c r="AE77" s="58" t="s">
        <v>109</v>
      </c>
      <c r="AF77" s="58" t="s">
        <v>134</v>
      </c>
      <c r="AG77" s="58" t="s">
        <v>134</v>
      </c>
      <c r="AH77" s="58" t="s">
        <v>173</v>
      </c>
      <c r="AI77" s="58" t="s">
        <v>151</v>
      </c>
      <c r="AJ77" s="58" t="s">
        <v>136</v>
      </c>
      <c r="AK77" s="58" t="s">
        <v>137</v>
      </c>
      <c r="AL77" s="58" t="s">
        <v>114</v>
      </c>
      <c r="AM77" s="58" t="s">
        <v>178</v>
      </c>
      <c r="AN77" s="58" t="s">
        <v>176</v>
      </c>
      <c r="AO77" s="58" t="s">
        <v>117</v>
      </c>
      <c r="AP77" s="58" t="s">
        <v>118</v>
      </c>
      <c r="AQ77" s="58" t="s">
        <v>141</v>
      </c>
      <c r="AR77" s="58" t="s">
        <v>142</v>
      </c>
      <c r="AS77" s="58" t="s">
        <v>143</v>
      </c>
      <c r="AT77" s="58" t="s">
        <v>153</v>
      </c>
      <c r="AU77" s="58" t="s">
        <v>145</v>
      </c>
      <c r="AV77" s="58" t="s">
        <v>179</v>
      </c>
      <c r="AW77" s="58" t="s">
        <v>125</v>
      </c>
      <c r="AX77" s="58" t="s">
        <v>126</v>
      </c>
      <c r="AY77" s="58" t="s">
        <v>147</v>
      </c>
      <c r="AZ77" s="120" t="s">
        <v>576</v>
      </c>
      <c r="BA77" s="58" t="s">
        <v>148</v>
      </c>
      <c r="BB77" s="58" t="s">
        <v>149</v>
      </c>
      <c r="BC77" s="3"/>
      <c r="BD77" s="3">
        <f t="shared" si="0"/>
        <v>1</v>
      </c>
      <c r="BE77" s="3">
        <f t="shared" si="1"/>
        <v>0</v>
      </c>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row>
    <row r="78" spans="1:118" ht="16" x14ac:dyDescent="0.2">
      <c r="A78" s="63">
        <v>43704.625775462962</v>
      </c>
      <c r="B78" s="63">
        <v>43704.63208333333</v>
      </c>
      <c r="C78" s="58" t="s">
        <v>57</v>
      </c>
      <c r="D78" s="120" t="s">
        <v>576</v>
      </c>
      <c r="E78" s="2">
        <v>100</v>
      </c>
      <c r="F78" s="2">
        <v>545</v>
      </c>
      <c r="G78" s="58" t="s">
        <v>130</v>
      </c>
      <c r="H78" s="63">
        <v>43704.632099768518</v>
      </c>
      <c r="I78" s="58" t="s">
        <v>180</v>
      </c>
      <c r="J78" s="58" t="s">
        <v>106</v>
      </c>
      <c r="K78" s="58" t="s">
        <v>106</v>
      </c>
      <c r="L78" s="58" t="s">
        <v>106</v>
      </c>
      <c r="M78" s="58" t="s">
        <v>106</v>
      </c>
      <c r="N78" s="120" t="s">
        <v>576</v>
      </c>
      <c r="O78" s="120" t="s">
        <v>576</v>
      </c>
      <c r="P78" s="58" t="s">
        <v>107</v>
      </c>
      <c r="Q78" s="58" t="s">
        <v>108</v>
      </c>
      <c r="R78" s="58" t="s">
        <v>129</v>
      </c>
      <c r="S78" s="58" t="s">
        <v>109</v>
      </c>
      <c r="T78" s="58" t="s">
        <v>133</v>
      </c>
      <c r="U78" s="58" t="s">
        <v>132</v>
      </c>
      <c r="V78" s="58" t="s">
        <v>134</v>
      </c>
      <c r="W78" s="58" t="s">
        <v>134</v>
      </c>
      <c r="X78" s="58" t="s">
        <v>109</v>
      </c>
      <c r="Y78" s="58" t="s">
        <v>109</v>
      </c>
      <c r="Z78" s="58" t="s">
        <v>109</v>
      </c>
      <c r="AA78" s="58" t="s">
        <v>134</v>
      </c>
      <c r="AB78" s="58" t="s">
        <v>109</v>
      </c>
      <c r="AC78" s="58" t="s">
        <v>109</v>
      </c>
      <c r="AD78" s="58" t="s">
        <v>109</v>
      </c>
      <c r="AE78" s="58" t="s">
        <v>109</v>
      </c>
      <c r="AF78" s="58" t="s">
        <v>109</v>
      </c>
      <c r="AG78" s="58" t="s">
        <v>109</v>
      </c>
      <c r="AH78" s="58" t="s">
        <v>135</v>
      </c>
      <c r="AI78" s="58" t="s">
        <v>151</v>
      </c>
      <c r="AJ78" s="58" t="s">
        <v>136</v>
      </c>
      <c r="AK78" s="58" t="s">
        <v>137</v>
      </c>
      <c r="AL78" s="58" t="s">
        <v>114</v>
      </c>
      <c r="AM78" s="58" t="s">
        <v>115</v>
      </c>
      <c r="AN78" s="58" t="s">
        <v>156</v>
      </c>
      <c r="AO78" s="58" t="s">
        <v>139</v>
      </c>
      <c r="AP78" s="58" t="s">
        <v>118</v>
      </c>
      <c r="AQ78" s="58" t="s">
        <v>141</v>
      </c>
      <c r="AR78" s="58" t="s">
        <v>120</v>
      </c>
      <c r="AS78" s="58" t="s">
        <v>143</v>
      </c>
      <c r="AT78" s="58" t="s">
        <v>144</v>
      </c>
      <c r="AU78" s="58" t="s">
        <v>145</v>
      </c>
      <c r="AV78" s="58" t="s">
        <v>123</v>
      </c>
      <c r="AW78" s="58" t="s">
        <v>125</v>
      </c>
      <c r="AX78" s="58" t="s">
        <v>157</v>
      </c>
      <c r="AY78" s="58" t="s">
        <v>127</v>
      </c>
      <c r="AZ78" s="120" t="s">
        <v>576</v>
      </c>
      <c r="BA78" s="58" t="s">
        <v>148</v>
      </c>
      <c r="BB78" s="58" t="s">
        <v>149</v>
      </c>
      <c r="BC78" s="3"/>
      <c r="BD78" s="3">
        <f t="shared" si="0"/>
        <v>1</v>
      </c>
      <c r="BE78" s="3">
        <f t="shared" si="1"/>
        <v>0</v>
      </c>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row>
    <row r="79" spans="1:118" ht="16" x14ac:dyDescent="0.2">
      <c r="A79" s="63">
        <v>43704.591921296298</v>
      </c>
      <c r="B79" s="63">
        <v>43704.830069444448</v>
      </c>
      <c r="C79" s="58" t="s">
        <v>57</v>
      </c>
      <c r="D79" s="120" t="s">
        <v>576</v>
      </c>
      <c r="E79" s="2">
        <v>100</v>
      </c>
      <c r="F79" s="2">
        <v>20576</v>
      </c>
      <c r="G79" s="58" t="s">
        <v>130</v>
      </c>
      <c r="H79" s="63">
        <v>43704.830082488428</v>
      </c>
      <c r="I79" s="58" t="s">
        <v>181</v>
      </c>
      <c r="J79" s="58" t="s">
        <v>106</v>
      </c>
      <c r="K79" s="58" t="s">
        <v>106</v>
      </c>
      <c r="L79" s="58" t="s">
        <v>106</v>
      </c>
      <c r="M79" s="58" t="s">
        <v>106</v>
      </c>
      <c r="N79" s="120" t="s">
        <v>576</v>
      </c>
      <c r="O79" s="120" t="s">
        <v>576</v>
      </c>
      <c r="P79" s="58" t="s">
        <v>107</v>
      </c>
      <c r="Q79" s="58" t="s">
        <v>108</v>
      </c>
      <c r="R79" s="58" t="s">
        <v>129</v>
      </c>
      <c r="S79" s="58" t="s">
        <v>134</v>
      </c>
      <c r="T79" s="58" t="s">
        <v>132</v>
      </c>
      <c r="U79" s="58" t="s">
        <v>132</v>
      </c>
      <c r="V79" s="58" t="s">
        <v>134</v>
      </c>
      <c r="W79" s="58" t="s">
        <v>133</v>
      </c>
      <c r="X79" s="58" t="s">
        <v>133</v>
      </c>
      <c r="Y79" s="58" t="s">
        <v>134</v>
      </c>
      <c r="Z79" s="58" t="s">
        <v>134</v>
      </c>
      <c r="AA79" s="58" t="s">
        <v>132</v>
      </c>
      <c r="AB79" s="58" t="s">
        <v>134</v>
      </c>
      <c r="AC79" s="58" t="s">
        <v>132</v>
      </c>
      <c r="AD79" s="58" t="s">
        <v>134</v>
      </c>
      <c r="AE79" s="58" t="s">
        <v>134</v>
      </c>
      <c r="AF79" s="58" t="s">
        <v>133</v>
      </c>
      <c r="AG79" s="58" t="s">
        <v>134</v>
      </c>
      <c r="AH79" s="58" t="s">
        <v>135</v>
      </c>
      <c r="AI79" s="58" t="s">
        <v>151</v>
      </c>
      <c r="AJ79" s="58" t="s">
        <v>136</v>
      </c>
      <c r="AK79" s="58" t="s">
        <v>137</v>
      </c>
      <c r="AL79" s="58" t="s">
        <v>114</v>
      </c>
      <c r="AM79" s="58" t="s">
        <v>178</v>
      </c>
      <c r="AN79" s="58" t="s">
        <v>116</v>
      </c>
      <c r="AO79" s="58" t="s">
        <v>139</v>
      </c>
      <c r="AP79" s="58" t="s">
        <v>140</v>
      </c>
      <c r="AQ79" s="58" t="s">
        <v>141</v>
      </c>
      <c r="AR79" s="58" t="s">
        <v>142</v>
      </c>
      <c r="AS79" s="58" t="s">
        <v>182</v>
      </c>
      <c r="AT79" s="58" t="s">
        <v>122</v>
      </c>
      <c r="AU79" s="58" t="s">
        <v>145</v>
      </c>
      <c r="AV79" s="58" t="s">
        <v>123</v>
      </c>
      <c r="AW79" s="58" t="s">
        <v>125</v>
      </c>
      <c r="AX79" s="58" t="s">
        <v>157</v>
      </c>
      <c r="AY79" s="58" t="s">
        <v>127</v>
      </c>
      <c r="AZ79" s="120" t="s">
        <v>576</v>
      </c>
      <c r="BA79" s="58" t="s">
        <v>148</v>
      </c>
      <c r="BB79" s="58" t="s">
        <v>149</v>
      </c>
      <c r="BC79" s="3"/>
      <c r="BD79" s="3">
        <f t="shared" si="0"/>
        <v>1</v>
      </c>
      <c r="BE79" s="3">
        <f t="shared" si="1"/>
        <v>0</v>
      </c>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row>
    <row r="80" spans="1:118" ht="16" x14ac:dyDescent="0.2">
      <c r="A80" s="63">
        <v>43705.782268518517</v>
      </c>
      <c r="B80" s="63">
        <v>43705.79109953704</v>
      </c>
      <c r="C80" s="58" t="s">
        <v>57</v>
      </c>
      <c r="D80" s="120" t="s">
        <v>576</v>
      </c>
      <c r="E80" s="2">
        <v>100</v>
      </c>
      <c r="F80" s="2">
        <v>762</v>
      </c>
      <c r="G80" s="58" t="s">
        <v>130</v>
      </c>
      <c r="H80" s="63">
        <v>43705.791113472224</v>
      </c>
      <c r="I80" s="58" t="s">
        <v>184</v>
      </c>
      <c r="J80" s="58" t="s">
        <v>106</v>
      </c>
      <c r="K80" s="58" t="s">
        <v>106</v>
      </c>
      <c r="L80" s="58" t="s">
        <v>106</v>
      </c>
      <c r="M80" s="58" t="s">
        <v>106</v>
      </c>
      <c r="N80" s="120" t="s">
        <v>576</v>
      </c>
      <c r="O80" s="120" t="s">
        <v>576</v>
      </c>
      <c r="P80" s="58" t="s">
        <v>107</v>
      </c>
      <c r="Q80" s="58" t="s">
        <v>108</v>
      </c>
      <c r="R80" s="58" t="s">
        <v>129</v>
      </c>
      <c r="S80" s="58" t="s">
        <v>134</v>
      </c>
      <c r="T80" s="58" t="s">
        <v>132</v>
      </c>
      <c r="U80" s="58" t="s">
        <v>133</v>
      </c>
      <c r="V80" s="58" t="s">
        <v>134</v>
      </c>
      <c r="W80" s="58" t="s">
        <v>134</v>
      </c>
      <c r="X80" s="58" t="s">
        <v>134</v>
      </c>
      <c r="Y80" s="58" t="s">
        <v>109</v>
      </c>
      <c r="Z80" s="58" t="s">
        <v>109</v>
      </c>
      <c r="AA80" s="58" t="s">
        <v>133</v>
      </c>
      <c r="AB80" s="58" t="s">
        <v>134</v>
      </c>
      <c r="AC80" s="58" t="s">
        <v>133</v>
      </c>
      <c r="AD80" s="58" t="s">
        <v>134</v>
      </c>
      <c r="AE80" s="58" t="s">
        <v>109</v>
      </c>
      <c r="AF80" s="58" t="s">
        <v>134</v>
      </c>
      <c r="AG80" s="58" t="s">
        <v>109</v>
      </c>
      <c r="AH80" s="58" t="s">
        <v>110</v>
      </c>
      <c r="AI80" s="58" t="s">
        <v>151</v>
      </c>
      <c r="AJ80" s="58" t="s">
        <v>136</v>
      </c>
      <c r="AK80" s="58" t="s">
        <v>137</v>
      </c>
      <c r="AL80" s="58" t="s">
        <v>114</v>
      </c>
      <c r="AM80" s="58" t="s">
        <v>138</v>
      </c>
      <c r="AN80" s="58" t="s">
        <v>116</v>
      </c>
      <c r="AO80" s="58" t="s">
        <v>117</v>
      </c>
      <c r="AP80" s="58" t="s">
        <v>118</v>
      </c>
      <c r="AQ80" s="58" t="s">
        <v>141</v>
      </c>
      <c r="AR80" s="58" t="s">
        <v>142</v>
      </c>
      <c r="AS80" s="58" t="s">
        <v>143</v>
      </c>
      <c r="AT80" s="58" t="s">
        <v>153</v>
      </c>
      <c r="AU80" s="58" t="s">
        <v>145</v>
      </c>
      <c r="AV80" s="58" t="s">
        <v>123</v>
      </c>
      <c r="AW80" s="58" t="s">
        <v>125</v>
      </c>
      <c r="AX80" s="58" t="s">
        <v>126</v>
      </c>
      <c r="AY80" s="58" t="s">
        <v>127</v>
      </c>
      <c r="AZ80" s="120" t="s">
        <v>576</v>
      </c>
      <c r="BA80" s="58" t="s">
        <v>148</v>
      </c>
      <c r="BB80" s="58" t="s">
        <v>149</v>
      </c>
      <c r="BC80" s="3"/>
      <c r="BD80" s="3">
        <f t="shared" si="0"/>
        <v>1</v>
      </c>
      <c r="BE80" s="3">
        <f t="shared" si="1"/>
        <v>0</v>
      </c>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row>
    <row r="81" spans="1:118" ht="16" x14ac:dyDescent="0.2">
      <c r="A81" s="63">
        <v>43706.894074074073</v>
      </c>
      <c r="B81" s="63">
        <v>43706.901932870373</v>
      </c>
      <c r="C81" s="58" t="s">
        <v>57</v>
      </c>
      <c r="D81" s="120" t="s">
        <v>576</v>
      </c>
      <c r="E81" s="2">
        <v>100</v>
      </c>
      <c r="F81" s="2">
        <v>679</v>
      </c>
      <c r="G81" s="58" t="s">
        <v>130</v>
      </c>
      <c r="H81" s="63">
        <v>43706.901953194443</v>
      </c>
      <c r="I81" s="58" t="s">
        <v>185</v>
      </c>
      <c r="J81" s="58" t="s">
        <v>106</v>
      </c>
      <c r="K81" s="58" t="s">
        <v>106</v>
      </c>
      <c r="L81" s="58" t="s">
        <v>106</v>
      </c>
      <c r="M81" s="58" t="s">
        <v>106</v>
      </c>
      <c r="N81" s="120" t="s">
        <v>576</v>
      </c>
      <c r="O81" s="120" t="s">
        <v>576</v>
      </c>
      <c r="P81" s="58" t="s">
        <v>107</v>
      </c>
      <c r="Q81" s="58" t="s">
        <v>108</v>
      </c>
      <c r="R81" s="58" t="s">
        <v>129</v>
      </c>
      <c r="S81" s="58" t="s">
        <v>134</v>
      </c>
      <c r="T81" s="58" t="s">
        <v>132</v>
      </c>
      <c r="U81" s="58" t="s">
        <v>132</v>
      </c>
      <c r="V81" s="58" t="s">
        <v>132</v>
      </c>
      <c r="W81" s="58" t="s">
        <v>133</v>
      </c>
      <c r="X81" s="58" t="s">
        <v>133</v>
      </c>
      <c r="Y81" s="58" t="s">
        <v>133</v>
      </c>
      <c r="Z81" s="58" t="s">
        <v>133</v>
      </c>
      <c r="AA81" s="58" t="s">
        <v>133</v>
      </c>
      <c r="AB81" s="58" t="s">
        <v>133</v>
      </c>
      <c r="AC81" s="58" t="s">
        <v>132</v>
      </c>
      <c r="AD81" s="58" t="s">
        <v>133</v>
      </c>
      <c r="AE81" s="58" t="s">
        <v>133</v>
      </c>
      <c r="AF81" s="58" t="s">
        <v>134</v>
      </c>
      <c r="AG81" s="58" t="s">
        <v>134</v>
      </c>
      <c r="AH81" s="58" t="s">
        <v>135</v>
      </c>
      <c r="AI81" s="58" t="s">
        <v>111</v>
      </c>
      <c r="AJ81" s="58" t="s">
        <v>136</v>
      </c>
      <c r="AK81" s="58" t="s">
        <v>137</v>
      </c>
      <c r="AL81" s="58" t="s">
        <v>114</v>
      </c>
      <c r="AM81" s="58" t="s">
        <v>138</v>
      </c>
      <c r="AN81" s="58" t="s">
        <v>116</v>
      </c>
      <c r="AO81" s="58" t="s">
        <v>117</v>
      </c>
      <c r="AP81" s="58" t="s">
        <v>186</v>
      </c>
      <c r="AQ81" s="58" t="s">
        <v>141</v>
      </c>
      <c r="AR81" s="58" t="s">
        <v>120</v>
      </c>
      <c r="AS81" s="58" t="s">
        <v>143</v>
      </c>
      <c r="AT81" s="58" t="s">
        <v>122</v>
      </c>
      <c r="AU81" s="58" t="s">
        <v>145</v>
      </c>
      <c r="AV81" s="58" t="s">
        <v>123</v>
      </c>
      <c r="AW81" s="58" t="s">
        <v>187</v>
      </c>
      <c r="AX81" s="58" t="s">
        <v>157</v>
      </c>
      <c r="AY81" s="58" t="s">
        <v>147</v>
      </c>
      <c r="AZ81" s="120" t="s">
        <v>576</v>
      </c>
      <c r="BA81" s="58" t="s">
        <v>148</v>
      </c>
      <c r="BB81" s="58" t="s">
        <v>149</v>
      </c>
      <c r="BC81" s="3"/>
      <c r="BD81" s="3">
        <f t="shared" si="0"/>
        <v>1</v>
      </c>
      <c r="BE81" s="3">
        <f t="shared" si="1"/>
        <v>0</v>
      </c>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row>
    <row r="82" spans="1:118" ht="16" x14ac:dyDescent="0.2">
      <c r="A82" s="63">
        <v>43707.760925925926</v>
      </c>
      <c r="B82" s="63">
        <v>43707.778240740743</v>
      </c>
      <c r="C82" s="58" t="s">
        <v>57</v>
      </c>
      <c r="D82" s="120" t="s">
        <v>576</v>
      </c>
      <c r="E82" s="2">
        <v>100</v>
      </c>
      <c r="F82" s="2">
        <v>1495</v>
      </c>
      <c r="G82" s="58" t="s">
        <v>130</v>
      </c>
      <c r="H82" s="63">
        <v>43707.778254502315</v>
      </c>
      <c r="I82" s="58" t="s">
        <v>190</v>
      </c>
      <c r="J82" s="58" t="s">
        <v>106</v>
      </c>
      <c r="K82" s="58" t="s">
        <v>106</v>
      </c>
      <c r="L82" s="58" t="s">
        <v>106</v>
      </c>
      <c r="M82" s="58" t="s">
        <v>106</v>
      </c>
      <c r="N82" s="120" t="s">
        <v>576</v>
      </c>
      <c r="O82" s="120" t="s">
        <v>576</v>
      </c>
      <c r="P82" s="58" t="s">
        <v>107</v>
      </c>
      <c r="Q82" s="58" t="s">
        <v>108</v>
      </c>
      <c r="R82" s="58" t="s">
        <v>129</v>
      </c>
      <c r="S82" s="58" t="s">
        <v>134</v>
      </c>
      <c r="T82" s="58" t="s">
        <v>132</v>
      </c>
      <c r="U82" s="58" t="s">
        <v>133</v>
      </c>
      <c r="V82" s="58" t="s">
        <v>132</v>
      </c>
      <c r="W82" s="58" t="s">
        <v>134</v>
      </c>
      <c r="X82" s="58" t="s">
        <v>134</v>
      </c>
      <c r="Y82" s="58" t="s">
        <v>134</v>
      </c>
      <c r="Z82" s="58" t="s">
        <v>134</v>
      </c>
      <c r="AA82" s="58" t="s">
        <v>132</v>
      </c>
      <c r="AB82" s="58" t="s">
        <v>109</v>
      </c>
      <c r="AC82" s="58" t="s">
        <v>133</v>
      </c>
      <c r="AD82" s="58" t="s">
        <v>134</v>
      </c>
      <c r="AE82" s="58" t="s">
        <v>109</v>
      </c>
      <c r="AF82" s="58" t="s">
        <v>134</v>
      </c>
      <c r="AG82" s="58" t="s">
        <v>134</v>
      </c>
      <c r="AH82" s="58" t="s">
        <v>110</v>
      </c>
      <c r="AI82" s="58" t="s">
        <v>111</v>
      </c>
      <c r="AJ82" s="58" t="s">
        <v>136</v>
      </c>
      <c r="AK82" s="58" t="s">
        <v>137</v>
      </c>
      <c r="AL82" s="58" t="s">
        <v>114</v>
      </c>
      <c r="AM82" s="58" t="s">
        <v>138</v>
      </c>
      <c r="AN82" s="58" t="s">
        <v>176</v>
      </c>
      <c r="AO82" s="58" t="s">
        <v>117</v>
      </c>
      <c r="AP82" s="58" t="s">
        <v>140</v>
      </c>
      <c r="AQ82" s="58" t="s">
        <v>141</v>
      </c>
      <c r="AR82" s="58" t="s">
        <v>142</v>
      </c>
      <c r="AS82" s="58" t="s">
        <v>143</v>
      </c>
      <c r="AT82" s="58" t="s">
        <v>153</v>
      </c>
      <c r="AU82" s="58" t="s">
        <v>145</v>
      </c>
      <c r="AV82" s="58" t="s">
        <v>123</v>
      </c>
      <c r="AW82" s="58" t="s">
        <v>125</v>
      </c>
      <c r="AX82" s="58" t="s">
        <v>146</v>
      </c>
      <c r="AY82" s="58" t="s">
        <v>127</v>
      </c>
      <c r="AZ82" s="120" t="s">
        <v>576</v>
      </c>
      <c r="BA82" s="58" t="s">
        <v>148</v>
      </c>
      <c r="BB82" s="58" t="s">
        <v>149</v>
      </c>
      <c r="BC82" s="3"/>
      <c r="BD82" s="3">
        <f t="shared" si="0"/>
        <v>1</v>
      </c>
      <c r="BE82" s="3">
        <f t="shared" si="1"/>
        <v>0</v>
      </c>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row>
    <row r="83" spans="1:118" ht="16" x14ac:dyDescent="0.2">
      <c r="A83" s="63">
        <v>43709.762094907404</v>
      </c>
      <c r="B83" s="63">
        <v>43709.771226851852</v>
      </c>
      <c r="C83" s="58" t="s">
        <v>57</v>
      </c>
      <c r="D83" s="120" t="s">
        <v>576</v>
      </c>
      <c r="E83" s="2">
        <v>100</v>
      </c>
      <c r="F83" s="2">
        <v>789</v>
      </c>
      <c r="G83" s="58" t="s">
        <v>130</v>
      </c>
      <c r="H83" s="63">
        <v>43709.771243842595</v>
      </c>
      <c r="I83" s="58" t="s">
        <v>191</v>
      </c>
      <c r="J83" s="58" t="s">
        <v>106</v>
      </c>
      <c r="K83" s="58" t="s">
        <v>106</v>
      </c>
      <c r="L83" s="58" t="s">
        <v>106</v>
      </c>
      <c r="M83" s="58" t="s">
        <v>106</v>
      </c>
      <c r="N83" s="120" t="s">
        <v>576</v>
      </c>
      <c r="O83" s="120" t="s">
        <v>576</v>
      </c>
      <c r="P83" s="58" t="s">
        <v>107</v>
      </c>
      <c r="Q83" s="58" t="s">
        <v>108</v>
      </c>
      <c r="R83" s="58" t="s">
        <v>129</v>
      </c>
      <c r="S83" s="58" t="s">
        <v>134</v>
      </c>
      <c r="T83" s="58" t="s">
        <v>134</v>
      </c>
      <c r="U83" s="58" t="s">
        <v>133</v>
      </c>
      <c r="V83" s="58" t="s">
        <v>134</v>
      </c>
      <c r="W83" s="58" t="s">
        <v>134</v>
      </c>
      <c r="X83" s="58" t="s">
        <v>109</v>
      </c>
      <c r="Y83" s="58" t="s">
        <v>109</v>
      </c>
      <c r="Z83" s="58" t="s">
        <v>109</v>
      </c>
      <c r="AA83" s="58" t="s">
        <v>133</v>
      </c>
      <c r="AB83" s="58" t="s">
        <v>134</v>
      </c>
      <c r="AC83" s="58" t="s">
        <v>133</v>
      </c>
      <c r="AD83" s="58" t="s">
        <v>134</v>
      </c>
      <c r="AE83" s="58" t="s">
        <v>134</v>
      </c>
      <c r="AF83" s="58" t="s">
        <v>109</v>
      </c>
      <c r="AG83" s="58" t="s">
        <v>109</v>
      </c>
      <c r="AH83" s="58" t="s">
        <v>110</v>
      </c>
      <c r="AI83" s="58" t="s">
        <v>111</v>
      </c>
      <c r="AJ83" s="58" t="s">
        <v>136</v>
      </c>
      <c r="AK83" s="58" t="s">
        <v>152</v>
      </c>
      <c r="AL83" s="58" t="s">
        <v>114</v>
      </c>
      <c r="AM83" s="58" t="s">
        <v>138</v>
      </c>
      <c r="AN83" s="58" t="s">
        <v>116</v>
      </c>
      <c r="AO83" s="58" t="s">
        <v>117</v>
      </c>
      <c r="AP83" s="58" t="s">
        <v>118</v>
      </c>
      <c r="AQ83" s="58" t="s">
        <v>141</v>
      </c>
      <c r="AR83" s="58" t="s">
        <v>142</v>
      </c>
      <c r="AS83" s="58" t="s">
        <v>170</v>
      </c>
      <c r="AT83" s="58" t="s">
        <v>153</v>
      </c>
      <c r="AU83" s="58" t="s">
        <v>145</v>
      </c>
      <c r="AV83" s="58" t="s">
        <v>123</v>
      </c>
      <c r="AW83" s="58" t="s">
        <v>125</v>
      </c>
      <c r="AX83" s="58" t="s">
        <v>126</v>
      </c>
      <c r="AY83" s="58" t="s">
        <v>192</v>
      </c>
      <c r="AZ83" s="120" t="s">
        <v>576</v>
      </c>
      <c r="BA83" s="58" t="s">
        <v>148</v>
      </c>
      <c r="BB83" s="58" t="s">
        <v>149</v>
      </c>
      <c r="BC83" s="3"/>
      <c r="BD83" s="3">
        <f t="shared" si="0"/>
        <v>1</v>
      </c>
      <c r="BE83" s="3">
        <f t="shared" si="1"/>
        <v>0</v>
      </c>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row>
    <row r="84" spans="1:118" s="66" customFormat="1" ht="16" x14ac:dyDescent="0.2">
      <c r="A84" s="63">
        <v>43703.654930555553</v>
      </c>
      <c r="B84" s="63">
        <v>43703.660312499997</v>
      </c>
      <c r="C84" s="58" t="s">
        <v>57</v>
      </c>
      <c r="D84" s="120" t="s">
        <v>576</v>
      </c>
      <c r="E84" s="2">
        <v>33</v>
      </c>
      <c r="F84" s="2">
        <v>464</v>
      </c>
      <c r="G84" s="58" t="s">
        <v>104</v>
      </c>
      <c r="H84" s="63">
        <v>43710.660328622682</v>
      </c>
      <c r="I84" s="58" t="s">
        <v>194</v>
      </c>
      <c r="J84" s="58" t="s">
        <v>106</v>
      </c>
      <c r="K84" s="58" t="s">
        <v>106</v>
      </c>
      <c r="L84" s="58" t="s">
        <v>106</v>
      </c>
      <c r="M84" s="58" t="s">
        <v>106</v>
      </c>
      <c r="N84" s="120" t="s">
        <v>576</v>
      </c>
      <c r="O84" s="120" t="s">
        <v>576</v>
      </c>
      <c r="P84" s="58" t="s">
        <v>107</v>
      </c>
      <c r="Q84" s="58" t="s">
        <v>108</v>
      </c>
      <c r="R84" s="58" t="s">
        <v>129</v>
      </c>
      <c r="S84" s="58" t="s">
        <v>132</v>
      </c>
      <c r="T84" s="58" t="s">
        <v>132</v>
      </c>
      <c r="U84" s="58" t="s">
        <v>132</v>
      </c>
      <c r="V84" s="58" t="s">
        <v>133</v>
      </c>
      <c r="W84" s="58" t="s">
        <v>134</v>
      </c>
      <c r="X84" s="58" t="s">
        <v>133</v>
      </c>
      <c r="Y84" s="58" t="s">
        <v>133</v>
      </c>
      <c r="Z84" s="58" t="s">
        <v>134</v>
      </c>
      <c r="AA84" s="58" t="s">
        <v>132</v>
      </c>
      <c r="AB84" s="58" t="s">
        <v>132</v>
      </c>
      <c r="AC84" s="58" t="s">
        <v>133</v>
      </c>
      <c r="AD84" s="58" t="s">
        <v>133</v>
      </c>
      <c r="AE84" s="58" t="s">
        <v>133</v>
      </c>
      <c r="AF84" s="58" t="s">
        <v>134</v>
      </c>
      <c r="AG84" s="58" t="s">
        <v>133</v>
      </c>
      <c r="AH84" s="58" t="s">
        <v>110</v>
      </c>
      <c r="AI84" s="58" t="s">
        <v>151</v>
      </c>
      <c r="AJ84" s="58" t="s">
        <v>136</v>
      </c>
      <c r="AK84" s="58" t="s">
        <v>137</v>
      </c>
      <c r="AL84" s="58" t="s">
        <v>195</v>
      </c>
      <c r="AM84" s="58" t="s">
        <v>138</v>
      </c>
      <c r="AN84" s="58" t="s">
        <v>116</v>
      </c>
      <c r="AO84" s="58" t="s">
        <v>117</v>
      </c>
      <c r="AP84" s="58" t="s">
        <v>118</v>
      </c>
      <c r="AQ84" s="58" t="s">
        <v>141</v>
      </c>
      <c r="AR84" s="58" t="s">
        <v>142</v>
      </c>
      <c r="AS84" s="58" t="s">
        <v>143</v>
      </c>
      <c r="AT84" s="58" t="s">
        <v>122</v>
      </c>
      <c r="AU84" s="58" t="s">
        <v>145</v>
      </c>
      <c r="AV84" s="58" t="s">
        <v>123</v>
      </c>
      <c r="AW84" s="58" t="s">
        <v>125</v>
      </c>
      <c r="AX84" s="58" t="s">
        <v>157</v>
      </c>
      <c r="AY84" s="58" t="s">
        <v>147</v>
      </c>
      <c r="AZ84" s="120" t="s">
        <v>576</v>
      </c>
      <c r="BA84" s="58" t="s">
        <v>148</v>
      </c>
      <c r="BB84" s="58" t="s">
        <v>149</v>
      </c>
      <c r="BC84" s="3"/>
      <c r="BD84" s="3">
        <f t="shared" si="0"/>
        <v>1</v>
      </c>
      <c r="BE84" s="3">
        <f t="shared" si="1"/>
        <v>0</v>
      </c>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row>
    <row r="85" spans="1:118" s="17" customFormat="1" ht="16" x14ac:dyDescent="0.2">
      <c r="A85" s="63">
        <v>43703.727488425924</v>
      </c>
      <c r="B85" s="63">
        <v>43703.735763888886</v>
      </c>
      <c r="C85" s="58" t="s">
        <v>57</v>
      </c>
      <c r="D85" s="120" t="s">
        <v>576</v>
      </c>
      <c r="E85" s="2">
        <v>33</v>
      </c>
      <c r="F85" s="2">
        <v>714</v>
      </c>
      <c r="G85" s="58" t="s">
        <v>104</v>
      </c>
      <c r="H85" s="63">
        <v>43710.73579377315</v>
      </c>
      <c r="I85" s="58" t="s">
        <v>200</v>
      </c>
      <c r="J85" s="58" t="s">
        <v>106</v>
      </c>
      <c r="K85" s="58" t="s">
        <v>106</v>
      </c>
      <c r="L85" s="58" t="s">
        <v>106</v>
      </c>
      <c r="M85" s="58" t="s">
        <v>106</v>
      </c>
      <c r="N85" s="120" t="s">
        <v>576</v>
      </c>
      <c r="O85" s="120" t="s">
        <v>576</v>
      </c>
      <c r="P85" s="58" t="s">
        <v>107</v>
      </c>
      <c r="Q85" s="58" t="s">
        <v>108</v>
      </c>
      <c r="R85" s="58" t="s">
        <v>129</v>
      </c>
      <c r="S85" s="58" t="s">
        <v>134</v>
      </c>
      <c r="T85" s="58" t="s">
        <v>132</v>
      </c>
      <c r="U85" s="58" t="s">
        <v>132</v>
      </c>
      <c r="V85" s="58" t="s">
        <v>133</v>
      </c>
      <c r="W85" s="58" t="s">
        <v>133</v>
      </c>
      <c r="X85" s="58" t="s">
        <v>133</v>
      </c>
      <c r="Y85" s="58" t="s">
        <v>133</v>
      </c>
      <c r="Z85" s="58" t="s">
        <v>133</v>
      </c>
      <c r="AA85" s="58" t="s">
        <v>132</v>
      </c>
      <c r="AB85" s="58" t="s">
        <v>133</v>
      </c>
      <c r="AC85" s="58" t="s">
        <v>132</v>
      </c>
      <c r="AD85" s="58" t="s">
        <v>133</v>
      </c>
      <c r="AE85" s="58" t="s">
        <v>133</v>
      </c>
      <c r="AF85" s="58" t="s">
        <v>134</v>
      </c>
      <c r="AG85" s="58" t="s">
        <v>134</v>
      </c>
      <c r="AH85" s="58" t="s">
        <v>135</v>
      </c>
      <c r="AI85" s="58" t="s">
        <v>111</v>
      </c>
      <c r="AJ85" s="58" t="s">
        <v>136</v>
      </c>
      <c r="AK85" s="58" t="s">
        <v>201</v>
      </c>
      <c r="AL85" s="58" t="s">
        <v>195</v>
      </c>
      <c r="AM85" s="58" t="s">
        <v>115</v>
      </c>
      <c r="AN85" s="58" t="s">
        <v>116</v>
      </c>
      <c r="AO85" s="58" t="s">
        <v>139</v>
      </c>
      <c r="AP85" s="58" t="s">
        <v>118</v>
      </c>
      <c r="AQ85" s="58" t="s">
        <v>141</v>
      </c>
      <c r="AR85" s="58" t="s">
        <v>142</v>
      </c>
      <c r="AS85" s="58" t="s">
        <v>143</v>
      </c>
      <c r="AT85" s="58" t="s">
        <v>153</v>
      </c>
      <c r="AU85" s="58" t="s">
        <v>145</v>
      </c>
      <c r="AV85" s="58" t="s">
        <v>174</v>
      </c>
      <c r="AW85" s="58" t="s">
        <v>125</v>
      </c>
      <c r="AX85" s="58" t="s">
        <v>126</v>
      </c>
      <c r="AY85" s="58" t="s">
        <v>127</v>
      </c>
      <c r="AZ85" s="120" t="s">
        <v>576</v>
      </c>
      <c r="BA85" s="58" t="s">
        <v>148</v>
      </c>
      <c r="BB85" s="58" t="s">
        <v>149</v>
      </c>
      <c r="BC85" s="3"/>
      <c r="BD85" s="3">
        <f t="shared" si="0"/>
        <v>1</v>
      </c>
      <c r="BE85" s="3">
        <f t="shared" si="1"/>
        <v>0</v>
      </c>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row>
    <row r="86" spans="1:118" s="17" customFormat="1" ht="16" x14ac:dyDescent="0.2">
      <c r="A86" s="63">
        <v>43703.990486111114</v>
      </c>
      <c r="B86" s="63">
        <v>43704.008275462962</v>
      </c>
      <c r="C86" s="58" t="s">
        <v>57</v>
      </c>
      <c r="D86" s="120" t="s">
        <v>576</v>
      </c>
      <c r="E86" s="2">
        <v>33</v>
      </c>
      <c r="F86" s="2">
        <v>1537</v>
      </c>
      <c r="G86" s="58" t="s">
        <v>104</v>
      </c>
      <c r="H86" s="63">
        <v>43711.008317222222</v>
      </c>
      <c r="I86" s="58" t="s">
        <v>203</v>
      </c>
      <c r="J86" s="58" t="s">
        <v>106</v>
      </c>
      <c r="K86" s="58" t="s">
        <v>106</v>
      </c>
      <c r="L86" s="58" t="s">
        <v>106</v>
      </c>
      <c r="M86" s="58" t="s">
        <v>106</v>
      </c>
      <c r="N86" s="120" t="s">
        <v>576</v>
      </c>
      <c r="O86" s="120" t="s">
        <v>576</v>
      </c>
      <c r="P86" s="58" t="s">
        <v>107</v>
      </c>
      <c r="Q86" s="58" t="s">
        <v>108</v>
      </c>
      <c r="R86" s="58" t="s">
        <v>129</v>
      </c>
      <c r="S86" s="58" t="s">
        <v>134</v>
      </c>
      <c r="T86" s="58" t="s">
        <v>132</v>
      </c>
      <c r="U86" s="58" t="s">
        <v>133</v>
      </c>
      <c r="V86" s="58" t="s">
        <v>134</v>
      </c>
      <c r="W86" s="58" t="s">
        <v>133</v>
      </c>
      <c r="X86" s="58" t="s">
        <v>134</v>
      </c>
      <c r="Y86" s="58" t="s">
        <v>134</v>
      </c>
      <c r="Z86" s="58" t="s">
        <v>133</v>
      </c>
      <c r="AA86" s="58" t="s">
        <v>133</v>
      </c>
      <c r="AB86" s="58" t="s">
        <v>133</v>
      </c>
      <c r="AC86" s="58" t="s">
        <v>133</v>
      </c>
      <c r="AD86" s="58" t="s">
        <v>134</v>
      </c>
      <c r="AE86" s="58" t="s">
        <v>134</v>
      </c>
      <c r="AF86" s="58" t="s">
        <v>133</v>
      </c>
      <c r="AG86" s="58" t="s">
        <v>134</v>
      </c>
      <c r="AH86" s="58" t="s">
        <v>173</v>
      </c>
      <c r="AI86" s="58" t="s">
        <v>151</v>
      </c>
      <c r="AJ86" s="58" t="s">
        <v>136</v>
      </c>
      <c r="AK86" s="58" t="s">
        <v>137</v>
      </c>
      <c r="AL86" s="58" t="s">
        <v>114</v>
      </c>
      <c r="AM86" s="58" t="s">
        <v>138</v>
      </c>
      <c r="AN86" s="58" t="s">
        <v>176</v>
      </c>
      <c r="AO86" s="58" t="s">
        <v>117</v>
      </c>
      <c r="AP86" s="58" t="s">
        <v>140</v>
      </c>
      <c r="AQ86" s="58" t="s">
        <v>119</v>
      </c>
      <c r="AR86" s="58" t="s">
        <v>120</v>
      </c>
      <c r="AS86" s="58" t="s">
        <v>143</v>
      </c>
      <c r="AT86" s="58" t="s">
        <v>153</v>
      </c>
      <c r="AU86" s="58" t="s">
        <v>123</v>
      </c>
      <c r="AV86" s="58" t="s">
        <v>174</v>
      </c>
      <c r="AW86" s="58" t="s">
        <v>125</v>
      </c>
      <c r="AX86" s="58" t="s">
        <v>157</v>
      </c>
      <c r="AY86" s="58" t="s">
        <v>162</v>
      </c>
      <c r="AZ86" s="120" t="s">
        <v>576</v>
      </c>
      <c r="BA86" s="58" t="s">
        <v>148</v>
      </c>
      <c r="BB86" s="58" t="s">
        <v>149</v>
      </c>
      <c r="BC86" s="3"/>
      <c r="BD86" s="3">
        <f t="shared" si="0"/>
        <v>1</v>
      </c>
      <c r="BE86" s="3">
        <f t="shared" si="1"/>
        <v>0</v>
      </c>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row>
    <row r="87" spans="1:118" s="17" customFormat="1" ht="16" x14ac:dyDescent="0.2">
      <c r="A87" s="63">
        <v>43704.920717592591</v>
      </c>
      <c r="B87" s="63">
        <v>43704.926030092596</v>
      </c>
      <c r="C87" s="58" t="s">
        <v>57</v>
      </c>
      <c r="D87" s="120" t="s">
        <v>576</v>
      </c>
      <c r="E87" s="2">
        <v>33</v>
      </c>
      <c r="F87" s="2">
        <v>459</v>
      </c>
      <c r="G87" s="58" t="s">
        <v>104</v>
      </c>
      <c r="H87" s="63">
        <v>43711.926109224536</v>
      </c>
      <c r="I87" s="58" t="s">
        <v>208</v>
      </c>
      <c r="J87" s="58" t="s">
        <v>106</v>
      </c>
      <c r="K87" s="58" t="s">
        <v>106</v>
      </c>
      <c r="L87" s="58" t="s">
        <v>106</v>
      </c>
      <c r="M87" s="58" t="s">
        <v>106</v>
      </c>
      <c r="N87" s="120" t="s">
        <v>576</v>
      </c>
      <c r="O87" s="120" t="s">
        <v>576</v>
      </c>
      <c r="P87" s="58" t="s">
        <v>107</v>
      </c>
      <c r="Q87" s="58" t="s">
        <v>108</v>
      </c>
      <c r="R87" s="58" t="s">
        <v>129</v>
      </c>
      <c r="S87" s="58" t="s">
        <v>133</v>
      </c>
      <c r="T87" s="58" t="s">
        <v>133</v>
      </c>
      <c r="U87" s="58" t="s">
        <v>133</v>
      </c>
      <c r="V87" s="58" t="s">
        <v>133</v>
      </c>
      <c r="W87" s="58" t="s">
        <v>133</v>
      </c>
      <c r="X87" s="58" t="s">
        <v>133</v>
      </c>
      <c r="Y87" s="58" t="s">
        <v>133</v>
      </c>
      <c r="Z87" s="58" t="s">
        <v>133</v>
      </c>
      <c r="AA87" s="58" t="s">
        <v>133</v>
      </c>
      <c r="AB87" s="58" t="s">
        <v>133</v>
      </c>
      <c r="AC87" s="58" t="s">
        <v>133</v>
      </c>
      <c r="AD87" s="58" t="s">
        <v>134</v>
      </c>
      <c r="AE87" s="58" t="s">
        <v>134</v>
      </c>
      <c r="AF87" s="58" t="s">
        <v>134</v>
      </c>
      <c r="AG87" s="58" t="s">
        <v>134</v>
      </c>
      <c r="AH87" s="58" t="s">
        <v>110</v>
      </c>
      <c r="AI87" s="58" t="s">
        <v>111</v>
      </c>
      <c r="AJ87" s="58" t="s">
        <v>136</v>
      </c>
      <c r="AK87" s="58" t="s">
        <v>201</v>
      </c>
      <c r="AL87" s="58" t="s">
        <v>114</v>
      </c>
      <c r="AM87" s="58" t="s">
        <v>138</v>
      </c>
      <c r="AN87" s="58" t="s">
        <v>156</v>
      </c>
      <c r="AO87" s="58" t="s">
        <v>139</v>
      </c>
      <c r="AP87" s="58" t="s">
        <v>118</v>
      </c>
      <c r="AQ87" s="58" t="s">
        <v>141</v>
      </c>
      <c r="AR87" s="58" t="s">
        <v>142</v>
      </c>
      <c r="AS87" s="58" t="s">
        <v>143</v>
      </c>
      <c r="AT87" s="58" t="s">
        <v>153</v>
      </c>
      <c r="AU87" s="58" t="s">
        <v>145</v>
      </c>
      <c r="AV87" s="58" t="s">
        <v>123</v>
      </c>
      <c r="AW87" s="58" t="s">
        <v>125</v>
      </c>
      <c r="AX87" s="58" t="s">
        <v>126</v>
      </c>
      <c r="AY87" s="58" t="s">
        <v>147</v>
      </c>
      <c r="AZ87" s="120" t="s">
        <v>576</v>
      </c>
      <c r="BA87" s="58" t="s">
        <v>148</v>
      </c>
      <c r="BB87" s="58" t="s">
        <v>149</v>
      </c>
      <c r="BC87" s="3"/>
      <c r="BD87" s="3">
        <f t="shared" si="0"/>
        <v>1</v>
      </c>
      <c r="BE87" s="3">
        <f t="shared" si="1"/>
        <v>0</v>
      </c>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row>
    <row r="88" spans="1:118" s="17" customFormat="1" ht="16" x14ac:dyDescent="0.2">
      <c r="A88" s="63">
        <v>43705.865057870367</v>
      </c>
      <c r="B88" s="63">
        <v>43705.869050925925</v>
      </c>
      <c r="C88" s="58" t="s">
        <v>57</v>
      </c>
      <c r="D88" s="120" t="s">
        <v>576</v>
      </c>
      <c r="E88" s="2">
        <v>33</v>
      </c>
      <c r="F88" s="2">
        <v>344</v>
      </c>
      <c r="G88" s="58" t="s">
        <v>104</v>
      </c>
      <c r="H88" s="63">
        <v>43712.869419988427</v>
      </c>
      <c r="I88" s="58" t="s">
        <v>210</v>
      </c>
      <c r="J88" s="58" t="s">
        <v>106</v>
      </c>
      <c r="K88" s="58" t="s">
        <v>106</v>
      </c>
      <c r="L88" s="58" t="s">
        <v>106</v>
      </c>
      <c r="M88" s="58" t="s">
        <v>106</v>
      </c>
      <c r="N88" s="120" t="s">
        <v>576</v>
      </c>
      <c r="O88" s="120" t="s">
        <v>576</v>
      </c>
      <c r="P88" s="58" t="s">
        <v>107</v>
      </c>
      <c r="Q88" s="58" t="s">
        <v>108</v>
      </c>
      <c r="R88" s="58" t="s">
        <v>129</v>
      </c>
      <c r="S88" s="58" t="s">
        <v>134</v>
      </c>
      <c r="T88" s="58" t="s">
        <v>132</v>
      </c>
      <c r="U88" s="58" t="s">
        <v>134</v>
      </c>
      <c r="V88" s="58" t="s">
        <v>134</v>
      </c>
      <c r="W88" s="58" t="s">
        <v>134</v>
      </c>
      <c r="X88" s="58" t="s">
        <v>109</v>
      </c>
      <c r="Y88" s="58" t="s">
        <v>109</v>
      </c>
      <c r="Z88" s="58" t="s">
        <v>109</v>
      </c>
      <c r="AA88" s="58" t="s">
        <v>134</v>
      </c>
      <c r="AB88" s="58" t="s">
        <v>109</v>
      </c>
      <c r="AC88" s="58" t="s">
        <v>134</v>
      </c>
      <c r="AD88" s="58" t="s">
        <v>134</v>
      </c>
      <c r="AE88" s="58" t="s">
        <v>134</v>
      </c>
      <c r="AF88" s="58" t="s">
        <v>134</v>
      </c>
      <c r="AG88" s="58" t="s">
        <v>109</v>
      </c>
      <c r="AH88" s="58" t="s">
        <v>135</v>
      </c>
      <c r="AI88" s="58" t="s">
        <v>151</v>
      </c>
      <c r="AJ88" s="58" t="s">
        <v>136</v>
      </c>
      <c r="AK88" s="58" t="s">
        <v>152</v>
      </c>
      <c r="AL88" s="58" t="s">
        <v>114</v>
      </c>
      <c r="AM88" s="58" t="s">
        <v>138</v>
      </c>
      <c r="AN88" s="58" t="s">
        <v>116</v>
      </c>
      <c r="AO88" s="58" t="s">
        <v>117</v>
      </c>
      <c r="AP88" s="58" t="s">
        <v>118</v>
      </c>
      <c r="AQ88" s="58" t="s">
        <v>119</v>
      </c>
      <c r="AR88" s="58" t="s">
        <v>142</v>
      </c>
      <c r="AS88" s="58" t="s">
        <v>143</v>
      </c>
      <c r="AT88" s="58" t="s">
        <v>153</v>
      </c>
      <c r="AU88" s="58" t="s">
        <v>145</v>
      </c>
      <c r="AV88" s="58" t="s">
        <v>174</v>
      </c>
      <c r="AW88" s="58" t="s">
        <v>125</v>
      </c>
      <c r="AX88" s="58" t="s">
        <v>126</v>
      </c>
      <c r="AY88" s="58" t="s">
        <v>147</v>
      </c>
      <c r="AZ88" s="120" t="s">
        <v>576</v>
      </c>
      <c r="BA88" s="58" t="s">
        <v>148</v>
      </c>
      <c r="BB88" s="58" t="s">
        <v>149</v>
      </c>
      <c r="BC88" s="3"/>
      <c r="BD88" s="3">
        <f t="shared" si="0"/>
        <v>1</v>
      </c>
      <c r="BE88" s="3">
        <f t="shared" si="1"/>
        <v>0</v>
      </c>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row>
    <row r="89" spans="1:118" s="17" customFormat="1" ht="16" x14ac:dyDescent="0.2">
      <c r="A89" s="63">
        <v>43730.33011574074</v>
      </c>
      <c r="B89" s="63">
        <v>43730.387071759258</v>
      </c>
      <c r="C89" s="58" t="s">
        <v>57</v>
      </c>
      <c r="D89" s="120" t="s">
        <v>576</v>
      </c>
      <c r="E89" s="2">
        <v>100</v>
      </c>
      <c r="F89" s="2">
        <v>4921</v>
      </c>
      <c r="G89" s="58" t="s">
        <v>130</v>
      </c>
      <c r="H89" s="63">
        <v>43730.387085671297</v>
      </c>
      <c r="I89" s="58" t="s">
        <v>212</v>
      </c>
      <c r="J89" s="58" t="s">
        <v>106</v>
      </c>
      <c r="K89" s="58" t="s">
        <v>106</v>
      </c>
      <c r="L89" s="58" t="s">
        <v>106</v>
      </c>
      <c r="M89" s="58" t="s">
        <v>106</v>
      </c>
      <c r="N89" s="120" t="s">
        <v>576</v>
      </c>
      <c r="O89" s="120" t="s">
        <v>576</v>
      </c>
      <c r="P89" s="58" t="s">
        <v>107</v>
      </c>
      <c r="Q89" s="58" t="s">
        <v>108</v>
      </c>
      <c r="R89" s="58" t="s">
        <v>129</v>
      </c>
      <c r="S89" s="58" t="s">
        <v>134</v>
      </c>
      <c r="T89" s="58" t="s">
        <v>132</v>
      </c>
      <c r="U89" s="58" t="s">
        <v>133</v>
      </c>
      <c r="V89" s="58" t="s">
        <v>133</v>
      </c>
      <c r="W89" s="58" t="s">
        <v>134</v>
      </c>
      <c r="X89" s="58" t="s">
        <v>133</v>
      </c>
      <c r="Y89" s="58" t="s">
        <v>133</v>
      </c>
      <c r="Z89" s="58" t="s">
        <v>133</v>
      </c>
      <c r="AA89" s="58" t="s">
        <v>133</v>
      </c>
      <c r="AB89" s="58" t="s">
        <v>133</v>
      </c>
      <c r="AC89" s="58" t="s">
        <v>133</v>
      </c>
      <c r="AD89" s="58" t="s">
        <v>134</v>
      </c>
      <c r="AE89" s="58" t="s">
        <v>133</v>
      </c>
      <c r="AF89" s="58" t="s">
        <v>134</v>
      </c>
      <c r="AG89" s="58" t="s">
        <v>134</v>
      </c>
      <c r="AH89" s="58" t="s">
        <v>110</v>
      </c>
      <c r="AI89" s="58" t="s">
        <v>151</v>
      </c>
      <c r="AJ89" s="58" t="s">
        <v>136</v>
      </c>
      <c r="AK89" s="58" t="s">
        <v>137</v>
      </c>
      <c r="AL89" s="58" t="s">
        <v>114</v>
      </c>
      <c r="AM89" s="58" t="s">
        <v>138</v>
      </c>
      <c r="AN89" s="58" t="s">
        <v>116</v>
      </c>
      <c r="AO89" s="58" t="s">
        <v>117</v>
      </c>
      <c r="AP89" s="58" t="s">
        <v>118</v>
      </c>
      <c r="AQ89" s="58" t="s">
        <v>141</v>
      </c>
      <c r="AR89" s="58" t="s">
        <v>142</v>
      </c>
      <c r="AS89" s="58" t="s">
        <v>182</v>
      </c>
      <c r="AT89" s="58" t="s">
        <v>153</v>
      </c>
      <c r="AU89" s="58" t="s">
        <v>145</v>
      </c>
      <c r="AV89" s="58" t="s">
        <v>174</v>
      </c>
      <c r="AW89" s="58" t="s">
        <v>187</v>
      </c>
      <c r="AX89" s="58" t="s">
        <v>126</v>
      </c>
      <c r="AY89" s="58" t="s">
        <v>147</v>
      </c>
      <c r="AZ89" s="120" t="s">
        <v>576</v>
      </c>
      <c r="BA89" s="58" t="s">
        <v>148</v>
      </c>
      <c r="BB89" s="58" t="s">
        <v>106</v>
      </c>
      <c r="BC89" s="3"/>
      <c r="BD89" s="3">
        <f t="shared" si="0"/>
        <v>1</v>
      </c>
      <c r="BE89" s="3">
        <f t="shared" si="1"/>
        <v>0</v>
      </c>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row>
    <row r="90" spans="1:118" ht="16" x14ac:dyDescent="0.2">
      <c r="A90" s="63">
        <v>43752.425335648149</v>
      </c>
      <c r="B90" s="63">
        <v>43752.431493055556</v>
      </c>
      <c r="C90" s="58" t="s">
        <v>57</v>
      </c>
      <c r="D90" s="120" t="s">
        <v>576</v>
      </c>
      <c r="E90" s="2">
        <v>100</v>
      </c>
      <c r="F90" s="2">
        <v>532</v>
      </c>
      <c r="G90" s="58" t="s">
        <v>130</v>
      </c>
      <c r="H90" s="63">
        <v>43752.43150309028</v>
      </c>
      <c r="I90" s="58" t="s">
        <v>214</v>
      </c>
      <c r="J90" s="58" t="s">
        <v>106</v>
      </c>
      <c r="K90" s="58" t="s">
        <v>106</v>
      </c>
      <c r="L90" s="58" t="s">
        <v>106</v>
      </c>
      <c r="M90" s="58" t="s">
        <v>106</v>
      </c>
      <c r="N90" s="120" t="s">
        <v>576</v>
      </c>
      <c r="O90" s="120" t="s">
        <v>576</v>
      </c>
      <c r="P90" s="58" t="s">
        <v>107</v>
      </c>
      <c r="Q90" s="58" t="s">
        <v>108</v>
      </c>
      <c r="R90" s="58" t="s">
        <v>129</v>
      </c>
      <c r="S90" s="58" t="s">
        <v>133</v>
      </c>
      <c r="T90" s="58" t="s">
        <v>133</v>
      </c>
      <c r="U90" s="58" t="s">
        <v>133</v>
      </c>
      <c r="V90" s="58" t="s">
        <v>133</v>
      </c>
      <c r="W90" s="58" t="s">
        <v>133</v>
      </c>
      <c r="X90" s="58" t="s">
        <v>133</v>
      </c>
      <c r="Y90" s="58" t="s">
        <v>134</v>
      </c>
      <c r="Z90" s="58" t="s">
        <v>134</v>
      </c>
      <c r="AA90" s="58" t="s">
        <v>133</v>
      </c>
      <c r="AB90" s="58" t="s">
        <v>134</v>
      </c>
      <c r="AC90" s="58" t="s">
        <v>133</v>
      </c>
      <c r="AD90" s="58" t="s">
        <v>133</v>
      </c>
      <c r="AE90" s="58" t="s">
        <v>133</v>
      </c>
      <c r="AF90" s="58" t="s">
        <v>133</v>
      </c>
      <c r="AG90" s="58" t="s">
        <v>134</v>
      </c>
      <c r="AH90" s="58" t="s">
        <v>173</v>
      </c>
      <c r="AI90" s="58" t="s">
        <v>166</v>
      </c>
      <c r="AJ90" s="58" t="s">
        <v>136</v>
      </c>
      <c r="AK90" s="58" t="s">
        <v>201</v>
      </c>
      <c r="AL90" s="58" t="s">
        <v>195</v>
      </c>
      <c r="AM90" s="58" t="s">
        <v>155</v>
      </c>
      <c r="AN90" s="58" t="s">
        <v>215</v>
      </c>
      <c r="AO90" s="58" t="s">
        <v>117</v>
      </c>
      <c r="AP90" s="58" t="s">
        <v>216</v>
      </c>
      <c r="AQ90" s="58" t="s">
        <v>217</v>
      </c>
      <c r="AR90" s="58" t="s">
        <v>218</v>
      </c>
      <c r="AS90" s="58" t="s">
        <v>182</v>
      </c>
      <c r="AT90" s="58" t="s">
        <v>153</v>
      </c>
      <c r="AU90" s="58" t="s">
        <v>219</v>
      </c>
      <c r="AV90" s="58" t="s">
        <v>174</v>
      </c>
      <c r="AW90" s="58" t="s">
        <v>171</v>
      </c>
      <c r="AX90" s="58" t="s">
        <v>126</v>
      </c>
      <c r="AY90" s="58" t="s">
        <v>147</v>
      </c>
      <c r="AZ90" s="120" t="s">
        <v>576</v>
      </c>
      <c r="BA90" s="58" t="s">
        <v>220</v>
      </c>
      <c r="BB90" s="58" t="s">
        <v>106</v>
      </c>
      <c r="BC90" s="3"/>
      <c r="BD90" s="3">
        <f t="shared" si="0"/>
        <v>0</v>
      </c>
      <c r="BE90" s="3">
        <f t="shared" si="1"/>
        <v>1</v>
      </c>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row>
    <row r="91" spans="1:118" s="17" customFormat="1" ht="16" x14ac:dyDescent="0.2">
      <c r="A91" s="63">
        <v>43752.420115740744</v>
      </c>
      <c r="B91" s="63">
        <v>43752.435810185183</v>
      </c>
      <c r="C91" s="58" t="s">
        <v>57</v>
      </c>
      <c r="D91" s="120" t="s">
        <v>576</v>
      </c>
      <c r="E91" s="2">
        <v>100</v>
      </c>
      <c r="F91" s="2">
        <v>1355</v>
      </c>
      <c r="G91" s="58" t="s">
        <v>130</v>
      </c>
      <c r="H91" s="63">
        <v>43752.435860451391</v>
      </c>
      <c r="I91" s="58" t="s">
        <v>221</v>
      </c>
      <c r="J91" s="58" t="s">
        <v>106</v>
      </c>
      <c r="K91" s="58" t="s">
        <v>106</v>
      </c>
      <c r="L91" s="58" t="s">
        <v>106</v>
      </c>
      <c r="M91" s="58" t="s">
        <v>106</v>
      </c>
      <c r="N91" s="120" t="s">
        <v>576</v>
      </c>
      <c r="O91" s="120" t="s">
        <v>576</v>
      </c>
      <c r="P91" s="58" t="s">
        <v>107</v>
      </c>
      <c r="Q91" s="58" t="s">
        <v>108</v>
      </c>
      <c r="R91" s="58" t="s">
        <v>129</v>
      </c>
      <c r="S91" s="58" t="s">
        <v>134</v>
      </c>
      <c r="T91" s="58" t="s">
        <v>132</v>
      </c>
      <c r="U91" s="58" t="s">
        <v>133</v>
      </c>
      <c r="V91" s="58" t="s">
        <v>134</v>
      </c>
      <c r="W91" s="58" t="s">
        <v>134</v>
      </c>
      <c r="X91" s="58" t="s">
        <v>134</v>
      </c>
      <c r="Y91" s="58" t="s">
        <v>134</v>
      </c>
      <c r="Z91" s="58" t="s">
        <v>134</v>
      </c>
      <c r="AA91" s="58" t="s">
        <v>133</v>
      </c>
      <c r="AB91" s="58" t="s">
        <v>134</v>
      </c>
      <c r="AC91" s="58" t="s">
        <v>134</v>
      </c>
      <c r="AD91" s="58" t="s">
        <v>134</v>
      </c>
      <c r="AE91" s="58" t="s">
        <v>134</v>
      </c>
      <c r="AF91" s="58" t="s">
        <v>134</v>
      </c>
      <c r="AG91" s="58" t="s">
        <v>134</v>
      </c>
      <c r="AH91" s="58" t="s">
        <v>165</v>
      </c>
      <c r="AI91" s="58" t="s">
        <v>111</v>
      </c>
      <c r="AJ91" s="58" t="s">
        <v>136</v>
      </c>
      <c r="AK91" s="58" t="s">
        <v>137</v>
      </c>
      <c r="AL91" s="58" t="s">
        <v>114</v>
      </c>
      <c r="AM91" s="58" t="s">
        <v>138</v>
      </c>
      <c r="AN91" s="58" t="s">
        <v>116</v>
      </c>
      <c r="AO91" s="58" t="s">
        <v>139</v>
      </c>
      <c r="AP91" s="58" t="s">
        <v>118</v>
      </c>
      <c r="AQ91" s="58" t="s">
        <v>141</v>
      </c>
      <c r="AR91" s="58" t="s">
        <v>142</v>
      </c>
      <c r="AS91" s="58" t="s">
        <v>170</v>
      </c>
      <c r="AT91" s="58" t="s">
        <v>153</v>
      </c>
      <c r="AU91" s="58" t="s">
        <v>145</v>
      </c>
      <c r="AV91" s="58" t="s">
        <v>174</v>
      </c>
      <c r="AW91" s="58" t="s">
        <v>125</v>
      </c>
      <c r="AX91" s="58" t="s">
        <v>157</v>
      </c>
      <c r="AY91" s="58" t="s">
        <v>147</v>
      </c>
      <c r="AZ91" s="120" t="s">
        <v>576</v>
      </c>
      <c r="BA91" s="58" t="s">
        <v>148</v>
      </c>
      <c r="BB91" s="58" t="s">
        <v>106</v>
      </c>
      <c r="BC91" s="3"/>
      <c r="BD91" s="3">
        <f t="shared" si="0"/>
        <v>1</v>
      </c>
      <c r="BE91" s="3">
        <f t="shared" si="1"/>
        <v>0</v>
      </c>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row>
    <row r="92" spans="1:118" s="17" customFormat="1" ht="16" x14ac:dyDescent="0.2">
      <c r="A92" s="63">
        <v>43752.431516203702</v>
      </c>
      <c r="B92" s="63">
        <v>43752.438611111109</v>
      </c>
      <c r="C92" s="58" t="s">
        <v>57</v>
      </c>
      <c r="D92" s="120" t="s">
        <v>576</v>
      </c>
      <c r="E92" s="2">
        <v>100</v>
      </c>
      <c r="F92" s="2">
        <v>612</v>
      </c>
      <c r="G92" s="58" t="s">
        <v>130</v>
      </c>
      <c r="H92" s="63">
        <v>43752.438616296298</v>
      </c>
      <c r="I92" s="58" t="s">
        <v>222</v>
      </c>
      <c r="J92" s="58" t="s">
        <v>106</v>
      </c>
      <c r="K92" s="58" t="s">
        <v>106</v>
      </c>
      <c r="L92" s="58" t="s">
        <v>106</v>
      </c>
      <c r="M92" s="58" t="s">
        <v>106</v>
      </c>
      <c r="N92" s="120" t="s">
        <v>576</v>
      </c>
      <c r="O92" s="120" t="s">
        <v>576</v>
      </c>
      <c r="P92" s="58" t="s">
        <v>107</v>
      </c>
      <c r="Q92" s="58" t="s">
        <v>108</v>
      </c>
      <c r="R92" s="58" t="s">
        <v>129</v>
      </c>
      <c r="S92" s="58" t="s">
        <v>134</v>
      </c>
      <c r="T92" s="58" t="s">
        <v>132</v>
      </c>
      <c r="U92" s="58" t="s">
        <v>134</v>
      </c>
      <c r="V92" s="58" t="s">
        <v>134</v>
      </c>
      <c r="W92" s="58" t="s">
        <v>109</v>
      </c>
      <c r="X92" s="58" t="s">
        <v>134</v>
      </c>
      <c r="Y92" s="58" t="s">
        <v>109</v>
      </c>
      <c r="Z92" s="58" t="s">
        <v>134</v>
      </c>
      <c r="AA92" s="58" t="s">
        <v>134</v>
      </c>
      <c r="AB92" s="58" t="s">
        <v>134</v>
      </c>
      <c r="AC92" s="58" t="s">
        <v>133</v>
      </c>
      <c r="AD92" s="58" t="s">
        <v>134</v>
      </c>
      <c r="AE92" s="58" t="s">
        <v>109</v>
      </c>
      <c r="AF92" s="58" t="s">
        <v>109</v>
      </c>
      <c r="AG92" s="58" t="s">
        <v>134</v>
      </c>
      <c r="AH92" s="58" t="s">
        <v>135</v>
      </c>
      <c r="AI92" s="58" t="s">
        <v>111</v>
      </c>
      <c r="AJ92" s="58" t="s">
        <v>136</v>
      </c>
      <c r="AK92" s="58" t="s">
        <v>137</v>
      </c>
      <c r="AL92" s="58" t="s">
        <v>114</v>
      </c>
      <c r="AM92" s="58" t="s">
        <v>138</v>
      </c>
      <c r="AN92" s="58" t="s">
        <v>116</v>
      </c>
      <c r="AO92" s="58" t="s">
        <v>117</v>
      </c>
      <c r="AP92" s="58" t="s">
        <v>118</v>
      </c>
      <c r="AQ92" s="58" t="s">
        <v>141</v>
      </c>
      <c r="AR92" s="58" t="s">
        <v>142</v>
      </c>
      <c r="AS92" s="58" t="s">
        <v>182</v>
      </c>
      <c r="AT92" s="58" t="s">
        <v>122</v>
      </c>
      <c r="AU92" s="58" t="s">
        <v>145</v>
      </c>
      <c r="AV92" s="58" t="s">
        <v>174</v>
      </c>
      <c r="AW92" s="58" t="s">
        <v>125</v>
      </c>
      <c r="AX92" s="58" t="s">
        <v>126</v>
      </c>
      <c r="AY92" s="58" t="s">
        <v>127</v>
      </c>
      <c r="AZ92" s="120" t="s">
        <v>576</v>
      </c>
      <c r="BA92" s="58" t="s">
        <v>148</v>
      </c>
      <c r="BB92" s="58" t="s">
        <v>106</v>
      </c>
      <c r="BC92" s="3"/>
      <c r="BD92" s="3">
        <f t="shared" si="0"/>
        <v>1</v>
      </c>
      <c r="BE92" s="3">
        <f t="shared" si="1"/>
        <v>0</v>
      </c>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row>
    <row r="93" spans="1:118" s="66" customFormat="1" ht="16" x14ac:dyDescent="0.2">
      <c r="A93" s="63">
        <v>43752.579710648148</v>
      </c>
      <c r="B93" s="63">
        <v>43752.585821759261</v>
      </c>
      <c r="C93" s="58" t="s">
        <v>57</v>
      </c>
      <c r="D93" s="120" t="s">
        <v>576</v>
      </c>
      <c r="E93" s="2">
        <v>100</v>
      </c>
      <c r="F93" s="2">
        <v>527</v>
      </c>
      <c r="G93" s="58" t="s">
        <v>130</v>
      </c>
      <c r="H93" s="63">
        <v>43752.585826446761</v>
      </c>
      <c r="I93" s="58" t="s">
        <v>223</v>
      </c>
      <c r="J93" s="58" t="s">
        <v>106</v>
      </c>
      <c r="K93" s="58" t="s">
        <v>106</v>
      </c>
      <c r="L93" s="58" t="s">
        <v>106</v>
      </c>
      <c r="M93" s="58" t="s">
        <v>106</v>
      </c>
      <c r="N93" s="120" t="s">
        <v>576</v>
      </c>
      <c r="O93" s="120" t="s">
        <v>576</v>
      </c>
      <c r="P93" s="58" t="s">
        <v>107</v>
      </c>
      <c r="Q93" s="58" t="s">
        <v>108</v>
      </c>
      <c r="R93" s="58" t="s">
        <v>129</v>
      </c>
      <c r="S93" s="58" t="s">
        <v>134</v>
      </c>
      <c r="T93" s="58" t="s">
        <v>132</v>
      </c>
      <c r="U93" s="58" t="s">
        <v>132</v>
      </c>
      <c r="V93" s="58" t="s">
        <v>134</v>
      </c>
      <c r="W93" s="58" t="s">
        <v>134</v>
      </c>
      <c r="X93" s="58" t="s">
        <v>134</v>
      </c>
      <c r="Y93" s="58" t="s">
        <v>133</v>
      </c>
      <c r="Z93" s="58" t="s">
        <v>133</v>
      </c>
      <c r="AA93" s="58" t="s">
        <v>133</v>
      </c>
      <c r="AB93" s="58" t="s">
        <v>133</v>
      </c>
      <c r="AC93" s="58" t="s">
        <v>134</v>
      </c>
      <c r="AD93" s="58" t="s">
        <v>134</v>
      </c>
      <c r="AE93" s="58" t="s">
        <v>134</v>
      </c>
      <c r="AF93" s="58" t="s">
        <v>134</v>
      </c>
      <c r="AG93" s="58" t="s">
        <v>109</v>
      </c>
      <c r="AH93" s="58" t="s">
        <v>135</v>
      </c>
      <c r="AI93" s="58" t="s">
        <v>151</v>
      </c>
      <c r="AJ93" s="58" t="s">
        <v>136</v>
      </c>
      <c r="AK93" s="58" t="s">
        <v>137</v>
      </c>
      <c r="AL93" s="58" t="s">
        <v>114</v>
      </c>
      <c r="AM93" s="58" t="s">
        <v>138</v>
      </c>
      <c r="AN93" s="58" t="s">
        <v>116</v>
      </c>
      <c r="AO93" s="58" t="s">
        <v>117</v>
      </c>
      <c r="AP93" s="58" t="s">
        <v>140</v>
      </c>
      <c r="AQ93" s="58" t="s">
        <v>141</v>
      </c>
      <c r="AR93" s="58" t="s">
        <v>142</v>
      </c>
      <c r="AS93" s="58" t="s">
        <v>170</v>
      </c>
      <c r="AT93" s="58" t="s">
        <v>153</v>
      </c>
      <c r="AU93" s="58" t="s">
        <v>145</v>
      </c>
      <c r="AV93" s="58" t="s">
        <v>174</v>
      </c>
      <c r="AW93" s="58" t="s">
        <v>125</v>
      </c>
      <c r="AX93" s="58" t="s">
        <v>126</v>
      </c>
      <c r="AY93" s="58" t="s">
        <v>127</v>
      </c>
      <c r="AZ93" s="120" t="s">
        <v>576</v>
      </c>
      <c r="BA93" s="58" t="s">
        <v>148</v>
      </c>
      <c r="BB93" s="58" t="s">
        <v>106</v>
      </c>
      <c r="BC93" s="3"/>
      <c r="BD93" s="3">
        <f t="shared" si="0"/>
        <v>1</v>
      </c>
      <c r="BE93" s="3">
        <f t="shared" si="1"/>
        <v>0</v>
      </c>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row>
    <row r="94" spans="1:118" ht="16" x14ac:dyDescent="0.2">
      <c r="A94" s="63">
        <v>43752.721574074072</v>
      </c>
      <c r="B94" s="63">
        <v>43752.731840277775</v>
      </c>
      <c r="C94" s="58" t="s">
        <v>57</v>
      </c>
      <c r="D94" s="120" t="s">
        <v>576</v>
      </c>
      <c r="E94" s="2">
        <v>100</v>
      </c>
      <c r="F94" s="2">
        <v>887</v>
      </c>
      <c r="G94" s="58" t="s">
        <v>130</v>
      </c>
      <c r="H94" s="63">
        <v>43752.731849965276</v>
      </c>
      <c r="I94" s="58" t="s">
        <v>224</v>
      </c>
      <c r="J94" s="58" t="s">
        <v>106</v>
      </c>
      <c r="K94" s="58" t="s">
        <v>106</v>
      </c>
      <c r="L94" s="58" t="s">
        <v>106</v>
      </c>
      <c r="M94" s="58" t="s">
        <v>106</v>
      </c>
      <c r="N94" s="120" t="s">
        <v>576</v>
      </c>
      <c r="O94" s="120" t="s">
        <v>576</v>
      </c>
      <c r="P94" s="58" t="s">
        <v>107</v>
      </c>
      <c r="Q94" s="58" t="s">
        <v>108</v>
      </c>
      <c r="R94" s="58" t="s">
        <v>129</v>
      </c>
      <c r="S94" s="58" t="s">
        <v>109</v>
      </c>
      <c r="T94" s="58" t="s">
        <v>132</v>
      </c>
      <c r="U94" s="58" t="s">
        <v>134</v>
      </c>
      <c r="V94" s="58" t="s">
        <v>133</v>
      </c>
      <c r="W94" s="58" t="s">
        <v>134</v>
      </c>
      <c r="X94" s="58" t="s">
        <v>109</v>
      </c>
      <c r="Y94" s="58" t="s">
        <v>134</v>
      </c>
      <c r="Z94" s="58" t="s">
        <v>133</v>
      </c>
      <c r="AA94" s="58" t="s">
        <v>133</v>
      </c>
      <c r="AB94" s="58" t="s">
        <v>133</v>
      </c>
      <c r="AC94" s="58" t="s">
        <v>133</v>
      </c>
      <c r="AD94" s="58" t="s">
        <v>134</v>
      </c>
      <c r="AE94" s="58" t="s">
        <v>133</v>
      </c>
      <c r="AF94" s="58" t="s">
        <v>134</v>
      </c>
      <c r="AG94" s="58" t="s">
        <v>134</v>
      </c>
      <c r="AH94" s="58" t="s">
        <v>110</v>
      </c>
      <c r="AI94" s="58" t="s">
        <v>111</v>
      </c>
      <c r="AJ94" s="58" t="s">
        <v>136</v>
      </c>
      <c r="AK94" s="58" t="s">
        <v>113</v>
      </c>
      <c r="AL94" s="58" t="s">
        <v>114</v>
      </c>
      <c r="AM94" s="58" t="s">
        <v>138</v>
      </c>
      <c r="AN94" s="58" t="s">
        <v>176</v>
      </c>
      <c r="AO94" s="58" t="s">
        <v>117</v>
      </c>
      <c r="AP94" s="58" t="s">
        <v>216</v>
      </c>
      <c r="AQ94" s="58" t="s">
        <v>141</v>
      </c>
      <c r="AR94" s="58" t="s">
        <v>142</v>
      </c>
      <c r="AS94" s="58" t="s">
        <v>143</v>
      </c>
      <c r="AT94" s="58" t="s">
        <v>153</v>
      </c>
      <c r="AU94" s="58" t="s">
        <v>145</v>
      </c>
      <c r="AV94" s="58" t="s">
        <v>123</v>
      </c>
      <c r="AW94" s="58" t="s">
        <v>125</v>
      </c>
      <c r="AX94" s="58" t="s">
        <v>157</v>
      </c>
      <c r="AY94" s="58" t="s">
        <v>127</v>
      </c>
      <c r="AZ94" s="120" t="s">
        <v>576</v>
      </c>
      <c r="BA94" s="58" t="s">
        <v>148</v>
      </c>
      <c r="BB94" s="58" t="s">
        <v>106</v>
      </c>
      <c r="BC94" s="3"/>
      <c r="BD94" s="3">
        <f t="shared" si="0"/>
        <v>1</v>
      </c>
      <c r="BE94" s="3">
        <f t="shared" si="1"/>
        <v>0</v>
      </c>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row>
    <row r="95" spans="1:118" s="17" customFormat="1" ht="16" x14ac:dyDescent="0.2">
      <c r="A95" s="63">
        <v>43752.898009259261</v>
      </c>
      <c r="B95" s="63">
        <v>43752.91479166667</v>
      </c>
      <c r="C95" s="58" t="s">
        <v>57</v>
      </c>
      <c r="D95" s="120" t="s">
        <v>576</v>
      </c>
      <c r="E95" s="2">
        <v>100</v>
      </c>
      <c r="F95" s="2">
        <v>1449</v>
      </c>
      <c r="G95" s="58" t="s">
        <v>130</v>
      </c>
      <c r="H95" s="63">
        <v>43752.914801053237</v>
      </c>
      <c r="I95" s="58" t="s">
        <v>225</v>
      </c>
      <c r="J95" s="58" t="s">
        <v>106</v>
      </c>
      <c r="K95" s="58" t="s">
        <v>106</v>
      </c>
      <c r="L95" s="58" t="s">
        <v>106</v>
      </c>
      <c r="M95" s="58" t="s">
        <v>106</v>
      </c>
      <c r="N95" s="120" t="s">
        <v>576</v>
      </c>
      <c r="O95" s="120" t="s">
        <v>576</v>
      </c>
      <c r="P95" s="58" t="s">
        <v>107</v>
      </c>
      <c r="Q95" s="58" t="s">
        <v>108</v>
      </c>
      <c r="R95" s="58" t="s">
        <v>129</v>
      </c>
      <c r="S95" s="58" t="s">
        <v>133</v>
      </c>
      <c r="T95" s="58" t="s">
        <v>132</v>
      </c>
      <c r="U95" s="58" t="s">
        <v>132</v>
      </c>
      <c r="V95" s="58" t="s">
        <v>134</v>
      </c>
      <c r="W95" s="58" t="s">
        <v>133</v>
      </c>
      <c r="X95" s="58" t="s">
        <v>133</v>
      </c>
      <c r="Y95" s="58" t="s">
        <v>134</v>
      </c>
      <c r="Z95" s="58" t="s">
        <v>134</v>
      </c>
      <c r="AA95" s="58" t="s">
        <v>133</v>
      </c>
      <c r="AB95" s="58" t="s">
        <v>134</v>
      </c>
      <c r="AC95" s="58" t="s">
        <v>134</v>
      </c>
      <c r="AD95" s="58" t="s">
        <v>134</v>
      </c>
      <c r="AE95" s="58" t="s">
        <v>109</v>
      </c>
      <c r="AF95" s="58" t="s">
        <v>134</v>
      </c>
      <c r="AG95" s="58" t="s">
        <v>133</v>
      </c>
      <c r="AH95" s="58" t="s">
        <v>110</v>
      </c>
      <c r="AI95" s="58" t="s">
        <v>111</v>
      </c>
      <c r="AJ95" s="58" t="s">
        <v>136</v>
      </c>
      <c r="AK95" s="58" t="s">
        <v>137</v>
      </c>
      <c r="AL95" s="58" t="s">
        <v>114</v>
      </c>
      <c r="AM95" s="58" t="s">
        <v>138</v>
      </c>
      <c r="AN95" s="58" t="s">
        <v>116</v>
      </c>
      <c r="AO95" s="58" t="s">
        <v>117</v>
      </c>
      <c r="AP95" s="58" t="s">
        <v>118</v>
      </c>
      <c r="AQ95" s="58" t="s">
        <v>141</v>
      </c>
      <c r="AR95" s="58" t="s">
        <v>142</v>
      </c>
      <c r="AS95" s="58" t="s">
        <v>143</v>
      </c>
      <c r="AT95" s="58" t="s">
        <v>153</v>
      </c>
      <c r="AU95" s="58" t="s">
        <v>145</v>
      </c>
      <c r="AV95" s="58" t="s">
        <v>123</v>
      </c>
      <c r="AW95" s="58" t="s">
        <v>125</v>
      </c>
      <c r="AX95" s="58" t="s">
        <v>157</v>
      </c>
      <c r="AY95" s="58" t="s">
        <v>192</v>
      </c>
      <c r="AZ95" s="120" t="s">
        <v>576</v>
      </c>
      <c r="BA95" s="58" t="s">
        <v>148</v>
      </c>
      <c r="BB95" s="58" t="s">
        <v>106</v>
      </c>
      <c r="BC95" s="3"/>
      <c r="BD95" s="3">
        <f t="shared" si="0"/>
        <v>1</v>
      </c>
      <c r="BE95" s="3">
        <f t="shared" si="1"/>
        <v>0</v>
      </c>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row>
    <row r="96" spans="1:118" ht="16" x14ac:dyDescent="0.2">
      <c r="A96" s="63">
        <v>43753.637511574074</v>
      </c>
      <c r="B96" s="63">
        <v>43753.643368055556</v>
      </c>
      <c r="C96" s="58" t="s">
        <v>57</v>
      </c>
      <c r="D96" s="120" t="s">
        <v>576</v>
      </c>
      <c r="E96" s="2">
        <v>100</v>
      </c>
      <c r="F96" s="2">
        <v>505</v>
      </c>
      <c r="G96" s="58" t="s">
        <v>130</v>
      </c>
      <c r="H96" s="63">
        <v>43753.643374421299</v>
      </c>
      <c r="I96" s="58" t="s">
        <v>226</v>
      </c>
      <c r="J96" s="58" t="s">
        <v>106</v>
      </c>
      <c r="K96" s="58" t="s">
        <v>106</v>
      </c>
      <c r="L96" s="58" t="s">
        <v>106</v>
      </c>
      <c r="M96" s="58" t="s">
        <v>106</v>
      </c>
      <c r="N96" s="120" t="s">
        <v>576</v>
      </c>
      <c r="O96" s="120" t="s">
        <v>576</v>
      </c>
      <c r="P96" s="58" t="s">
        <v>107</v>
      </c>
      <c r="Q96" s="58" t="s">
        <v>108</v>
      </c>
      <c r="R96" s="58" t="s">
        <v>129</v>
      </c>
      <c r="S96" s="58" t="s">
        <v>134</v>
      </c>
      <c r="T96" s="58" t="s">
        <v>134</v>
      </c>
      <c r="U96" s="58" t="s">
        <v>133</v>
      </c>
      <c r="V96" s="58" t="s">
        <v>134</v>
      </c>
      <c r="W96" s="58" t="s">
        <v>133</v>
      </c>
      <c r="X96" s="58" t="s">
        <v>109</v>
      </c>
      <c r="Y96" s="58" t="s">
        <v>134</v>
      </c>
      <c r="Z96" s="58" t="s">
        <v>109</v>
      </c>
      <c r="AA96" s="58" t="s">
        <v>109</v>
      </c>
      <c r="AB96" s="58" t="s">
        <v>109</v>
      </c>
      <c r="AC96" s="58" t="s">
        <v>134</v>
      </c>
      <c r="AD96" s="58" t="s">
        <v>133</v>
      </c>
      <c r="AE96" s="58" t="s">
        <v>134</v>
      </c>
      <c r="AF96" s="58" t="s">
        <v>133</v>
      </c>
      <c r="AG96" s="58" t="s">
        <v>134</v>
      </c>
      <c r="AH96" s="58" t="s">
        <v>110</v>
      </c>
      <c r="AI96" s="58" t="s">
        <v>151</v>
      </c>
      <c r="AJ96" s="58" t="s">
        <v>136</v>
      </c>
      <c r="AK96" s="58" t="s">
        <v>137</v>
      </c>
      <c r="AL96" s="58" t="s">
        <v>114</v>
      </c>
      <c r="AM96" s="58" t="s">
        <v>138</v>
      </c>
      <c r="AN96" s="58" t="s">
        <v>116</v>
      </c>
      <c r="AO96" s="58" t="s">
        <v>117</v>
      </c>
      <c r="AP96" s="58" t="s">
        <v>118</v>
      </c>
      <c r="AQ96" s="58" t="s">
        <v>141</v>
      </c>
      <c r="AR96" s="58" t="s">
        <v>120</v>
      </c>
      <c r="AS96" s="58" t="s">
        <v>170</v>
      </c>
      <c r="AT96" s="58" t="s">
        <v>161</v>
      </c>
      <c r="AU96" s="58" t="s">
        <v>145</v>
      </c>
      <c r="AV96" s="58" t="s">
        <v>123</v>
      </c>
      <c r="AW96" s="58" t="s">
        <v>125</v>
      </c>
      <c r="AX96" s="58" t="s">
        <v>227</v>
      </c>
      <c r="AY96" s="58" t="s">
        <v>147</v>
      </c>
      <c r="AZ96" s="120" t="s">
        <v>576</v>
      </c>
      <c r="BA96" s="58" t="s">
        <v>220</v>
      </c>
      <c r="BB96" s="58" t="s">
        <v>106</v>
      </c>
      <c r="BC96" s="3"/>
      <c r="BD96" s="3">
        <f t="shared" si="0"/>
        <v>0</v>
      </c>
      <c r="BE96" s="3">
        <f t="shared" si="1"/>
        <v>1</v>
      </c>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row>
    <row r="97" spans="1:118" s="66" customFormat="1" ht="16" x14ac:dyDescent="0.2">
      <c r="A97" s="63">
        <v>43753.894143518519</v>
      </c>
      <c r="B97" s="63">
        <v>43753.904328703706</v>
      </c>
      <c r="C97" s="58" t="s">
        <v>57</v>
      </c>
      <c r="D97" s="120" t="s">
        <v>576</v>
      </c>
      <c r="E97" s="2">
        <v>100</v>
      </c>
      <c r="F97" s="2">
        <v>880</v>
      </c>
      <c r="G97" s="58" t="s">
        <v>130</v>
      </c>
      <c r="H97" s="63">
        <v>43753.904343923612</v>
      </c>
      <c r="I97" s="58" t="s">
        <v>228</v>
      </c>
      <c r="J97" s="58" t="s">
        <v>106</v>
      </c>
      <c r="K97" s="58" t="s">
        <v>106</v>
      </c>
      <c r="L97" s="58" t="s">
        <v>106</v>
      </c>
      <c r="M97" s="58" t="s">
        <v>106</v>
      </c>
      <c r="N97" s="120" t="s">
        <v>576</v>
      </c>
      <c r="O97" s="120" t="s">
        <v>576</v>
      </c>
      <c r="P97" s="58" t="s">
        <v>107</v>
      </c>
      <c r="Q97" s="58" t="s">
        <v>108</v>
      </c>
      <c r="R97" s="58" t="s">
        <v>129</v>
      </c>
      <c r="S97" s="58" t="s">
        <v>134</v>
      </c>
      <c r="T97" s="58" t="s">
        <v>132</v>
      </c>
      <c r="U97" s="58" t="s">
        <v>133</v>
      </c>
      <c r="V97" s="58" t="s">
        <v>134</v>
      </c>
      <c r="W97" s="58" t="s">
        <v>134</v>
      </c>
      <c r="X97" s="58" t="s">
        <v>134</v>
      </c>
      <c r="Y97" s="58" t="s">
        <v>109</v>
      </c>
      <c r="Z97" s="58" t="s">
        <v>134</v>
      </c>
      <c r="AA97" s="58" t="s">
        <v>133</v>
      </c>
      <c r="AB97" s="58" t="s">
        <v>134</v>
      </c>
      <c r="AC97" s="58" t="s">
        <v>133</v>
      </c>
      <c r="AD97" s="58" t="s">
        <v>134</v>
      </c>
      <c r="AE97" s="58" t="s">
        <v>134</v>
      </c>
      <c r="AF97" s="58" t="s">
        <v>133</v>
      </c>
      <c r="AG97" s="58" t="s">
        <v>134</v>
      </c>
      <c r="AH97" s="58" t="s">
        <v>110</v>
      </c>
      <c r="AI97" s="58" t="s">
        <v>151</v>
      </c>
      <c r="AJ97" s="58" t="s">
        <v>136</v>
      </c>
      <c r="AK97" s="58" t="s">
        <v>201</v>
      </c>
      <c r="AL97" s="58" t="s">
        <v>114</v>
      </c>
      <c r="AM97" s="58" t="s">
        <v>178</v>
      </c>
      <c r="AN97" s="58" t="s">
        <v>176</v>
      </c>
      <c r="AO97" s="58" t="s">
        <v>117</v>
      </c>
      <c r="AP97" s="58" t="s">
        <v>118</v>
      </c>
      <c r="AQ97" s="58" t="s">
        <v>141</v>
      </c>
      <c r="AR97" s="58" t="s">
        <v>120</v>
      </c>
      <c r="AS97" s="58" t="s">
        <v>182</v>
      </c>
      <c r="AT97" s="58" t="s">
        <v>144</v>
      </c>
      <c r="AU97" s="58" t="s">
        <v>145</v>
      </c>
      <c r="AV97" s="58" t="s">
        <v>174</v>
      </c>
      <c r="AW97" s="58" t="s">
        <v>187</v>
      </c>
      <c r="AX97" s="58" t="s">
        <v>146</v>
      </c>
      <c r="AY97" s="58" t="s">
        <v>147</v>
      </c>
      <c r="AZ97" s="120" t="s">
        <v>576</v>
      </c>
      <c r="BA97" s="58" t="s">
        <v>220</v>
      </c>
      <c r="BB97" s="58" t="s">
        <v>106</v>
      </c>
      <c r="BC97" s="3"/>
      <c r="BD97" s="3">
        <f t="shared" si="0"/>
        <v>0</v>
      </c>
      <c r="BE97" s="3">
        <f t="shared" si="1"/>
        <v>1</v>
      </c>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row>
    <row r="98" spans="1:118" s="17" customFormat="1" ht="16" x14ac:dyDescent="0.2">
      <c r="A98" s="63">
        <v>43765.428518518522</v>
      </c>
      <c r="B98" s="63">
        <v>43765.433472222219</v>
      </c>
      <c r="C98" s="58" t="s">
        <v>57</v>
      </c>
      <c r="D98" s="120" t="s">
        <v>576</v>
      </c>
      <c r="E98" s="2">
        <v>100</v>
      </c>
      <c r="F98" s="2">
        <v>428</v>
      </c>
      <c r="G98" s="58" t="s">
        <v>130</v>
      </c>
      <c r="H98" s="63">
        <v>43765.433486886577</v>
      </c>
      <c r="I98" s="58" t="s">
        <v>232</v>
      </c>
      <c r="J98" s="58" t="s">
        <v>106</v>
      </c>
      <c r="K98" s="58" t="s">
        <v>106</v>
      </c>
      <c r="L98" s="58" t="s">
        <v>106</v>
      </c>
      <c r="M98" s="58" t="s">
        <v>106</v>
      </c>
      <c r="N98" s="120" t="s">
        <v>576</v>
      </c>
      <c r="O98" s="120" t="s">
        <v>576</v>
      </c>
      <c r="P98" s="58" t="s">
        <v>107</v>
      </c>
      <c r="Q98" s="58" t="s">
        <v>108</v>
      </c>
      <c r="R98" s="58" t="s">
        <v>129</v>
      </c>
      <c r="S98" s="58" t="s">
        <v>134</v>
      </c>
      <c r="T98" s="58" t="s">
        <v>132</v>
      </c>
      <c r="U98" s="58" t="s">
        <v>134</v>
      </c>
      <c r="V98" s="58" t="s">
        <v>133</v>
      </c>
      <c r="W98" s="58" t="s">
        <v>133</v>
      </c>
      <c r="X98" s="58" t="s">
        <v>133</v>
      </c>
      <c r="Y98" s="58" t="s">
        <v>133</v>
      </c>
      <c r="Z98" s="58" t="s">
        <v>133</v>
      </c>
      <c r="AA98" s="58" t="s">
        <v>134</v>
      </c>
      <c r="AB98" s="58" t="s">
        <v>133</v>
      </c>
      <c r="AC98" s="58" t="s">
        <v>134</v>
      </c>
      <c r="AD98" s="58" t="s">
        <v>134</v>
      </c>
      <c r="AE98" s="58" t="s">
        <v>134</v>
      </c>
      <c r="AF98" s="58" t="s">
        <v>133</v>
      </c>
      <c r="AG98" s="58" t="s">
        <v>134</v>
      </c>
      <c r="AH98" s="58" t="s">
        <v>110</v>
      </c>
      <c r="AI98" s="58" t="s">
        <v>111</v>
      </c>
      <c r="AJ98" s="58" t="s">
        <v>136</v>
      </c>
      <c r="AK98" s="58" t="s">
        <v>113</v>
      </c>
      <c r="AL98" s="58" t="s">
        <v>114</v>
      </c>
      <c r="AM98" s="58" t="s">
        <v>138</v>
      </c>
      <c r="AN98" s="58" t="s">
        <v>116</v>
      </c>
      <c r="AO98" s="58" t="s">
        <v>117</v>
      </c>
      <c r="AP98" s="58" t="s">
        <v>140</v>
      </c>
      <c r="AQ98" s="58" t="s">
        <v>119</v>
      </c>
      <c r="AR98" s="58" t="s">
        <v>120</v>
      </c>
      <c r="AS98" s="58" t="s">
        <v>143</v>
      </c>
      <c r="AT98" s="58" t="s">
        <v>122</v>
      </c>
      <c r="AU98" s="58" t="s">
        <v>145</v>
      </c>
      <c r="AV98" s="58" t="s">
        <v>123</v>
      </c>
      <c r="AW98" s="58" t="s">
        <v>125</v>
      </c>
      <c r="AX98" s="58" t="s">
        <v>126</v>
      </c>
      <c r="AY98" s="58" t="s">
        <v>147</v>
      </c>
      <c r="AZ98" s="120" t="s">
        <v>576</v>
      </c>
      <c r="BA98" s="58" t="s">
        <v>220</v>
      </c>
      <c r="BB98" s="58" t="s">
        <v>106</v>
      </c>
      <c r="BC98" s="3"/>
      <c r="BD98" s="3">
        <f t="shared" si="0"/>
        <v>0</v>
      </c>
      <c r="BE98" s="3">
        <f t="shared" si="1"/>
        <v>1</v>
      </c>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row>
    <row r="99" spans="1:118" ht="16" x14ac:dyDescent="0.2">
      <c r="A99" s="63">
        <v>43767.33625</v>
      </c>
      <c r="B99" s="63">
        <v>43767.345833333333</v>
      </c>
      <c r="C99" s="58" t="s">
        <v>57</v>
      </c>
      <c r="D99" s="120" t="s">
        <v>576</v>
      </c>
      <c r="E99" s="2">
        <v>100</v>
      </c>
      <c r="F99" s="2">
        <v>827</v>
      </c>
      <c r="G99" s="58" t="s">
        <v>130</v>
      </c>
      <c r="H99" s="63">
        <v>43767.345846446762</v>
      </c>
      <c r="I99" s="58" t="s">
        <v>233</v>
      </c>
      <c r="J99" s="58" t="s">
        <v>106</v>
      </c>
      <c r="K99" s="58" t="s">
        <v>106</v>
      </c>
      <c r="L99" s="58" t="s">
        <v>106</v>
      </c>
      <c r="M99" s="58" t="s">
        <v>106</v>
      </c>
      <c r="N99" s="120" t="s">
        <v>576</v>
      </c>
      <c r="O99" s="120" t="s">
        <v>576</v>
      </c>
      <c r="P99" s="58" t="s">
        <v>107</v>
      </c>
      <c r="Q99" s="58" t="s">
        <v>108</v>
      </c>
      <c r="R99" s="58" t="s">
        <v>129</v>
      </c>
      <c r="S99" s="58" t="s">
        <v>134</v>
      </c>
      <c r="T99" s="58" t="s">
        <v>132</v>
      </c>
      <c r="U99" s="58" t="s">
        <v>134</v>
      </c>
      <c r="V99" s="58" t="s">
        <v>133</v>
      </c>
      <c r="W99" s="58" t="s">
        <v>134</v>
      </c>
      <c r="X99" s="58" t="s">
        <v>133</v>
      </c>
      <c r="Y99" s="58" t="s">
        <v>134</v>
      </c>
      <c r="Z99" s="58" t="s">
        <v>134</v>
      </c>
      <c r="AA99" s="58" t="s">
        <v>134</v>
      </c>
      <c r="AB99" s="58" t="s">
        <v>134</v>
      </c>
      <c r="AC99" s="58" t="s">
        <v>134</v>
      </c>
      <c r="AD99" s="58" t="s">
        <v>133</v>
      </c>
      <c r="AE99" s="58" t="s">
        <v>133</v>
      </c>
      <c r="AF99" s="58" t="s">
        <v>133</v>
      </c>
      <c r="AG99" s="58" t="s">
        <v>132</v>
      </c>
      <c r="AH99" s="58" t="s">
        <v>173</v>
      </c>
      <c r="AI99" s="58" t="s">
        <v>151</v>
      </c>
      <c r="AJ99" s="58" t="s">
        <v>234</v>
      </c>
      <c r="AK99" s="58" t="s">
        <v>137</v>
      </c>
      <c r="AL99" s="58" t="s">
        <v>114</v>
      </c>
      <c r="AM99" s="58" t="s">
        <v>138</v>
      </c>
      <c r="AN99" s="58" t="s">
        <v>116</v>
      </c>
      <c r="AO99" s="58" t="s">
        <v>139</v>
      </c>
      <c r="AP99" s="58" t="s">
        <v>118</v>
      </c>
      <c r="AQ99" s="58" t="s">
        <v>141</v>
      </c>
      <c r="AR99" s="58" t="s">
        <v>120</v>
      </c>
      <c r="AS99" s="58" t="s">
        <v>182</v>
      </c>
      <c r="AT99" s="58" t="s">
        <v>122</v>
      </c>
      <c r="AU99" s="58" t="s">
        <v>145</v>
      </c>
      <c r="AV99" s="58" t="s">
        <v>174</v>
      </c>
      <c r="AW99" s="58" t="s">
        <v>125</v>
      </c>
      <c r="AX99" s="58" t="s">
        <v>126</v>
      </c>
      <c r="AY99" s="58" t="s">
        <v>127</v>
      </c>
      <c r="AZ99" s="120" t="s">
        <v>576</v>
      </c>
      <c r="BA99" s="58" t="s">
        <v>148</v>
      </c>
      <c r="BB99" s="58" t="s">
        <v>106</v>
      </c>
      <c r="BC99" s="3"/>
      <c r="BD99" s="3">
        <f t="shared" si="0"/>
        <v>1</v>
      </c>
      <c r="BE99" s="3">
        <f t="shared" si="1"/>
        <v>0</v>
      </c>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row>
    <row r="100" spans="1:118" s="17" customFormat="1" ht="16" x14ac:dyDescent="0.2">
      <c r="A100" s="63">
        <v>43767.344386574077</v>
      </c>
      <c r="B100" s="63">
        <v>43767.350671296299</v>
      </c>
      <c r="C100" s="58" t="s">
        <v>57</v>
      </c>
      <c r="D100" s="120" t="s">
        <v>576</v>
      </c>
      <c r="E100" s="2">
        <v>100</v>
      </c>
      <c r="F100" s="2">
        <v>543</v>
      </c>
      <c r="G100" s="58" t="s">
        <v>130</v>
      </c>
      <c r="H100" s="63">
        <v>43767.350679733798</v>
      </c>
      <c r="I100" s="58" t="s">
        <v>235</v>
      </c>
      <c r="J100" s="58" t="s">
        <v>106</v>
      </c>
      <c r="K100" s="58" t="s">
        <v>106</v>
      </c>
      <c r="L100" s="58" t="s">
        <v>106</v>
      </c>
      <c r="M100" s="58" t="s">
        <v>106</v>
      </c>
      <c r="N100" s="120" t="s">
        <v>576</v>
      </c>
      <c r="O100" s="120" t="s">
        <v>576</v>
      </c>
      <c r="P100" s="58" t="s">
        <v>107</v>
      </c>
      <c r="Q100" s="58" t="s">
        <v>108</v>
      </c>
      <c r="R100" s="58" t="s">
        <v>129</v>
      </c>
      <c r="S100" s="58" t="s">
        <v>133</v>
      </c>
      <c r="T100" s="58" t="s">
        <v>133</v>
      </c>
      <c r="U100" s="58" t="s">
        <v>132</v>
      </c>
      <c r="V100" s="58" t="s">
        <v>133</v>
      </c>
      <c r="W100" s="58" t="s">
        <v>132</v>
      </c>
      <c r="X100" s="58" t="s">
        <v>134</v>
      </c>
      <c r="Y100" s="58" t="s">
        <v>134</v>
      </c>
      <c r="Z100" s="58" t="s">
        <v>134</v>
      </c>
      <c r="AA100" s="58" t="s">
        <v>133</v>
      </c>
      <c r="AB100" s="58" t="s">
        <v>133</v>
      </c>
      <c r="AC100" s="58" t="s">
        <v>134</v>
      </c>
      <c r="AD100" s="58" t="s">
        <v>133</v>
      </c>
      <c r="AE100" s="58" t="s">
        <v>134</v>
      </c>
      <c r="AF100" s="58" t="s">
        <v>134</v>
      </c>
      <c r="AG100" s="58" t="s">
        <v>133</v>
      </c>
      <c r="AH100" s="58" t="s">
        <v>173</v>
      </c>
      <c r="AI100" s="58" t="s">
        <v>151</v>
      </c>
      <c r="AJ100" s="58" t="s">
        <v>136</v>
      </c>
      <c r="AK100" s="58" t="s">
        <v>137</v>
      </c>
      <c r="AL100" s="58" t="s">
        <v>114</v>
      </c>
      <c r="AM100" s="58" t="s">
        <v>178</v>
      </c>
      <c r="AN100" s="58" t="s">
        <v>116</v>
      </c>
      <c r="AO100" s="58" t="s">
        <v>117</v>
      </c>
      <c r="AP100" s="58" t="s">
        <v>118</v>
      </c>
      <c r="AQ100" s="58" t="s">
        <v>141</v>
      </c>
      <c r="AR100" s="58" t="s">
        <v>120</v>
      </c>
      <c r="AS100" s="58" t="s">
        <v>170</v>
      </c>
      <c r="AT100" s="58" t="s">
        <v>153</v>
      </c>
      <c r="AU100" s="58" t="s">
        <v>145</v>
      </c>
      <c r="AV100" s="58" t="s">
        <v>123</v>
      </c>
      <c r="AW100" s="58" t="s">
        <v>171</v>
      </c>
      <c r="AX100" s="58" t="s">
        <v>126</v>
      </c>
      <c r="AY100" s="58" t="s">
        <v>147</v>
      </c>
      <c r="AZ100" s="120" t="s">
        <v>576</v>
      </c>
      <c r="BA100" s="58" t="s">
        <v>148</v>
      </c>
      <c r="BB100" s="58" t="s">
        <v>106</v>
      </c>
      <c r="BC100" s="3"/>
      <c r="BD100" s="3">
        <f t="shared" si="0"/>
        <v>1</v>
      </c>
      <c r="BE100" s="3">
        <f t="shared" si="1"/>
        <v>0</v>
      </c>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row>
    <row r="101" spans="1:118" ht="16" x14ac:dyDescent="0.2">
      <c r="A101" s="63">
        <v>43767.353460648148</v>
      </c>
      <c r="B101" s="63">
        <v>43767.366979166669</v>
      </c>
      <c r="C101" s="58" t="s">
        <v>57</v>
      </c>
      <c r="D101" s="120" t="s">
        <v>576</v>
      </c>
      <c r="E101" s="2">
        <v>100</v>
      </c>
      <c r="F101" s="2">
        <v>1167</v>
      </c>
      <c r="G101" s="58" t="s">
        <v>130</v>
      </c>
      <c r="H101" s="63">
        <v>43767.366984930559</v>
      </c>
      <c r="I101" s="58" t="s">
        <v>236</v>
      </c>
      <c r="J101" s="58" t="s">
        <v>106</v>
      </c>
      <c r="K101" s="58" t="s">
        <v>106</v>
      </c>
      <c r="L101" s="58" t="s">
        <v>106</v>
      </c>
      <c r="M101" s="58" t="s">
        <v>106</v>
      </c>
      <c r="N101" s="120" t="s">
        <v>576</v>
      </c>
      <c r="O101" s="120" t="s">
        <v>576</v>
      </c>
      <c r="P101" s="58" t="s">
        <v>107</v>
      </c>
      <c r="Q101" s="58" t="s">
        <v>108</v>
      </c>
      <c r="R101" s="58" t="s">
        <v>129</v>
      </c>
      <c r="S101" s="58" t="s">
        <v>133</v>
      </c>
      <c r="T101" s="58" t="s">
        <v>132</v>
      </c>
      <c r="U101" s="58" t="s">
        <v>132</v>
      </c>
      <c r="V101" s="58" t="s">
        <v>133</v>
      </c>
      <c r="W101" s="58" t="s">
        <v>133</v>
      </c>
      <c r="X101" s="58" t="s">
        <v>134</v>
      </c>
      <c r="Y101" s="58" t="s">
        <v>133</v>
      </c>
      <c r="Z101" s="58" t="s">
        <v>134</v>
      </c>
      <c r="AA101" s="58" t="s">
        <v>133</v>
      </c>
      <c r="AB101" s="58" t="s">
        <v>133</v>
      </c>
      <c r="AC101" s="58" t="s">
        <v>134</v>
      </c>
      <c r="AD101" s="58" t="s">
        <v>134</v>
      </c>
      <c r="AE101" s="58" t="s">
        <v>134</v>
      </c>
      <c r="AF101" s="58" t="s">
        <v>134</v>
      </c>
      <c r="AG101" s="58" t="s">
        <v>133</v>
      </c>
      <c r="AH101" s="58" t="s">
        <v>135</v>
      </c>
      <c r="AI101" s="58" t="s">
        <v>151</v>
      </c>
      <c r="AJ101" s="58" t="s">
        <v>136</v>
      </c>
      <c r="AK101" s="58" t="s">
        <v>137</v>
      </c>
      <c r="AL101" s="58" t="s">
        <v>114</v>
      </c>
      <c r="AM101" s="58" t="s">
        <v>138</v>
      </c>
      <c r="AN101" s="58" t="s">
        <v>156</v>
      </c>
      <c r="AO101" s="58" t="s">
        <v>159</v>
      </c>
      <c r="AP101" s="58" t="s">
        <v>118</v>
      </c>
      <c r="AQ101" s="58" t="s">
        <v>141</v>
      </c>
      <c r="AR101" s="58" t="s">
        <v>142</v>
      </c>
      <c r="AS101" s="58" t="s">
        <v>170</v>
      </c>
      <c r="AT101" s="58" t="s">
        <v>161</v>
      </c>
      <c r="AU101" s="58" t="s">
        <v>145</v>
      </c>
      <c r="AV101" s="58" t="s">
        <v>123</v>
      </c>
      <c r="AW101" s="58" t="s">
        <v>125</v>
      </c>
      <c r="AX101" s="58" t="s">
        <v>146</v>
      </c>
      <c r="AY101" s="58" t="s">
        <v>127</v>
      </c>
      <c r="AZ101" s="120" t="s">
        <v>576</v>
      </c>
      <c r="BA101" s="58" t="s">
        <v>148</v>
      </c>
      <c r="BB101" s="58" t="s">
        <v>106</v>
      </c>
      <c r="BC101" s="3"/>
      <c r="BD101" s="3">
        <f t="shared" si="0"/>
        <v>1</v>
      </c>
      <c r="BE101" s="3">
        <f t="shared" si="1"/>
        <v>0</v>
      </c>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row>
    <row r="102" spans="1:118" ht="16" x14ac:dyDescent="0.2">
      <c r="A102" s="63">
        <v>43767.405798611115</v>
      </c>
      <c r="B102" s="63">
        <v>43767.415497685186</v>
      </c>
      <c r="C102" s="58" t="s">
        <v>57</v>
      </c>
      <c r="D102" s="120" t="s">
        <v>576</v>
      </c>
      <c r="E102" s="2">
        <v>100</v>
      </c>
      <c r="F102" s="2">
        <v>837</v>
      </c>
      <c r="G102" s="58" t="s">
        <v>130</v>
      </c>
      <c r="H102" s="63">
        <v>43767.415508252314</v>
      </c>
      <c r="I102" s="58" t="s">
        <v>237</v>
      </c>
      <c r="J102" s="58" t="s">
        <v>106</v>
      </c>
      <c r="K102" s="58" t="s">
        <v>106</v>
      </c>
      <c r="L102" s="58" t="s">
        <v>106</v>
      </c>
      <c r="M102" s="58" t="s">
        <v>106</v>
      </c>
      <c r="N102" s="120" t="s">
        <v>576</v>
      </c>
      <c r="O102" s="120" t="s">
        <v>576</v>
      </c>
      <c r="P102" s="58" t="s">
        <v>107</v>
      </c>
      <c r="Q102" s="58" t="s">
        <v>108</v>
      </c>
      <c r="R102" s="58" t="s">
        <v>129</v>
      </c>
      <c r="S102" s="58" t="s">
        <v>134</v>
      </c>
      <c r="T102" s="58" t="s">
        <v>132</v>
      </c>
      <c r="U102" s="58" t="s">
        <v>132</v>
      </c>
      <c r="V102" s="58" t="s">
        <v>134</v>
      </c>
      <c r="W102" s="58" t="s">
        <v>133</v>
      </c>
      <c r="X102" s="58" t="s">
        <v>133</v>
      </c>
      <c r="Y102" s="58" t="s">
        <v>133</v>
      </c>
      <c r="Z102" s="58" t="s">
        <v>134</v>
      </c>
      <c r="AA102" s="58" t="s">
        <v>133</v>
      </c>
      <c r="AB102" s="58" t="s">
        <v>133</v>
      </c>
      <c r="AC102" s="58" t="s">
        <v>132</v>
      </c>
      <c r="AD102" s="58" t="s">
        <v>134</v>
      </c>
      <c r="AE102" s="58" t="s">
        <v>133</v>
      </c>
      <c r="AF102" s="58" t="s">
        <v>134</v>
      </c>
      <c r="AG102" s="58" t="s">
        <v>134</v>
      </c>
      <c r="AH102" s="58" t="s">
        <v>135</v>
      </c>
      <c r="AI102" s="58" t="s">
        <v>151</v>
      </c>
      <c r="AJ102" s="58" t="s">
        <v>136</v>
      </c>
      <c r="AK102" s="58" t="s">
        <v>137</v>
      </c>
      <c r="AL102" s="58" t="s">
        <v>195</v>
      </c>
      <c r="AM102" s="58" t="s">
        <v>138</v>
      </c>
      <c r="AN102" s="58" t="s">
        <v>116</v>
      </c>
      <c r="AO102" s="58" t="s">
        <v>117</v>
      </c>
      <c r="AP102" s="58" t="s">
        <v>118</v>
      </c>
      <c r="AQ102" s="58" t="s">
        <v>141</v>
      </c>
      <c r="AR102" s="58" t="s">
        <v>142</v>
      </c>
      <c r="AS102" s="58" t="s">
        <v>143</v>
      </c>
      <c r="AT102" s="58" t="s">
        <v>161</v>
      </c>
      <c r="AU102" s="58" t="s">
        <v>145</v>
      </c>
      <c r="AV102" s="58" t="s">
        <v>123</v>
      </c>
      <c r="AW102" s="58" t="s">
        <v>125</v>
      </c>
      <c r="AX102" s="58" t="s">
        <v>157</v>
      </c>
      <c r="AY102" s="58" t="s">
        <v>147</v>
      </c>
      <c r="AZ102" s="120" t="s">
        <v>576</v>
      </c>
      <c r="BA102" s="58" t="s">
        <v>148</v>
      </c>
      <c r="BB102" s="58" t="s">
        <v>106</v>
      </c>
      <c r="BC102" s="3"/>
      <c r="BD102" s="3">
        <f t="shared" si="0"/>
        <v>1</v>
      </c>
      <c r="BE102" s="3">
        <f t="shared" si="1"/>
        <v>0</v>
      </c>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row>
    <row r="103" spans="1:118" s="17" customFormat="1" ht="16" x14ac:dyDescent="0.2">
      <c r="A103" s="63">
        <v>43767.448368055557</v>
      </c>
      <c r="B103" s="63">
        <v>43767.481030092589</v>
      </c>
      <c r="C103" s="58" t="s">
        <v>57</v>
      </c>
      <c r="D103" s="120" t="s">
        <v>576</v>
      </c>
      <c r="E103" s="2">
        <v>100</v>
      </c>
      <c r="F103" s="2">
        <v>2822</v>
      </c>
      <c r="G103" s="58" t="s">
        <v>130</v>
      </c>
      <c r="H103" s="63">
        <v>43767.481043622684</v>
      </c>
      <c r="I103" s="58" t="s">
        <v>238</v>
      </c>
      <c r="J103" s="58" t="s">
        <v>106</v>
      </c>
      <c r="K103" s="58" t="s">
        <v>106</v>
      </c>
      <c r="L103" s="58" t="s">
        <v>106</v>
      </c>
      <c r="M103" s="58" t="s">
        <v>106</v>
      </c>
      <c r="N103" s="120" t="s">
        <v>576</v>
      </c>
      <c r="O103" s="120" t="s">
        <v>576</v>
      </c>
      <c r="P103" s="58" t="s">
        <v>107</v>
      </c>
      <c r="Q103" s="58" t="s">
        <v>108</v>
      </c>
      <c r="R103" s="58" t="s">
        <v>129</v>
      </c>
      <c r="S103" s="58" t="s">
        <v>109</v>
      </c>
      <c r="T103" s="58" t="s">
        <v>133</v>
      </c>
      <c r="U103" s="58" t="s">
        <v>134</v>
      </c>
      <c r="V103" s="58" t="s">
        <v>133</v>
      </c>
      <c r="W103" s="58" t="s">
        <v>132</v>
      </c>
      <c r="X103" s="58" t="s">
        <v>133</v>
      </c>
      <c r="Y103" s="58" t="s">
        <v>134</v>
      </c>
      <c r="Z103" s="58" t="s">
        <v>134</v>
      </c>
      <c r="AA103" s="58" t="s">
        <v>109</v>
      </c>
      <c r="AB103" s="58" t="s">
        <v>109</v>
      </c>
      <c r="AC103" s="58" t="s">
        <v>134</v>
      </c>
      <c r="AD103" s="58" t="s">
        <v>109</v>
      </c>
      <c r="AE103" s="58" t="s">
        <v>109</v>
      </c>
      <c r="AF103" s="58" t="s">
        <v>133</v>
      </c>
      <c r="AG103" s="58" t="s">
        <v>133</v>
      </c>
      <c r="AH103" s="58" t="s">
        <v>110</v>
      </c>
      <c r="AI103" s="58" t="s">
        <v>111</v>
      </c>
      <c r="AJ103" s="58" t="s">
        <v>136</v>
      </c>
      <c r="AK103" s="58" t="s">
        <v>137</v>
      </c>
      <c r="AL103" s="58" t="s">
        <v>114</v>
      </c>
      <c r="AM103" s="58" t="s">
        <v>138</v>
      </c>
      <c r="AN103" s="58" t="s">
        <v>116</v>
      </c>
      <c r="AO103" s="58" t="s">
        <v>117</v>
      </c>
      <c r="AP103" s="58" t="s">
        <v>186</v>
      </c>
      <c r="AQ103" s="58" t="s">
        <v>141</v>
      </c>
      <c r="AR103" s="58" t="s">
        <v>120</v>
      </c>
      <c r="AS103" s="58" t="s">
        <v>143</v>
      </c>
      <c r="AT103" s="58" t="s">
        <v>161</v>
      </c>
      <c r="AU103" s="58" t="s">
        <v>145</v>
      </c>
      <c r="AV103" s="58" t="s">
        <v>174</v>
      </c>
      <c r="AW103" s="58" t="s">
        <v>125</v>
      </c>
      <c r="AX103" s="58" t="s">
        <v>227</v>
      </c>
      <c r="AY103" s="58" t="s">
        <v>147</v>
      </c>
      <c r="AZ103" s="120" t="s">
        <v>576</v>
      </c>
      <c r="BA103" s="58" t="s">
        <v>148</v>
      </c>
      <c r="BB103" s="58" t="s">
        <v>106</v>
      </c>
      <c r="BC103" s="3"/>
      <c r="BD103" s="3">
        <f t="shared" si="0"/>
        <v>1</v>
      </c>
      <c r="BE103" s="3">
        <f t="shared" si="1"/>
        <v>0</v>
      </c>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row>
    <row r="104" spans="1:118" s="66" customFormat="1" ht="16" x14ac:dyDescent="0.2">
      <c r="A104" s="63">
        <v>43767.57172453704</v>
      </c>
      <c r="B104" s="63">
        <v>43767.588020833333</v>
      </c>
      <c r="C104" s="58" t="s">
        <v>57</v>
      </c>
      <c r="D104" s="120" t="s">
        <v>576</v>
      </c>
      <c r="E104" s="2">
        <v>100</v>
      </c>
      <c r="F104" s="2">
        <v>1407</v>
      </c>
      <c r="G104" s="58" t="s">
        <v>130</v>
      </c>
      <c r="H104" s="63">
        <v>43767.588031284722</v>
      </c>
      <c r="I104" s="58" t="s">
        <v>239</v>
      </c>
      <c r="J104" s="58" t="s">
        <v>106</v>
      </c>
      <c r="K104" s="58" t="s">
        <v>106</v>
      </c>
      <c r="L104" s="58" t="s">
        <v>106</v>
      </c>
      <c r="M104" s="58" t="s">
        <v>106</v>
      </c>
      <c r="N104" s="120" t="s">
        <v>576</v>
      </c>
      <c r="O104" s="120" t="s">
        <v>576</v>
      </c>
      <c r="P104" s="58" t="s">
        <v>107</v>
      </c>
      <c r="Q104" s="58" t="s">
        <v>108</v>
      </c>
      <c r="R104" s="58" t="s">
        <v>129</v>
      </c>
      <c r="S104" s="58" t="s">
        <v>133</v>
      </c>
      <c r="T104" s="58" t="s">
        <v>133</v>
      </c>
      <c r="U104" s="58" t="s">
        <v>133</v>
      </c>
      <c r="V104" s="58" t="s">
        <v>133</v>
      </c>
      <c r="W104" s="58" t="s">
        <v>134</v>
      </c>
      <c r="X104" s="58" t="s">
        <v>133</v>
      </c>
      <c r="Y104" s="58" t="s">
        <v>133</v>
      </c>
      <c r="Z104" s="58" t="s">
        <v>133</v>
      </c>
      <c r="AA104" s="58" t="s">
        <v>133</v>
      </c>
      <c r="AB104" s="58" t="s">
        <v>133</v>
      </c>
      <c r="AC104" s="58" t="s">
        <v>134</v>
      </c>
      <c r="AD104" s="58" t="s">
        <v>134</v>
      </c>
      <c r="AE104" s="58" t="s">
        <v>134</v>
      </c>
      <c r="AF104" s="58" t="s">
        <v>133</v>
      </c>
      <c r="AG104" s="58" t="s">
        <v>133</v>
      </c>
      <c r="AH104" s="58" t="s">
        <v>110</v>
      </c>
      <c r="AI104" s="58" t="s">
        <v>151</v>
      </c>
      <c r="AJ104" s="58" t="s">
        <v>136</v>
      </c>
      <c r="AK104" s="58" t="s">
        <v>137</v>
      </c>
      <c r="AL104" s="58" t="s">
        <v>114</v>
      </c>
      <c r="AM104" s="58" t="s">
        <v>138</v>
      </c>
      <c r="AN104" s="58" t="s">
        <v>116</v>
      </c>
      <c r="AO104" s="58" t="s">
        <v>159</v>
      </c>
      <c r="AP104" s="58" t="s">
        <v>118</v>
      </c>
      <c r="AQ104" s="58" t="s">
        <v>141</v>
      </c>
      <c r="AR104" s="58" t="s">
        <v>120</v>
      </c>
      <c r="AS104" s="58" t="s">
        <v>143</v>
      </c>
      <c r="AT104" s="58" t="s">
        <v>122</v>
      </c>
      <c r="AU104" s="58" t="s">
        <v>145</v>
      </c>
      <c r="AV104" s="58" t="s">
        <v>123</v>
      </c>
      <c r="AW104" s="58" t="s">
        <v>187</v>
      </c>
      <c r="AX104" s="58" t="s">
        <v>146</v>
      </c>
      <c r="AY104" s="58" t="s">
        <v>147</v>
      </c>
      <c r="AZ104" s="120" t="s">
        <v>576</v>
      </c>
      <c r="BA104" s="58" t="s">
        <v>148</v>
      </c>
      <c r="BB104" s="58" t="s">
        <v>106</v>
      </c>
      <c r="BC104" s="3"/>
      <c r="BD104" s="3">
        <f t="shared" si="0"/>
        <v>1</v>
      </c>
      <c r="BE104" s="3">
        <f t="shared" si="1"/>
        <v>0</v>
      </c>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row>
    <row r="105" spans="1:118" s="66" customFormat="1" ht="16" x14ac:dyDescent="0.2">
      <c r="A105" s="63">
        <v>43767.640486111108</v>
      </c>
      <c r="B105" s="63">
        <v>43767.64402777778</v>
      </c>
      <c r="C105" s="58" t="s">
        <v>57</v>
      </c>
      <c r="D105" s="120" t="s">
        <v>576</v>
      </c>
      <c r="E105" s="2">
        <v>100</v>
      </c>
      <c r="F105" s="2">
        <v>306</v>
      </c>
      <c r="G105" s="58" t="s">
        <v>130</v>
      </c>
      <c r="H105" s="63">
        <v>43767.644042812499</v>
      </c>
      <c r="I105" s="58" t="s">
        <v>240</v>
      </c>
      <c r="J105" s="58" t="s">
        <v>106</v>
      </c>
      <c r="K105" s="58" t="s">
        <v>106</v>
      </c>
      <c r="L105" s="58" t="s">
        <v>106</v>
      </c>
      <c r="M105" s="58" t="s">
        <v>106</v>
      </c>
      <c r="N105" s="120" t="s">
        <v>576</v>
      </c>
      <c r="O105" s="120" t="s">
        <v>576</v>
      </c>
      <c r="P105" s="58" t="s">
        <v>107</v>
      </c>
      <c r="Q105" s="58" t="s">
        <v>108</v>
      </c>
      <c r="R105" s="58" t="s">
        <v>129</v>
      </c>
      <c r="S105" s="58" t="s">
        <v>132</v>
      </c>
      <c r="T105" s="58" t="s">
        <v>133</v>
      </c>
      <c r="U105" s="58" t="s">
        <v>132</v>
      </c>
      <c r="V105" s="58" t="s">
        <v>134</v>
      </c>
      <c r="W105" s="58" t="s">
        <v>132</v>
      </c>
      <c r="X105" s="58" t="s">
        <v>133</v>
      </c>
      <c r="Y105" s="58" t="s">
        <v>134</v>
      </c>
      <c r="Z105" s="58" t="s">
        <v>132</v>
      </c>
      <c r="AA105" s="58" t="s">
        <v>134</v>
      </c>
      <c r="AB105" s="58" t="s">
        <v>134</v>
      </c>
      <c r="AC105" s="58" t="s">
        <v>133</v>
      </c>
      <c r="AD105" s="58" t="s">
        <v>134</v>
      </c>
      <c r="AE105" s="58" t="s">
        <v>132</v>
      </c>
      <c r="AF105" s="58" t="s">
        <v>132</v>
      </c>
      <c r="AG105" s="58" t="s">
        <v>133</v>
      </c>
      <c r="AH105" s="58" t="s">
        <v>135</v>
      </c>
      <c r="AI105" s="58" t="s">
        <v>166</v>
      </c>
      <c r="AJ105" s="58" t="s">
        <v>136</v>
      </c>
      <c r="AK105" s="58" t="s">
        <v>137</v>
      </c>
      <c r="AL105" s="58" t="s">
        <v>114</v>
      </c>
      <c r="AM105" s="58" t="s">
        <v>155</v>
      </c>
      <c r="AN105" s="58" t="s">
        <v>116</v>
      </c>
      <c r="AO105" s="58" t="s">
        <v>117</v>
      </c>
      <c r="AP105" s="58" t="s">
        <v>118</v>
      </c>
      <c r="AQ105" s="58" t="s">
        <v>141</v>
      </c>
      <c r="AR105" s="58" t="s">
        <v>142</v>
      </c>
      <c r="AS105" s="58" t="s">
        <v>182</v>
      </c>
      <c r="AT105" s="58" t="s">
        <v>122</v>
      </c>
      <c r="AU105" s="58" t="s">
        <v>123</v>
      </c>
      <c r="AV105" s="58" t="s">
        <v>123</v>
      </c>
      <c r="AW105" s="58" t="s">
        <v>125</v>
      </c>
      <c r="AX105" s="58" t="s">
        <v>157</v>
      </c>
      <c r="AY105" s="58" t="s">
        <v>127</v>
      </c>
      <c r="AZ105" s="120" t="s">
        <v>576</v>
      </c>
      <c r="BA105" s="58" t="s">
        <v>220</v>
      </c>
      <c r="BB105" s="58" t="s">
        <v>106</v>
      </c>
      <c r="BC105" s="3"/>
      <c r="BD105" s="3">
        <f t="shared" si="0"/>
        <v>0</v>
      </c>
      <c r="BE105" s="3">
        <f t="shared" si="1"/>
        <v>1</v>
      </c>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row>
    <row r="106" spans="1:118" ht="16" x14ac:dyDescent="0.2">
      <c r="A106" s="63">
        <v>43767.652453703704</v>
      </c>
      <c r="B106" s="63">
        <v>43767.664490740739</v>
      </c>
      <c r="C106" s="58" t="s">
        <v>57</v>
      </c>
      <c r="D106" s="120" t="s">
        <v>576</v>
      </c>
      <c r="E106" s="2">
        <v>100</v>
      </c>
      <c r="F106" s="2">
        <v>1040</v>
      </c>
      <c r="G106" s="58" t="s">
        <v>130</v>
      </c>
      <c r="H106" s="63">
        <v>43767.664507824076</v>
      </c>
      <c r="I106" s="58" t="s">
        <v>241</v>
      </c>
      <c r="J106" s="58" t="s">
        <v>106</v>
      </c>
      <c r="K106" s="58" t="s">
        <v>106</v>
      </c>
      <c r="L106" s="58" t="s">
        <v>106</v>
      </c>
      <c r="M106" s="58" t="s">
        <v>106</v>
      </c>
      <c r="N106" s="120" t="s">
        <v>576</v>
      </c>
      <c r="O106" s="120" t="s">
        <v>576</v>
      </c>
      <c r="P106" s="58" t="s">
        <v>107</v>
      </c>
      <c r="Q106" s="58" t="s">
        <v>108</v>
      </c>
      <c r="R106" s="58" t="s">
        <v>129</v>
      </c>
      <c r="S106" s="58" t="s">
        <v>109</v>
      </c>
      <c r="T106" s="58" t="s">
        <v>134</v>
      </c>
      <c r="U106" s="58" t="s">
        <v>132</v>
      </c>
      <c r="V106" s="58" t="s">
        <v>132</v>
      </c>
      <c r="W106" s="58" t="s">
        <v>133</v>
      </c>
      <c r="X106" s="58" t="s">
        <v>132</v>
      </c>
      <c r="Y106" s="58" t="s">
        <v>132</v>
      </c>
      <c r="Z106" s="58" t="s">
        <v>133</v>
      </c>
      <c r="AA106" s="58" t="s">
        <v>132</v>
      </c>
      <c r="AB106" s="58" t="s">
        <v>132</v>
      </c>
      <c r="AC106" s="58" t="s">
        <v>133</v>
      </c>
      <c r="AD106" s="58" t="s">
        <v>134</v>
      </c>
      <c r="AE106" s="58" t="s">
        <v>133</v>
      </c>
      <c r="AF106" s="58" t="s">
        <v>133</v>
      </c>
      <c r="AG106" s="58" t="s">
        <v>109</v>
      </c>
      <c r="AH106" s="58" t="s">
        <v>110</v>
      </c>
      <c r="AI106" s="58" t="s">
        <v>166</v>
      </c>
      <c r="AJ106" s="58" t="s">
        <v>136</v>
      </c>
      <c r="AK106" s="58" t="s">
        <v>137</v>
      </c>
      <c r="AL106" s="58" t="s">
        <v>114</v>
      </c>
      <c r="AM106" s="58" t="s">
        <v>138</v>
      </c>
      <c r="AN106" s="58" t="s">
        <v>116</v>
      </c>
      <c r="AO106" s="58" t="s">
        <v>159</v>
      </c>
      <c r="AP106" s="58" t="s">
        <v>118</v>
      </c>
      <c r="AQ106" s="58" t="s">
        <v>119</v>
      </c>
      <c r="AR106" s="58" t="s">
        <v>142</v>
      </c>
      <c r="AS106" s="58" t="s">
        <v>182</v>
      </c>
      <c r="AT106" s="58" t="s">
        <v>144</v>
      </c>
      <c r="AU106" s="58" t="s">
        <v>123</v>
      </c>
      <c r="AV106" s="58" t="s">
        <v>179</v>
      </c>
      <c r="AW106" s="58" t="s">
        <v>125</v>
      </c>
      <c r="AX106" s="58" t="s">
        <v>126</v>
      </c>
      <c r="AY106" s="58" t="s">
        <v>147</v>
      </c>
      <c r="AZ106" s="120" t="s">
        <v>576</v>
      </c>
      <c r="BA106" s="58" t="s">
        <v>148</v>
      </c>
      <c r="BB106" s="58" t="s">
        <v>106</v>
      </c>
      <c r="BC106" s="3"/>
      <c r="BD106" s="3">
        <f t="shared" si="0"/>
        <v>1</v>
      </c>
      <c r="BE106" s="3">
        <f t="shared" si="1"/>
        <v>0</v>
      </c>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row>
    <row r="107" spans="1:118" s="66" customFormat="1" ht="16" x14ac:dyDescent="0.2">
      <c r="A107" s="63">
        <v>43767.71497685185</v>
      </c>
      <c r="B107" s="63">
        <v>43767.727685185186</v>
      </c>
      <c r="C107" s="58" t="s">
        <v>57</v>
      </c>
      <c r="D107" s="120" t="s">
        <v>576</v>
      </c>
      <c r="E107" s="2">
        <v>100</v>
      </c>
      <c r="F107" s="2">
        <v>1097</v>
      </c>
      <c r="G107" s="58" t="s">
        <v>130</v>
      </c>
      <c r="H107" s="63">
        <v>43767.727690555555</v>
      </c>
      <c r="I107" s="58" t="s">
        <v>242</v>
      </c>
      <c r="J107" s="58" t="s">
        <v>106</v>
      </c>
      <c r="K107" s="58" t="s">
        <v>106</v>
      </c>
      <c r="L107" s="58" t="s">
        <v>106</v>
      </c>
      <c r="M107" s="58" t="s">
        <v>106</v>
      </c>
      <c r="N107" s="120" t="s">
        <v>576</v>
      </c>
      <c r="O107" s="120" t="s">
        <v>576</v>
      </c>
      <c r="P107" s="58" t="s">
        <v>107</v>
      </c>
      <c r="Q107" s="58" t="s">
        <v>108</v>
      </c>
      <c r="R107" s="58" t="s">
        <v>129</v>
      </c>
      <c r="S107" s="58" t="s">
        <v>133</v>
      </c>
      <c r="T107" s="58" t="s">
        <v>132</v>
      </c>
      <c r="U107" s="58" t="s">
        <v>133</v>
      </c>
      <c r="V107" s="58" t="s">
        <v>134</v>
      </c>
      <c r="W107" s="58" t="s">
        <v>133</v>
      </c>
      <c r="X107" s="58" t="s">
        <v>133</v>
      </c>
      <c r="Y107" s="58" t="s">
        <v>133</v>
      </c>
      <c r="Z107" s="58" t="s">
        <v>133</v>
      </c>
      <c r="AA107" s="58" t="s">
        <v>133</v>
      </c>
      <c r="AB107" s="58" t="s">
        <v>133</v>
      </c>
      <c r="AC107" s="58" t="s">
        <v>134</v>
      </c>
      <c r="AD107" s="58" t="s">
        <v>134</v>
      </c>
      <c r="AE107" s="58" t="s">
        <v>134</v>
      </c>
      <c r="AF107" s="58" t="s">
        <v>133</v>
      </c>
      <c r="AG107" s="58" t="s">
        <v>133</v>
      </c>
      <c r="AH107" s="58" t="s">
        <v>135</v>
      </c>
      <c r="AI107" s="58" t="s">
        <v>111</v>
      </c>
      <c r="AJ107" s="58" t="s">
        <v>136</v>
      </c>
      <c r="AK107" s="58" t="s">
        <v>137</v>
      </c>
      <c r="AL107" s="58" t="s">
        <v>114</v>
      </c>
      <c r="AM107" s="58" t="s">
        <v>138</v>
      </c>
      <c r="AN107" s="58" t="s">
        <v>176</v>
      </c>
      <c r="AO107" s="58" t="s">
        <v>117</v>
      </c>
      <c r="AP107" s="58" t="s">
        <v>140</v>
      </c>
      <c r="AQ107" s="58" t="s">
        <v>141</v>
      </c>
      <c r="AR107" s="58" t="s">
        <v>142</v>
      </c>
      <c r="AS107" s="58" t="s">
        <v>143</v>
      </c>
      <c r="AT107" s="58" t="s">
        <v>153</v>
      </c>
      <c r="AU107" s="58" t="s">
        <v>145</v>
      </c>
      <c r="AV107" s="58" t="s">
        <v>123</v>
      </c>
      <c r="AW107" s="58" t="s">
        <v>125</v>
      </c>
      <c r="AX107" s="58" t="s">
        <v>126</v>
      </c>
      <c r="AY107" s="58" t="s">
        <v>147</v>
      </c>
      <c r="AZ107" s="120" t="s">
        <v>576</v>
      </c>
      <c r="BA107" s="58" t="s">
        <v>148</v>
      </c>
      <c r="BB107" s="58" t="s">
        <v>106</v>
      </c>
      <c r="BC107" s="3"/>
      <c r="BD107" s="3">
        <f t="shared" si="0"/>
        <v>1</v>
      </c>
      <c r="BE107" s="3">
        <f t="shared" si="1"/>
        <v>0</v>
      </c>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row>
    <row r="108" spans="1:118" s="17" customFormat="1" ht="16" x14ac:dyDescent="0.2">
      <c r="A108" s="63">
        <v>43768.691064814811</v>
      </c>
      <c r="B108" s="63">
        <v>43768.696863425925</v>
      </c>
      <c r="C108" s="58" t="s">
        <v>57</v>
      </c>
      <c r="D108" s="120" t="s">
        <v>576</v>
      </c>
      <c r="E108" s="2">
        <v>100</v>
      </c>
      <c r="F108" s="2">
        <v>500</v>
      </c>
      <c r="G108" s="58" t="s">
        <v>130</v>
      </c>
      <c r="H108" s="63">
        <v>43768.696875162037</v>
      </c>
      <c r="I108" s="58" t="s">
        <v>243</v>
      </c>
      <c r="J108" s="58" t="s">
        <v>106</v>
      </c>
      <c r="K108" s="58" t="s">
        <v>106</v>
      </c>
      <c r="L108" s="58" t="s">
        <v>106</v>
      </c>
      <c r="M108" s="58" t="s">
        <v>106</v>
      </c>
      <c r="N108" s="120" t="s">
        <v>576</v>
      </c>
      <c r="O108" s="120" t="s">
        <v>576</v>
      </c>
      <c r="P108" s="58" t="s">
        <v>107</v>
      </c>
      <c r="Q108" s="58" t="s">
        <v>108</v>
      </c>
      <c r="R108" s="58" t="s">
        <v>129</v>
      </c>
      <c r="S108" s="58" t="s">
        <v>134</v>
      </c>
      <c r="T108" s="58" t="s">
        <v>132</v>
      </c>
      <c r="U108" s="58" t="s">
        <v>133</v>
      </c>
      <c r="V108" s="58" t="s">
        <v>133</v>
      </c>
      <c r="W108" s="58" t="s">
        <v>134</v>
      </c>
      <c r="X108" s="58" t="s">
        <v>134</v>
      </c>
      <c r="Y108" s="58" t="s">
        <v>133</v>
      </c>
      <c r="Z108" s="58" t="s">
        <v>134</v>
      </c>
      <c r="AA108" s="58" t="s">
        <v>133</v>
      </c>
      <c r="AB108" s="58" t="s">
        <v>133</v>
      </c>
      <c r="AC108" s="58" t="s">
        <v>133</v>
      </c>
      <c r="AD108" s="58" t="s">
        <v>134</v>
      </c>
      <c r="AE108" s="58" t="s">
        <v>134</v>
      </c>
      <c r="AF108" s="58" t="s">
        <v>134</v>
      </c>
      <c r="AG108" s="58" t="s">
        <v>134</v>
      </c>
      <c r="AH108" s="58" t="s">
        <v>135</v>
      </c>
      <c r="AI108" s="58" t="s">
        <v>111</v>
      </c>
      <c r="AJ108" s="58" t="s">
        <v>136</v>
      </c>
      <c r="AK108" s="58" t="s">
        <v>137</v>
      </c>
      <c r="AL108" s="58" t="s">
        <v>114</v>
      </c>
      <c r="AM108" s="58" t="s">
        <v>115</v>
      </c>
      <c r="AN108" s="58" t="s">
        <v>116</v>
      </c>
      <c r="AO108" s="58" t="s">
        <v>117</v>
      </c>
      <c r="AP108" s="58" t="s">
        <v>216</v>
      </c>
      <c r="AQ108" s="58" t="s">
        <v>141</v>
      </c>
      <c r="AR108" s="58" t="s">
        <v>142</v>
      </c>
      <c r="AS108" s="58" t="s">
        <v>143</v>
      </c>
      <c r="AT108" s="58" t="s">
        <v>122</v>
      </c>
      <c r="AU108" s="58" t="s">
        <v>145</v>
      </c>
      <c r="AV108" s="58" t="s">
        <v>123</v>
      </c>
      <c r="AW108" s="58" t="s">
        <v>125</v>
      </c>
      <c r="AX108" s="58" t="s">
        <v>157</v>
      </c>
      <c r="AY108" s="58" t="s">
        <v>127</v>
      </c>
      <c r="AZ108" s="120" t="s">
        <v>576</v>
      </c>
      <c r="BA108" s="58" t="s">
        <v>220</v>
      </c>
      <c r="BB108" s="58" t="s">
        <v>106</v>
      </c>
      <c r="BC108" s="3"/>
      <c r="BD108" s="3">
        <f t="shared" si="0"/>
        <v>0</v>
      </c>
      <c r="BE108" s="3">
        <f t="shared" si="1"/>
        <v>1</v>
      </c>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row>
    <row r="109" spans="1:118" s="66" customFormat="1" ht="16" x14ac:dyDescent="0.2">
      <c r="A109" s="63">
        <v>43770.524618055555</v>
      </c>
      <c r="B109" s="63">
        <v>43770.537627314814</v>
      </c>
      <c r="C109" s="58" t="s">
        <v>57</v>
      </c>
      <c r="D109" s="120" t="s">
        <v>576</v>
      </c>
      <c r="E109" s="2">
        <v>100</v>
      </c>
      <c r="F109" s="2">
        <v>1123</v>
      </c>
      <c r="G109" s="58" t="s">
        <v>130</v>
      </c>
      <c r="H109" s="63">
        <v>43770.537647800928</v>
      </c>
      <c r="I109" s="58" t="s">
        <v>244</v>
      </c>
      <c r="J109" s="58" t="s">
        <v>106</v>
      </c>
      <c r="K109" s="58" t="s">
        <v>106</v>
      </c>
      <c r="L109" s="58" t="s">
        <v>106</v>
      </c>
      <c r="M109" s="58" t="s">
        <v>106</v>
      </c>
      <c r="N109" s="120" t="s">
        <v>576</v>
      </c>
      <c r="O109" s="120" t="s">
        <v>576</v>
      </c>
      <c r="P109" s="58" t="s">
        <v>107</v>
      </c>
      <c r="Q109" s="58" t="s">
        <v>108</v>
      </c>
      <c r="R109" s="58" t="s">
        <v>129</v>
      </c>
      <c r="S109" s="58" t="s">
        <v>109</v>
      </c>
      <c r="T109" s="58" t="s">
        <v>133</v>
      </c>
      <c r="U109" s="58" t="s">
        <v>132</v>
      </c>
      <c r="V109" s="58" t="s">
        <v>134</v>
      </c>
      <c r="W109" s="58" t="s">
        <v>133</v>
      </c>
      <c r="X109" s="58" t="s">
        <v>132</v>
      </c>
      <c r="Y109" s="58" t="s">
        <v>133</v>
      </c>
      <c r="Z109" s="58" t="s">
        <v>134</v>
      </c>
      <c r="AA109" s="58" t="s">
        <v>134</v>
      </c>
      <c r="AB109" s="58" t="s">
        <v>134</v>
      </c>
      <c r="AC109" s="58" t="s">
        <v>134</v>
      </c>
      <c r="AD109" s="58" t="s">
        <v>134</v>
      </c>
      <c r="AE109" s="58" t="s">
        <v>134</v>
      </c>
      <c r="AF109" s="58" t="s">
        <v>132</v>
      </c>
      <c r="AG109" s="58" t="s">
        <v>132</v>
      </c>
      <c r="AH109" s="58" t="s">
        <v>110</v>
      </c>
      <c r="AI109" s="58" t="s">
        <v>151</v>
      </c>
      <c r="AJ109" s="58" t="s">
        <v>136</v>
      </c>
      <c r="AK109" s="58" t="s">
        <v>137</v>
      </c>
      <c r="AL109" s="58" t="s">
        <v>114</v>
      </c>
      <c r="AM109" s="58" t="s">
        <v>115</v>
      </c>
      <c r="AN109" s="58" t="s">
        <v>116</v>
      </c>
      <c r="AO109" s="58" t="s">
        <v>159</v>
      </c>
      <c r="AP109" s="58" t="s">
        <v>186</v>
      </c>
      <c r="AQ109" s="58" t="s">
        <v>141</v>
      </c>
      <c r="AR109" s="58" t="s">
        <v>142</v>
      </c>
      <c r="AS109" s="58" t="s">
        <v>170</v>
      </c>
      <c r="AT109" s="58" t="s">
        <v>153</v>
      </c>
      <c r="AU109" s="58" t="s">
        <v>145</v>
      </c>
      <c r="AV109" s="58" t="s">
        <v>174</v>
      </c>
      <c r="AW109" s="58" t="s">
        <v>125</v>
      </c>
      <c r="AX109" s="58" t="s">
        <v>126</v>
      </c>
      <c r="AY109" s="58" t="s">
        <v>147</v>
      </c>
      <c r="AZ109" s="120" t="s">
        <v>576</v>
      </c>
      <c r="BA109" s="58" t="s">
        <v>148</v>
      </c>
      <c r="BB109" s="58" t="s">
        <v>106</v>
      </c>
      <c r="BC109" s="3"/>
      <c r="BD109" s="3">
        <f t="shared" si="0"/>
        <v>1</v>
      </c>
      <c r="BE109" s="3">
        <f t="shared" si="1"/>
        <v>0</v>
      </c>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row>
    <row r="110" spans="1:118" ht="16" x14ac:dyDescent="0.2">
      <c r="A110" s="63">
        <v>43767.919120370374</v>
      </c>
      <c r="B110" s="63">
        <v>43767.926932870374</v>
      </c>
      <c r="C110" s="58" t="s">
        <v>57</v>
      </c>
      <c r="D110" s="120" t="s">
        <v>576</v>
      </c>
      <c r="E110" s="2">
        <v>33</v>
      </c>
      <c r="F110" s="2">
        <v>674</v>
      </c>
      <c r="G110" s="58" t="s">
        <v>104</v>
      </c>
      <c r="H110" s="63">
        <v>43774.885571851853</v>
      </c>
      <c r="I110" s="58" t="s">
        <v>248</v>
      </c>
      <c r="J110" s="58" t="s">
        <v>106</v>
      </c>
      <c r="K110" s="58" t="s">
        <v>106</v>
      </c>
      <c r="L110" s="58" t="s">
        <v>106</v>
      </c>
      <c r="M110" s="58" t="s">
        <v>106</v>
      </c>
      <c r="N110" s="120" t="s">
        <v>576</v>
      </c>
      <c r="O110" s="120" t="s">
        <v>576</v>
      </c>
      <c r="P110" s="58" t="s">
        <v>107</v>
      </c>
      <c r="Q110" s="58" t="s">
        <v>108</v>
      </c>
      <c r="R110" s="58" t="s">
        <v>129</v>
      </c>
      <c r="S110" s="58" t="s">
        <v>134</v>
      </c>
      <c r="T110" s="58" t="s">
        <v>132</v>
      </c>
      <c r="U110" s="58" t="s">
        <v>133</v>
      </c>
      <c r="V110" s="58" t="s">
        <v>133</v>
      </c>
      <c r="W110" s="58" t="s">
        <v>134</v>
      </c>
      <c r="X110" s="58" t="s">
        <v>133</v>
      </c>
      <c r="Y110" s="58" t="s">
        <v>134</v>
      </c>
      <c r="Z110" s="58" t="s">
        <v>134</v>
      </c>
      <c r="AA110" s="58" t="s">
        <v>133</v>
      </c>
      <c r="AB110" s="58" t="s">
        <v>134</v>
      </c>
      <c r="AC110" s="58" t="s">
        <v>133</v>
      </c>
      <c r="AD110" s="58" t="s">
        <v>134</v>
      </c>
      <c r="AE110" s="58" t="s">
        <v>134</v>
      </c>
      <c r="AF110" s="58" t="s">
        <v>109</v>
      </c>
      <c r="AG110" s="58" t="s">
        <v>133</v>
      </c>
      <c r="AH110" s="58" t="s">
        <v>110</v>
      </c>
      <c r="AI110" s="58" t="s">
        <v>111</v>
      </c>
      <c r="AJ110" s="58" t="s">
        <v>136</v>
      </c>
      <c r="AK110" s="58" t="s">
        <v>137</v>
      </c>
      <c r="AL110" s="58" t="s">
        <v>114</v>
      </c>
      <c r="AM110" s="58" t="s">
        <v>115</v>
      </c>
      <c r="AN110" s="58" t="s">
        <v>116</v>
      </c>
      <c r="AO110" s="58" t="s">
        <v>139</v>
      </c>
      <c r="AP110" s="58" t="s">
        <v>118</v>
      </c>
      <c r="AQ110" s="58" t="s">
        <v>141</v>
      </c>
      <c r="AR110" s="58" t="s">
        <v>142</v>
      </c>
      <c r="AS110" s="58" t="s">
        <v>182</v>
      </c>
      <c r="AT110" s="58" t="s">
        <v>144</v>
      </c>
      <c r="AU110" s="58" t="s">
        <v>145</v>
      </c>
      <c r="AV110" s="58" t="s">
        <v>123</v>
      </c>
      <c r="AW110" s="58" t="s">
        <v>187</v>
      </c>
      <c r="AX110" s="58" t="s">
        <v>157</v>
      </c>
      <c r="AY110" s="58" t="s">
        <v>147</v>
      </c>
      <c r="AZ110" s="120" t="s">
        <v>576</v>
      </c>
      <c r="BA110" s="58" t="s">
        <v>148</v>
      </c>
      <c r="BB110" s="58" t="s">
        <v>106</v>
      </c>
      <c r="BC110" s="3"/>
      <c r="BD110" s="3">
        <f t="shared" si="0"/>
        <v>1</v>
      </c>
      <c r="BE110" s="3">
        <f t="shared" si="1"/>
        <v>0</v>
      </c>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row>
    <row r="111" spans="1:118" ht="16" x14ac:dyDescent="0.2">
      <c r="A111" s="63">
        <v>43768.872673611113</v>
      </c>
      <c r="B111" s="63">
        <v>43768.883402777778</v>
      </c>
      <c r="C111" s="58" t="s">
        <v>57</v>
      </c>
      <c r="D111" s="120" t="s">
        <v>576</v>
      </c>
      <c r="E111" s="2">
        <v>33</v>
      </c>
      <c r="F111" s="2">
        <v>926</v>
      </c>
      <c r="G111" s="58" t="s">
        <v>104</v>
      </c>
      <c r="H111" s="63">
        <v>43775.841780590279</v>
      </c>
      <c r="I111" s="58" t="s">
        <v>249</v>
      </c>
      <c r="J111" s="58" t="s">
        <v>106</v>
      </c>
      <c r="K111" s="58" t="s">
        <v>106</v>
      </c>
      <c r="L111" s="58" t="s">
        <v>106</v>
      </c>
      <c r="M111" s="58" t="s">
        <v>106</v>
      </c>
      <c r="N111" s="120" t="s">
        <v>576</v>
      </c>
      <c r="O111" s="120" t="s">
        <v>576</v>
      </c>
      <c r="P111" s="58" t="s">
        <v>107</v>
      </c>
      <c r="Q111" s="58" t="s">
        <v>108</v>
      </c>
      <c r="R111" s="58" t="s">
        <v>129</v>
      </c>
      <c r="S111" s="58" t="s">
        <v>134</v>
      </c>
      <c r="T111" s="58" t="s">
        <v>132</v>
      </c>
      <c r="U111" s="58" t="s">
        <v>133</v>
      </c>
      <c r="V111" s="58" t="s">
        <v>133</v>
      </c>
      <c r="W111" s="58" t="s">
        <v>134</v>
      </c>
      <c r="X111" s="58" t="s">
        <v>134</v>
      </c>
      <c r="Y111" s="58" t="s">
        <v>133</v>
      </c>
      <c r="Z111" s="58" t="s">
        <v>134</v>
      </c>
      <c r="AA111" s="58" t="s">
        <v>133</v>
      </c>
      <c r="AB111" s="58" t="s">
        <v>133</v>
      </c>
      <c r="AC111" s="58" t="s">
        <v>134</v>
      </c>
      <c r="AD111" s="58" t="s">
        <v>134</v>
      </c>
      <c r="AE111" s="58" t="s">
        <v>134</v>
      </c>
      <c r="AF111" s="58" t="s">
        <v>133</v>
      </c>
      <c r="AG111" s="58" t="s">
        <v>134</v>
      </c>
      <c r="AH111" s="58" t="s">
        <v>135</v>
      </c>
      <c r="AI111" s="58" t="s">
        <v>151</v>
      </c>
      <c r="AJ111" s="58" t="s">
        <v>136</v>
      </c>
      <c r="AK111" s="58" t="s">
        <v>137</v>
      </c>
      <c r="AL111" s="58" t="s">
        <v>114</v>
      </c>
      <c r="AM111" s="58" t="s">
        <v>115</v>
      </c>
      <c r="AN111" s="58" t="s">
        <v>116</v>
      </c>
      <c r="AO111" s="58" t="s">
        <v>117</v>
      </c>
      <c r="AP111" s="58" t="s">
        <v>140</v>
      </c>
      <c r="AQ111" s="58" t="s">
        <v>141</v>
      </c>
      <c r="AR111" s="58" t="s">
        <v>120</v>
      </c>
      <c r="AS111" s="58" t="s">
        <v>143</v>
      </c>
      <c r="AT111" s="58" t="s">
        <v>144</v>
      </c>
      <c r="AU111" s="58" t="s">
        <v>145</v>
      </c>
      <c r="AV111" s="58" t="s">
        <v>123</v>
      </c>
      <c r="AW111" s="58" t="s">
        <v>125</v>
      </c>
      <c r="AX111" s="58" t="s">
        <v>126</v>
      </c>
      <c r="AY111" s="58" t="s">
        <v>147</v>
      </c>
      <c r="AZ111" s="120" t="s">
        <v>576</v>
      </c>
      <c r="BA111" s="58" t="s">
        <v>148</v>
      </c>
      <c r="BB111" s="58" t="s">
        <v>106</v>
      </c>
      <c r="BC111" s="3"/>
      <c r="BD111" s="3">
        <f t="shared" si="0"/>
        <v>1</v>
      </c>
      <c r="BE111" s="3">
        <f t="shared" si="1"/>
        <v>0</v>
      </c>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row>
    <row r="112" spans="1:118" ht="16" x14ac:dyDescent="0.2">
      <c r="A112" s="63">
        <v>43790.570208333331</v>
      </c>
      <c r="B112" s="63">
        <v>43790.575324074074</v>
      </c>
      <c r="C112" s="58" t="s">
        <v>57</v>
      </c>
      <c r="D112" s="120" t="s">
        <v>576</v>
      </c>
      <c r="E112" s="2">
        <v>100</v>
      </c>
      <c r="F112" s="2">
        <v>442</v>
      </c>
      <c r="G112" s="58" t="s">
        <v>130</v>
      </c>
      <c r="H112" s="63">
        <v>43790.57533777778</v>
      </c>
      <c r="I112" s="58" t="s">
        <v>253</v>
      </c>
      <c r="J112" s="58" t="s">
        <v>106</v>
      </c>
      <c r="K112" s="58" t="s">
        <v>106</v>
      </c>
      <c r="L112" s="58" t="s">
        <v>106</v>
      </c>
      <c r="M112" s="58" t="s">
        <v>106</v>
      </c>
      <c r="N112" s="120" t="s">
        <v>576</v>
      </c>
      <c r="O112" s="120" t="s">
        <v>576</v>
      </c>
      <c r="P112" s="58" t="s">
        <v>107</v>
      </c>
      <c r="Q112" s="58" t="s">
        <v>108</v>
      </c>
      <c r="R112" s="58" t="s">
        <v>129</v>
      </c>
      <c r="S112" s="58" t="s">
        <v>134</v>
      </c>
      <c r="T112" s="58" t="s">
        <v>132</v>
      </c>
      <c r="U112" s="58" t="s">
        <v>134</v>
      </c>
      <c r="V112" s="58" t="s">
        <v>134</v>
      </c>
      <c r="W112" s="58" t="s">
        <v>134</v>
      </c>
      <c r="X112" s="58" t="s">
        <v>134</v>
      </c>
      <c r="Y112" s="58" t="s">
        <v>134</v>
      </c>
      <c r="Z112" s="58" t="s">
        <v>133</v>
      </c>
      <c r="AA112" s="58" t="s">
        <v>133</v>
      </c>
      <c r="AB112" s="58" t="s">
        <v>134</v>
      </c>
      <c r="AC112" s="58" t="s">
        <v>133</v>
      </c>
      <c r="AD112" s="58" t="s">
        <v>134</v>
      </c>
      <c r="AE112" s="58" t="s">
        <v>134</v>
      </c>
      <c r="AF112" s="58" t="s">
        <v>134</v>
      </c>
      <c r="AG112" s="58" t="s">
        <v>133</v>
      </c>
      <c r="AH112" s="58" t="s">
        <v>110</v>
      </c>
      <c r="AI112" s="58" t="s">
        <v>111</v>
      </c>
      <c r="AJ112" s="58" t="s">
        <v>136</v>
      </c>
      <c r="AK112" s="58" t="s">
        <v>113</v>
      </c>
      <c r="AL112" s="58" t="s">
        <v>114</v>
      </c>
      <c r="AM112" s="58" t="s">
        <v>155</v>
      </c>
      <c r="AN112" s="58" t="s">
        <v>176</v>
      </c>
      <c r="AO112" s="58" t="s">
        <v>117</v>
      </c>
      <c r="AP112" s="58" t="s">
        <v>216</v>
      </c>
      <c r="AQ112" s="58" t="s">
        <v>119</v>
      </c>
      <c r="AR112" s="58" t="s">
        <v>120</v>
      </c>
      <c r="AS112" s="58" t="s">
        <v>143</v>
      </c>
      <c r="AT112" s="58" t="s">
        <v>153</v>
      </c>
      <c r="AU112" s="58" t="s">
        <v>145</v>
      </c>
      <c r="AV112" s="58" t="s">
        <v>123</v>
      </c>
      <c r="AW112" s="58" t="s">
        <v>125</v>
      </c>
      <c r="AX112" s="58" t="s">
        <v>126</v>
      </c>
      <c r="AY112" s="58" t="s">
        <v>127</v>
      </c>
      <c r="AZ112" s="120" t="s">
        <v>576</v>
      </c>
      <c r="BA112" s="58" t="s">
        <v>220</v>
      </c>
      <c r="BB112" s="58" t="s">
        <v>106</v>
      </c>
      <c r="BC112" s="3"/>
      <c r="BD112" s="3">
        <f t="shared" si="0"/>
        <v>0</v>
      </c>
      <c r="BE112" s="3">
        <f t="shared" si="1"/>
        <v>1</v>
      </c>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row>
    <row r="113" spans="1:118" s="17" customFormat="1" ht="16" x14ac:dyDescent="0.2">
      <c r="A113" s="63">
        <v>43790.572025462963</v>
      </c>
      <c r="B113" s="63">
        <v>43790.577141203707</v>
      </c>
      <c r="C113" s="58" t="s">
        <v>57</v>
      </c>
      <c r="D113" s="120" t="s">
        <v>576</v>
      </c>
      <c r="E113" s="2">
        <v>100</v>
      </c>
      <c r="F113" s="2">
        <v>442</v>
      </c>
      <c r="G113" s="58" t="s">
        <v>130</v>
      </c>
      <c r="H113" s="63">
        <v>43790.577153668979</v>
      </c>
      <c r="I113" s="58" t="s">
        <v>254</v>
      </c>
      <c r="J113" s="58" t="s">
        <v>106</v>
      </c>
      <c r="K113" s="58" t="s">
        <v>106</v>
      </c>
      <c r="L113" s="58" t="s">
        <v>106</v>
      </c>
      <c r="M113" s="58" t="s">
        <v>106</v>
      </c>
      <c r="N113" s="120" t="s">
        <v>576</v>
      </c>
      <c r="O113" s="120" t="s">
        <v>576</v>
      </c>
      <c r="P113" s="58" t="s">
        <v>107</v>
      </c>
      <c r="Q113" s="58" t="s">
        <v>108</v>
      </c>
      <c r="R113" s="58" t="s">
        <v>129</v>
      </c>
      <c r="S113" s="58" t="s">
        <v>134</v>
      </c>
      <c r="T113" s="58" t="s">
        <v>132</v>
      </c>
      <c r="U113" s="58" t="s">
        <v>133</v>
      </c>
      <c r="V113" s="58" t="s">
        <v>133</v>
      </c>
      <c r="W113" s="58" t="s">
        <v>134</v>
      </c>
      <c r="X113" s="58" t="s">
        <v>134</v>
      </c>
      <c r="Y113" s="58" t="s">
        <v>133</v>
      </c>
      <c r="Z113" s="58" t="s">
        <v>134</v>
      </c>
      <c r="AA113" s="58" t="s">
        <v>134</v>
      </c>
      <c r="AB113" s="58" t="s">
        <v>134</v>
      </c>
      <c r="AC113" s="58" t="s">
        <v>134</v>
      </c>
      <c r="AD113" s="58" t="s">
        <v>134</v>
      </c>
      <c r="AE113" s="58" t="s">
        <v>109</v>
      </c>
      <c r="AF113" s="58" t="s">
        <v>134</v>
      </c>
      <c r="AG113" s="58" t="s">
        <v>134</v>
      </c>
      <c r="AH113" s="58" t="s">
        <v>110</v>
      </c>
      <c r="AI113" s="58" t="s">
        <v>151</v>
      </c>
      <c r="AJ113" s="58" t="s">
        <v>136</v>
      </c>
      <c r="AK113" s="58" t="s">
        <v>137</v>
      </c>
      <c r="AL113" s="58" t="s">
        <v>114</v>
      </c>
      <c r="AM113" s="58" t="s">
        <v>138</v>
      </c>
      <c r="AN113" s="58" t="s">
        <v>116</v>
      </c>
      <c r="AO113" s="58" t="s">
        <v>117</v>
      </c>
      <c r="AP113" s="58" t="s">
        <v>140</v>
      </c>
      <c r="AQ113" s="58" t="s">
        <v>141</v>
      </c>
      <c r="AR113" s="58" t="s">
        <v>142</v>
      </c>
      <c r="AS113" s="58" t="s">
        <v>143</v>
      </c>
      <c r="AT113" s="58" t="s">
        <v>153</v>
      </c>
      <c r="AU113" s="58" t="s">
        <v>145</v>
      </c>
      <c r="AV113" s="58" t="s">
        <v>123</v>
      </c>
      <c r="AW113" s="58" t="s">
        <v>125</v>
      </c>
      <c r="AX113" s="58" t="s">
        <v>126</v>
      </c>
      <c r="AY113" s="58" t="s">
        <v>147</v>
      </c>
      <c r="AZ113" s="120" t="s">
        <v>576</v>
      </c>
      <c r="BA113" s="58" t="s">
        <v>148</v>
      </c>
      <c r="BB113" s="58" t="s">
        <v>106</v>
      </c>
      <c r="BC113" s="3"/>
      <c r="BD113" s="3">
        <f t="shared" si="0"/>
        <v>1</v>
      </c>
      <c r="BE113" s="3">
        <f t="shared" si="1"/>
        <v>0</v>
      </c>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row>
    <row r="114" spans="1:118" s="17" customFormat="1" ht="16" x14ac:dyDescent="0.2">
      <c r="A114" s="63">
        <v>43790.759004629632</v>
      </c>
      <c r="B114" s="63">
        <v>43790.764710648145</v>
      </c>
      <c r="C114" s="58" t="s">
        <v>57</v>
      </c>
      <c r="D114" s="120" t="s">
        <v>576</v>
      </c>
      <c r="E114" s="2">
        <v>100</v>
      </c>
      <c r="F114" s="2">
        <v>493</v>
      </c>
      <c r="G114" s="58" t="s">
        <v>130</v>
      </c>
      <c r="H114" s="63">
        <v>43790.764722777778</v>
      </c>
      <c r="I114" s="58" t="s">
        <v>255</v>
      </c>
      <c r="J114" s="58" t="s">
        <v>106</v>
      </c>
      <c r="K114" s="58" t="s">
        <v>106</v>
      </c>
      <c r="L114" s="58" t="s">
        <v>106</v>
      </c>
      <c r="M114" s="58" t="s">
        <v>106</v>
      </c>
      <c r="N114" s="120" t="s">
        <v>576</v>
      </c>
      <c r="O114" s="120" t="s">
        <v>576</v>
      </c>
      <c r="P114" s="58" t="s">
        <v>107</v>
      </c>
      <c r="Q114" s="58" t="s">
        <v>108</v>
      </c>
      <c r="R114" s="58" t="s">
        <v>129</v>
      </c>
      <c r="S114" s="58" t="s">
        <v>133</v>
      </c>
      <c r="T114" s="58" t="s">
        <v>132</v>
      </c>
      <c r="U114" s="58" t="s">
        <v>132</v>
      </c>
      <c r="V114" s="58" t="s">
        <v>133</v>
      </c>
      <c r="W114" s="58" t="s">
        <v>134</v>
      </c>
      <c r="X114" s="58" t="s">
        <v>133</v>
      </c>
      <c r="Y114" s="58" t="s">
        <v>133</v>
      </c>
      <c r="Z114" s="58" t="s">
        <v>133</v>
      </c>
      <c r="AA114" s="58" t="s">
        <v>133</v>
      </c>
      <c r="AB114" s="58" t="s">
        <v>133</v>
      </c>
      <c r="AC114" s="58" t="s">
        <v>133</v>
      </c>
      <c r="AD114" s="58" t="s">
        <v>132</v>
      </c>
      <c r="AE114" s="58" t="s">
        <v>133</v>
      </c>
      <c r="AF114" s="58" t="s">
        <v>134</v>
      </c>
      <c r="AG114" s="58" t="s">
        <v>134</v>
      </c>
      <c r="AH114" s="58" t="s">
        <v>173</v>
      </c>
      <c r="AI114" s="58" t="s">
        <v>111</v>
      </c>
      <c r="AJ114" s="58" t="s">
        <v>136</v>
      </c>
      <c r="AK114" s="58" t="s">
        <v>137</v>
      </c>
      <c r="AL114" s="58" t="s">
        <v>114</v>
      </c>
      <c r="AM114" s="58" t="s">
        <v>138</v>
      </c>
      <c r="AN114" s="58" t="s">
        <v>156</v>
      </c>
      <c r="AO114" s="58" t="s">
        <v>117</v>
      </c>
      <c r="AP114" s="58" t="s">
        <v>140</v>
      </c>
      <c r="AQ114" s="58" t="s">
        <v>141</v>
      </c>
      <c r="AR114" s="58" t="s">
        <v>142</v>
      </c>
      <c r="AS114" s="58" t="s">
        <v>143</v>
      </c>
      <c r="AT114" s="58" t="s">
        <v>153</v>
      </c>
      <c r="AU114" s="58" t="s">
        <v>219</v>
      </c>
      <c r="AV114" s="58" t="s">
        <v>123</v>
      </c>
      <c r="AW114" s="58" t="s">
        <v>125</v>
      </c>
      <c r="AX114" s="58" t="s">
        <v>126</v>
      </c>
      <c r="AY114" s="58" t="s">
        <v>127</v>
      </c>
      <c r="AZ114" s="120" t="s">
        <v>576</v>
      </c>
      <c r="BA114" s="58" t="s">
        <v>148</v>
      </c>
      <c r="BB114" s="58" t="s">
        <v>106</v>
      </c>
      <c r="BC114" s="3"/>
      <c r="BD114" s="3">
        <f t="shared" si="0"/>
        <v>1</v>
      </c>
      <c r="BE114" s="3">
        <f t="shared" si="1"/>
        <v>0</v>
      </c>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row>
    <row r="115" spans="1:118" ht="16" x14ac:dyDescent="0.2">
      <c r="A115" s="63">
        <v>43790.75986111111</v>
      </c>
      <c r="B115" s="63">
        <v>43790.768958333334</v>
      </c>
      <c r="C115" s="58" t="s">
        <v>57</v>
      </c>
      <c r="D115" s="120" t="s">
        <v>576</v>
      </c>
      <c r="E115" s="2">
        <v>100</v>
      </c>
      <c r="F115" s="2">
        <v>785</v>
      </c>
      <c r="G115" s="58" t="s">
        <v>130</v>
      </c>
      <c r="H115" s="63">
        <v>43790.768967835647</v>
      </c>
      <c r="I115" s="58" t="s">
        <v>256</v>
      </c>
      <c r="J115" s="58" t="s">
        <v>106</v>
      </c>
      <c r="K115" s="58" t="s">
        <v>106</v>
      </c>
      <c r="L115" s="58" t="s">
        <v>106</v>
      </c>
      <c r="M115" s="58" t="s">
        <v>106</v>
      </c>
      <c r="N115" s="120" t="s">
        <v>576</v>
      </c>
      <c r="O115" s="120" t="s">
        <v>576</v>
      </c>
      <c r="P115" s="58" t="s">
        <v>107</v>
      </c>
      <c r="Q115" s="58" t="s">
        <v>108</v>
      </c>
      <c r="R115" s="58" t="s">
        <v>129</v>
      </c>
      <c r="S115" s="58" t="s">
        <v>134</v>
      </c>
      <c r="T115" s="58" t="s">
        <v>132</v>
      </c>
      <c r="U115" s="58" t="s">
        <v>132</v>
      </c>
      <c r="V115" s="58" t="s">
        <v>132</v>
      </c>
      <c r="W115" s="58" t="s">
        <v>132</v>
      </c>
      <c r="X115" s="58" t="s">
        <v>133</v>
      </c>
      <c r="Y115" s="58" t="s">
        <v>133</v>
      </c>
      <c r="Z115" s="58" t="s">
        <v>133</v>
      </c>
      <c r="AA115" s="58" t="s">
        <v>132</v>
      </c>
      <c r="AB115" s="58" t="s">
        <v>132</v>
      </c>
      <c r="AC115" s="58" t="s">
        <v>132</v>
      </c>
      <c r="AD115" s="58" t="s">
        <v>134</v>
      </c>
      <c r="AE115" s="58" t="s">
        <v>134</v>
      </c>
      <c r="AF115" s="58" t="s">
        <v>133</v>
      </c>
      <c r="AG115" s="58" t="s">
        <v>132</v>
      </c>
      <c r="AH115" s="58" t="s">
        <v>110</v>
      </c>
      <c r="AI115" s="58" t="s">
        <v>111</v>
      </c>
      <c r="AJ115" s="58" t="s">
        <v>136</v>
      </c>
      <c r="AK115" s="58" t="s">
        <v>152</v>
      </c>
      <c r="AL115" s="58" t="s">
        <v>114</v>
      </c>
      <c r="AM115" s="58" t="s">
        <v>138</v>
      </c>
      <c r="AN115" s="58" t="s">
        <v>116</v>
      </c>
      <c r="AO115" s="58" t="s">
        <v>117</v>
      </c>
      <c r="AP115" s="58" t="s">
        <v>118</v>
      </c>
      <c r="AQ115" s="58" t="s">
        <v>141</v>
      </c>
      <c r="AR115" s="58" t="s">
        <v>142</v>
      </c>
      <c r="AS115" s="58" t="s">
        <v>143</v>
      </c>
      <c r="AT115" s="58" t="s">
        <v>122</v>
      </c>
      <c r="AU115" s="58" t="s">
        <v>145</v>
      </c>
      <c r="AV115" s="58" t="s">
        <v>123</v>
      </c>
      <c r="AW115" s="58" t="s">
        <v>125</v>
      </c>
      <c r="AX115" s="58" t="s">
        <v>146</v>
      </c>
      <c r="AY115" s="58" t="s">
        <v>147</v>
      </c>
      <c r="AZ115" s="120" t="s">
        <v>576</v>
      </c>
      <c r="BA115" s="58" t="s">
        <v>148</v>
      </c>
      <c r="BB115" s="58" t="s">
        <v>106</v>
      </c>
      <c r="BC115" s="3"/>
      <c r="BD115" s="3">
        <f t="shared" ref="BD115:BD178" si="2">IF(BA115="View correct answer choices &amp; feedback",1,0)</f>
        <v>1</v>
      </c>
      <c r="BE115" s="3">
        <f t="shared" ref="BE115:BE178" si="3">IF(BA115="End the survey",1,0)</f>
        <v>0</v>
      </c>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row>
    <row r="116" spans="1:118" ht="16" x14ac:dyDescent="0.2">
      <c r="A116" s="63">
        <v>43790.80128472222</v>
      </c>
      <c r="B116" s="63">
        <v>43790.805196759262</v>
      </c>
      <c r="C116" s="58" t="s">
        <v>57</v>
      </c>
      <c r="D116" s="120" t="s">
        <v>576</v>
      </c>
      <c r="E116" s="2">
        <v>100</v>
      </c>
      <c r="F116" s="2">
        <v>337</v>
      </c>
      <c r="G116" s="58" t="s">
        <v>130</v>
      </c>
      <c r="H116" s="63">
        <v>43790.805204560187</v>
      </c>
      <c r="I116" s="58" t="s">
        <v>257</v>
      </c>
      <c r="J116" s="58" t="s">
        <v>106</v>
      </c>
      <c r="K116" s="58" t="s">
        <v>106</v>
      </c>
      <c r="L116" s="58" t="s">
        <v>106</v>
      </c>
      <c r="M116" s="58" t="s">
        <v>106</v>
      </c>
      <c r="N116" s="120" t="s">
        <v>576</v>
      </c>
      <c r="O116" s="120" t="s">
        <v>576</v>
      </c>
      <c r="P116" s="58" t="s">
        <v>107</v>
      </c>
      <c r="Q116" s="58" t="s">
        <v>108</v>
      </c>
      <c r="R116" s="58" t="s">
        <v>129</v>
      </c>
      <c r="S116" s="58" t="s">
        <v>134</v>
      </c>
      <c r="T116" s="58" t="s">
        <v>132</v>
      </c>
      <c r="U116" s="58" t="s">
        <v>133</v>
      </c>
      <c r="V116" s="58" t="s">
        <v>133</v>
      </c>
      <c r="W116" s="58" t="s">
        <v>134</v>
      </c>
      <c r="X116" s="58" t="s">
        <v>109</v>
      </c>
      <c r="Y116" s="58" t="s">
        <v>134</v>
      </c>
      <c r="Z116" s="58" t="s">
        <v>134</v>
      </c>
      <c r="AA116" s="58" t="s">
        <v>133</v>
      </c>
      <c r="AB116" s="58" t="s">
        <v>133</v>
      </c>
      <c r="AC116" s="58" t="s">
        <v>133</v>
      </c>
      <c r="AD116" s="58" t="s">
        <v>133</v>
      </c>
      <c r="AE116" s="58" t="s">
        <v>134</v>
      </c>
      <c r="AF116" s="58" t="s">
        <v>134</v>
      </c>
      <c r="AG116" s="58" t="s">
        <v>109</v>
      </c>
      <c r="AH116" s="58" t="s">
        <v>135</v>
      </c>
      <c r="AI116" s="58" t="s">
        <v>151</v>
      </c>
      <c r="AJ116" s="58" t="s">
        <v>136</v>
      </c>
      <c r="AK116" s="58" t="s">
        <v>137</v>
      </c>
      <c r="AL116" s="58" t="s">
        <v>114</v>
      </c>
      <c r="AM116" s="58" t="s">
        <v>138</v>
      </c>
      <c r="AN116" s="58" t="s">
        <v>116</v>
      </c>
      <c r="AO116" s="58" t="s">
        <v>117</v>
      </c>
      <c r="AP116" s="58" t="s">
        <v>140</v>
      </c>
      <c r="AQ116" s="58" t="s">
        <v>141</v>
      </c>
      <c r="AR116" s="58" t="s">
        <v>142</v>
      </c>
      <c r="AS116" s="58" t="s">
        <v>143</v>
      </c>
      <c r="AT116" s="58" t="s">
        <v>144</v>
      </c>
      <c r="AU116" s="58" t="s">
        <v>145</v>
      </c>
      <c r="AV116" s="58" t="s">
        <v>174</v>
      </c>
      <c r="AW116" s="58" t="s">
        <v>125</v>
      </c>
      <c r="AX116" s="58" t="s">
        <v>126</v>
      </c>
      <c r="AY116" s="58" t="s">
        <v>127</v>
      </c>
      <c r="AZ116" s="120" t="s">
        <v>576</v>
      </c>
      <c r="BA116" s="58" t="s">
        <v>148</v>
      </c>
      <c r="BB116" s="58" t="s">
        <v>106</v>
      </c>
      <c r="BC116" s="3"/>
      <c r="BD116" s="3">
        <f t="shared" si="2"/>
        <v>1</v>
      </c>
      <c r="BE116" s="3">
        <f t="shared" si="3"/>
        <v>0</v>
      </c>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row>
    <row r="117" spans="1:118" ht="16" x14ac:dyDescent="0.2">
      <c r="A117" s="63">
        <v>43790.853935185187</v>
      </c>
      <c r="B117" s="63">
        <v>43790.896249999998</v>
      </c>
      <c r="C117" s="58" t="s">
        <v>57</v>
      </c>
      <c r="D117" s="120" t="s">
        <v>576</v>
      </c>
      <c r="E117" s="2">
        <v>100</v>
      </c>
      <c r="F117" s="2">
        <v>3656</v>
      </c>
      <c r="G117" s="58" t="s">
        <v>130</v>
      </c>
      <c r="H117" s="63">
        <v>43790.896260543981</v>
      </c>
      <c r="I117" s="58" t="s">
        <v>258</v>
      </c>
      <c r="J117" s="58" t="s">
        <v>106</v>
      </c>
      <c r="K117" s="58" t="s">
        <v>106</v>
      </c>
      <c r="L117" s="58" t="s">
        <v>106</v>
      </c>
      <c r="M117" s="58" t="s">
        <v>106</v>
      </c>
      <c r="N117" s="120" t="s">
        <v>576</v>
      </c>
      <c r="O117" s="120" t="s">
        <v>576</v>
      </c>
      <c r="P117" s="58" t="s">
        <v>107</v>
      </c>
      <c r="Q117" s="58" t="s">
        <v>108</v>
      </c>
      <c r="R117" s="58" t="s">
        <v>129</v>
      </c>
      <c r="S117" s="58" t="s">
        <v>134</v>
      </c>
      <c r="T117" s="58" t="s">
        <v>133</v>
      </c>
      <c r="U117" s="58" t="s">
        <v>133</v>
      </c>
      <c r="V117" s="58" t="s">
        <v>134</v>
      </c>
      <c r="W117" s="58" t="s">
        <v>134</v>
      </c>
      <c r="X117" s="58" t="s">
        <v>134</v>
      </c>
      <c r="Y117" s="58" t="s">
        <v>133</v>
      </c>
      <c r="Z117" s="58" t="s">
        <v>134</v>
      </c>
      <c r="AA117" s="58" t="s">
        <v>132</v>
      </c>
      <c r="AB117" s="58" t="s">
        <v>132</v>
      </c>
      <c r="AC117" s="58" t="s">
        <v>132</v>
      </c>
      <c r="AD117" s="58" t="s">
        <v>134</v>
      </c>
      <c r="AE117" s="58" t="s">
        <v>133</v>
      </c>
      <c r="AF117" s="58" t="s">
        <v>134</v>
      </c>
      <c r="AG117" s="58" t="s">
        <v>134</v>
      </c>
      <c r="AH117" s="58" t="s">
        <v>135</v>
      </c>
      <c r="AI117" s="58" t="s">
        <v>111</v>
      </c>
      <c r="AJ117" s="58" t="s">
        <v>136</v>
      </c>
      <c r="AK117" s="58" t="s">
        <v>137</v>
      </c>
      <c r="AL117" s="58" t="s">
        <v>195</v>
      </c>
      <c r="AM117" s="58" t="s">
        <v>155</v>
      </c>
      <c r="AN117" s="58" t="s">
        <v>176</v>
      </c>
      <c r="AO117" s="58" t="s">
        <v>117</v>
      </c>
      <c r="AP117" s="58" t="s">
        <v>118</v>
      </c>
      <c r="AQ117" s="58" t="s">
        <v>141</v>
      </c>
      <c r="AR117" s="58" t="s">
        <v>142</v>
      </c>
      <c r="AS117" s="58" t="s">
        <v>143</v>
      </c>
      <c r="AT117" s="58" t="s">
        <v>153</v>
      </c>
      <c r="AU117" s="58" t="s">
        <v>145</v>
      </c>
      <c r="AV117" s="58" t="s">
        <v>123</v>
      </c>
      <c r="AW117" s="58" t="s">
        <v>125</v>
      </c>
      <c r="AX117" s="58" t="s">
        <v>146</v>
      </c>
      <c r="AY117" s="58" t="s">
        <v>147</v>
      </c>
      <c r="AZ117" s="120" t="s">
        <v>576</v>
      </c>
      <c r="BA117" s="58" t="s">
        <v>148</v>
      </c>
      <c r="BB117" s="58" t="s">
        <v>106</v>
      </c>
      <c r="BC117" s="3"/>
      <c r="BD117" s="3">
        <f t="shared" si="2"/>
        <v>1</v>
      </c>
      <c r="BE117" s="3">
        <f t="shared" si="3"/>
        <v>0</v>
      </c>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row>
    <row r="118" spans="1:118" ht="16" x14ac:dyDescent="0.2">
      <c r="A118" s="63">
        <v>43791.19740740741</v>
      </c>
      <c r="B118" s="63">
        <v>43791.202499999999</v>
      </c>
      <c r="C118" s="58" t="s">
        <v>57</v>
      </c>
      <c r="D118" s="120" t="s">
        <v>576</v>
      </c>
      <c r="E118" s="2">
        <v>100</v>
      </c>
      <c r="F118" s="2">
        <v>439</v>
      </c>
      <c r="G118" s="58" t="s">
        <v>130</v>
      </c>
      <c r="H118" s="63">
        <v>43791.202506284724</v>
      </c>
      <c r="I118" s="58" t="s">
        <v>259</v>
      </c>
      <c r="J118" s="58" t="s">
        <v>106</v>
      </c>
      <c r="K118" s="58" t="s">
        <v>106</v>
      </c>
      <c r="L118" s="58" t="s">
        <v>106</v>
      </c>
      <c r="M118" s="58" t="s">
        <v>106</v>
      </c>
      <c r="N118" s="120" t="s">
        <v>576</v>
      </c>
      <c r="O118" s="120" t="s">
        <v>576</v>
      </c>
      <c r="P118" s="58" t="s">
        <v>107</v>
      </c>
      <c r="Q118" s="58" t="s">
        <v>108</v>
      </c>
      <c r="R118" s="58" t="s">
        <v>129</v>
      </c>
      <c r="S118" s="58" t="s">
        <v>109</v>
      </c>
      <c r="T118" s="58" t="s">
        <v>133</v>
      </c>
      <c r="U118" s="58" t="s">
        <v>133</v>
      </c>
      <c r="V118" s="58" t="s">
        <v>134</v>
      </c>
      <c r="W118" s="58" t="s">
        <v>134</v>
      </c>
      <c r="X118" s="58" t="s">
        <v>133</v>
      </c>
      <c r="Y118" s="58" t="s">
        <v>134</v>
      </c>
      <c r="Z118" s="58" t="s">
        <v>134</v>
      </c>
      <c r="AA118" s="58" t="s">
        <v>133</v>
      </c>
      <c r="AB118" s="58" t="s">
        <v>134</v>
      </c>
      <c r="AC118" s="58" t="s">
        <v>133</v>
      </c>
      <c r="AD118" s="58" t="s">
        <v>134</v>
      </c>
      <c r="AE118" s="58" t="s">
        <v>134</v>
      </c>
      <c r="AF118" s="58" t="s">
        <v>134</v>
      </c>
      <c r="AG118" s="58" t="s">
        <v>133</v>
      </c>
      <c r="AH118" s="58" t="s">
        <v>110</v>
      </c>
      <c r="AI118" s="58" t="s">
        <v>151</v>
      </c>
      <c r="AJ118" s="58" t="s">
        <v>136</v>
      </c>
      <c r="AK118" s="58" t="s">
        <v>137</v>
      </c>
      <c r="AL118" s="58" t="s">
        <v>114</v>
      </c>
      <c r="AM118" s="58" t="s">
        <v>115</v>
      </c>
      <c r="AN118" s="58" t="s">
        <v>176</v>
      </c>
      <c r="AO118" s="58" t="s">
        <v>117</v>
      </c>
      <c r="AP118" s="58" t="s">
        <v>118</v>
      </c>
      <c r="AQ118" s="58" t="s">
        <v>141</v>
      </c>
      <c r="AR118" s="58" t="s">
        <v>142</v>
      </c>
      <c r="AS118" s="58" t="s">
        <v>143</v>
      </c>
      <c r="AT118" s="58" t="s">
        <v>144</v>
      </c>
      <c r="AU118" s="58" t="s">
        <v>145</v>
      </c>
      <c r="AV118" s="58" t="s">
        <v>123</v>
      </c>
      <c r="AW118" s="58" t="s">
        <v>125</v>
      </c>
      <c r="AX118" s="58" t="s">
        <v>157</v>
      </c>
      <c r="AY118" s="58" t="s">
        <v>147</v>
      </c>
      <c r="AZ118" s="120" t="s">
        <v>576</v>
      </c>
      <c r="BA118" s="58" t="s">
        <v>220</v>
      </c>
      <c r="BB118" s="58" t="s">
        <v>106</v>
      </c>
      <c r="BC118" s="3"/>
      <c r="BD118" s="3">
        <f t="shared" si="2"/>
        <v>0</v>
      </c>
      <c r="BE118" s="3">
        <f t="shared" si="3"/>
        <v>1</v>
      </c>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row>
    <row r="119" spans="1:118" ht="16" x14ac:dyDescent="0.2">
      <c r="A119" s="63">
        <v>43791.318206018521</v>
      </c>
      <c r="B119" s="63">
        <v>43791.327986111108</v>
      </c>
      <c r="C119" s="58" t="s">
        <v>57</v>
      </c>
      <c r="D119" s="120" t="s">
        <v>576</v>
      </c>
      <c r="E119" s="2">
        <v>100</v>
      </c>
      <c r="F119" s="2">
        <v>845</v>
      </c>
      <c r="G119" s="58" t="s">
        <v>130</v>
      </c>
      <c r="H119" s="63">
        <v>43791.327997800923</v>
      </c>
      <c r="I119" s="58" t="s">
        <v>260</v>
      </c>
      <c r="J119" s="58" t="s">
        <v>106</v>
      </c>
      <c r="K119" s="58" t="s">
        <v>106</v>
      </c>
      <c r="L119" s="58" t="s">
        <v>106</v>
      </c>
      <c r="M119" s="58" t="s">
        <v>106</v>
      </c>
      <c r="N119" s="120" t="s">
        <v>576</v>
      </c>
      <c r="O119" s="120" t="s">
        <v>576</v>
      </c>
      <c r="P119" s="58" t="s">
        <v>107</v>
      </c>
      <c r="Q119" s="58" t="s">
        <v>108</v>
      </c>
      <c r="R119" s="58" t="s">
        <v>129</v>
      </c>
      <c r="S119" s="58" t="s">
        <v>134</v>
      </c>
      <c r="T119" s="58" t="s">
        <v>132</v>
      </c>
      <c r="U119" s="58" t="s">
        <v>133</v>
      </c>
      <c r="V119" s="58" t="s">
        <v>134</v>
      </c>
      <c r="W119" s="58" t="s">
        <v>133</v>
      </c>
      <c r="X119" s="58" t="s">
        <v>133</v>
      </c>
      <c r="Y119" s="58" t="s">
        <v>134</v>
      </c>
      <c r="Z119" s="58" t="s">
        <v>133</v>
      </c>
      <c r="AA119" s="58" t="s">
        <v>133</v>
      </c>
      <c r="AB119" s="58" t="s">
        <v>134</v>
      </c>
      <c r="AC119" s="58" t="s">
        <v>134</v>
      </c>
      <c r="AD119" s="58" t="s">
        <v>133</v>
      </c>
      <c r="AE119" s="58" t="s">
        <v>134</v>
      </c>
      <c r="AF119" s="58" t="s">
        <v>133</v>
      </c>
      <c r="AG119" s="58" t="s">
        <v>133</v>
      </c>
      <c r="AH119" s="58" t="s">
        <v>135</v>
      </c>
      <c r="AI119" s="58" t="s">
        <v>151</v>
      </c>
      <c r="AJ119" s="58" t="s">
        <v>136</v>
      </c>
      <c r="AK119" s="58" t="s">
        <v>137</v>
      </c>
      <c r="AL119" s="58" t="s">
        <v>168</v>
      </c>
      <c r="AM119" s="58" t="s">
        <v>138</v>
      </c>
      <c r="AN119" s="58" t="s">
        <v>116</v>
      </c>
      <c r="AO119" s="58" t="s">
        <v>117</v>
      </c>
      <c r="AP119" s="58" t="s">
        <v>186</v>
      </c>
      <c r="AQ119" s="58" t="s">
        <v>141</v>
      </c>
      <c r="AR119" s="58" t="s">
        <v>142</v>
      </c>
      <c r="AS119" s="58" t="s">
        <v>143</v>
      </c>
      <c r="AT119" s="58" t="s">
        <v>161</v>
      </c>
      <c r="AU119" s="58" t="s">
        <v>145</v>
      </c>
      <c r="AV119" s="58" t="s">
        <v>123</v>
      </c>
      <c r="AW119" s="58" t="s">
        <v>171</v>
      </c>
      <c r="AX119" s="58" t="s">
        <v>126</v>
      </c>
      <c r="AY119" s="58" t="s">
        <v>147</v>
      </c>
      <c r="AZ119" s="120" t="s">
        <v>576</v>
      </c>
      <c r="BA119" s="58" t="s">
        <v>148</v>
      </c>
      <c r="BB119" s="58" t="s">
        <v>106</v>
      </c>
      <c r="BC119" s="3"/>
      <c r="BD119" s="3">
        <f t="shared" si="2"/>
        <v>1</v>
      </c>
      <c r="BE119" s="3">
        <f t="shared" si="3"/>
        <v>0</v>
      </c>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row>
    <row r="120" spans="1:118" s="17" customFormat="1" ht="16" x14ac:dyDescent="0.2">
      <c r="A120" s="63">
        <v>43791.328067129631</v>
      </c>
      <c r="B120" s="63">
        <v>43791.332291666666</v>
      </c>
      <c r="C120" s="58" t="s">
        <v>57</v>
      </c>
      <c r="D120" s="120" t="s">
        <v>576</v>
      </c>
      <c r="E120" s="2">
        <v>100</v>
      </c>
      <c r="F120" s="2">
        <v>364</v>
      </c>
      <c r="G120" s="58" t="s">
        <v>130</v>
      </c>
      <c r="H120" s="63">
        <v>43791.332298634261</v>
      </c>
      <c r="I120" s="58" t="s">
        <v>261</v>
      </c>
      <c r="J120" s="58" t="s">
        <v>106</v>
      </c>
      <c r="K120" s="58" t="s">
        <v>106</v>
      </c>
      <c r="L120" s="58" t="s">
        <v>106</v>
      </c>
      <c r="M120" s="58" t="s">
        <v>106</v>
      </c>
      <c r="N120" s="120" t="s">
        <v>576</v>
      </c>
      <c r="O120" s="120" t="s">
        <v>576</v>
      </c>
      <c r="P120" s="58" t="s">
        <v>107</v>
      </c>
      <c r="Q120" s="58" t="s">
        <v>108</v>
      </c>
      <c r="R120" s="58" t="s">
        <v>129</v>
      </c>
      <c r="S120" s="58" t="s">
        <v>134</v>
      </c>
      <c r="T120" s="58" t="s">
        <v>132</v>
      </c>
      <c r="U120" s="58" t="s">
        <v>133</v>
      </c>
      <c r="V120" s="58" t="s">
        <v>133</v>
      </c>
      <c r="W120" s="58" t="s">
        <v>133</v>
      </c>
      <c r="X120" s="58" t="s">
        <v>133</v>
      </c>
      <c r="Y120" s="58" t="s">
        <v>133</v>
      </c>
      <c r="Z120" s="58" t="s">
        <v>133</v>
      </c>
      <c r="AA120" s="58" t="s">
        <v>133</v>
      </c>
      <c r="AB120" s="58" t="s">
        <v>133</v>
      </c>
      <c r="AC120" s="58" t="s">
        <v>134</v>
      </c>
      <c r="AD120" s="58" t="s">
        <v>133</v>
      </c>
      <c r="AE120" s="58" t="s">
        <v>133</v>
      </c>
      <c r="AF120" s="58" t="s">
        <v>133</v>
      </c>
      <c r="AG120" s="58" t="s">
        <v>133</v>
      </c>
      <c r="AH120" s="58" t="s">
        <v>135</v>
      </c>
      <c r="AI120" s="58" t="s">
        <v>111</v>
      </c>
      <c r="AJ120" s="58" t="s">
        <v>136</v>
      </c>
      <c r="AK120" s="58" t="s">
        <v>137</v>
      </c>
      <c r="AL120" s="58" t="s">
        <v>114</v>
      </c>
      <c r="AM120" s="58" t="s">
        <v>178</v>
      </c>
      <c r="AN120" s="58" t="s">
        <v>116</v>
      </c>
      <c r="AO120" s="58" t="s">
        <v>117</v>
      </c>
      <c r="AP120" s="58" t="s">
        <v>118</v>
      </c>
      <c r="AQ120" s="58" t="s">
        <v>141</v>
      </c>
      <c r="AR120" s="58" t="s">
        <v>142</v>
      </c>
      <c r="AS120" s="58" t="s">
        <v>143</v>
      </c>
      <c r="AT120" s="58" t="s">
        <v>153</v>
      </c>
      <c r="AU120" s="58" t="s">
        <v>145</v>
      </c>
      <c r="AV120" s="58" t="s">
        <v>123</v>
      </c>
      <c r="AW120" s="58" t="s">
        <v>187</v>
      </c>
      <c r="AX120" s="58" t="s">
        <v>126</v>
      </c>
      <c r="AY120" s="58" t="s">
        <v>147</v>
      </c>
      <c r="AZ120" s="120" t="s">
        <v>576</v>
      </c>
      <c r="BA120" s="58" t="s">
        <v>148</v>
      </c>
      <c r="BB120" s="58" t="s">
        <v>106</v>
      </c>
      <c r="BC120" s="3"/>
      <c r="BD120" s="3">
        <f t="shared" si="2"/>
        <v>1</v>
      </c>
      <c r="BE120" s="3">
        <f t="shared" si="3"/>
        <v>0</v>
      </c>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row>
    <row r="121" spans="1:118" ht="16" x14ac:dyDescent="0.2">
      <c r="A121" s="63">
        <v>43792.482164351852</v>
      </c>
      <c r="B121" s="63">
        <v>43792.565555555557</v>
      </c>
      <c r="C121" s="58" t="s">
        <v>57</v>
      </c>
      <c r="D121" s="120" t="s">
        <v>576</v>
      </c>
      <c r="E121" s="2">
        <v>100</v>
      </c>
      <c r="F121" s="2">
        <v>7205</v>
      </c>
      <c r="G121" s="58" t="s">
        <v>130</v>
      </c>
      <c r="H121" s="63">
        <v>43792.565565416669</v>
      </c>
      <c r="I121" s="58" t="s">
        <v>262</v>
      </c>
      <c r="J121" s="58" t="s">
        <v>106</v>
      </c>
      <c r="K121" s="58" t="s">
        <v>106</v>
      </c>
      <c r="L121" s="58" t="s">
        <v>106</v>
      </c>
      <c r="M121" s="58" t="s">
        <v>106</v>
      </c>
      <c r="N121" s="120" t="s">
        <v>576</v>
      </c>
      <c r="O121" s="120" t="s">
        <v>576</v>
      </c>
      <c r="P121" s="58" t="s">
        <v>107</v>
      </c>
      <c r="Q121" s="58" t="s">
        <v>108</v>
      </c>
      <c r="R121" s="58" t="s">
        <v>129</v>
      </c>
      <c r="S121" s="58" t="s">
        <v>133</v>
      </c>
      <c r="T121" s="58" t="s">
        <v>132</v>
      </c>
      <c r="U121" s="58" t="s">
        <v>133</v>
      </c>
      <c r="V121" s="58" t="s">
        <v>133</v>
      </c>
      <c r="W121" s="58" t="s">
        <v>134</v>
      </c>
      <c r="X121" s="58" t="s">
        <v>134</v>
      </c>
      <c r="Y121" s="58" t="s">
        <v>134</v>
      </c>
      <c r="Z121" s="58" t="s">
        <v>134</v>
      </c>
      <c r="AA121" s="58" t="s">
        <v>133</v>
      </c>
      <c r="AB121" s="58" t="s">
        <v>133</v>
      </c>
      <c r="AC121" s="58" t="s">
        <v>133</v>
      </c>
      <c r="AD121" s="58" t="s">
        <v>133</v>
      </c>
      <c r="AE121" s="58" t="s">
        <v>133</v>
      </c>
      <c r="AF121" s="58" t="s">
        <v>134</v>
      </c>
      <c r="AG121" s="58" t="s">
        <v>134</v>
      </c>
      <c r="AH121" s="58" t="s">
        <v>173</v>
      </c>
      <c r="AI121" s="58" t="s">
        <v>151</v>
      </c>
      <c r="AJ121" s="58" t="s">
        <v>136</v>
      </c>
      <c r="AK121" s="58" t="s">
        <v>137</v>
      </c>
      <c r="AL121" s="58" t="s">
        <v>114</v>
      </c>
      <c r="AM121" s="58" t="s">
        <v>138</v>
      </c>
      <c r="AN121" s="58" t="s">
        <v>176</v>
      </c>
      <c r="AO121" s="58" t="s">
        <v>139</v>
      </c>
      <c r="AP121" s="58" t="s">
        <v>118</v>
      </c>
      <c r="AQ121" s="58" t="s">
        <v>141</v>
      </c>
      <c r="AR121" s="58" t="s">
        <v>120</v>
      </c>
      <c r="AS121" s="58" t="s">
        <v>182</v>
      </c>
      <c r="AT121" s="58" t="s">
        <v>122</v>
      </c>
      <c r="AU121" s="58" t="s">
        <v>145</v>
      </c>
      <c r="AV121" s="58" t="s">
        <v>123</v>
      </c>
      <c r="AW121" s="58" t="s">
        <v>125</v>
      </c>
      <c r="AX121" s="58" t="s">
        <v>146</v>
      </c>
      <c r="AY121" s="58" t="s">
        <v>147</v>
      </c>
      <c r="AZ121" s="120" t="s">
        <v>576</v>
      </c>
      <c r="BA121" s="58" t="s">
        <v>148</v>
      </c>
      <c r="BB121" s="58" t="s">
        <v>106</v>
      </c>
      <c r="BC121" s="3"/>
      <c r="BD121" s="3">
        <f t="shared" si="2"/>
        <v>1</v>
      </c>
      <c r="BE121" s="3">
        <f t="shared" si="3"/>
        <v>0</v>
      </c>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row>
    <row r="122" spans="1:118" ht="16" x14ac:dyDescent="0.2">
      <c r="A122" s="63">
        <v>43790.572500000002</v>
      </c>
      <c r="B122" s="63">
        <v>43790.592268518521</v>
      </c>
      <c r="C122" s="58" t="s">
        <v>57</v>
      </c>
      <c r="D122" s="120" t="s">
        <v>576</v>
      </c>
      <c r="E122" s="2">
        <v>33</v>
      </c>
      <c r="F122" s="2">
        <v>1707</v>
      </c>
      <c r="G122" s="58" t="s">
        <v>104</v>
      </c>
      <c r="H122" s="63">
        <v>43797.592279976852</v>
      </c>
      <c r="I122" s="58" t="s">
        <v>269</v>
      </c>
      <c r="J122" s="58" t="s">
        <v>106</v>
      </c>
      <c r="K122" s="58" t="s">
        <v>106</v>
      </c>
      <c r="L122" s="58" t="s">
        <v>106</v>
      </c>
      <c r="M122" s="58" t="s">
        <v>106</v>
      </c>
      <c r="N122" s="120" t="s">
        <v>576</v>
      </c>
      <c r="O122" s="120" t="s">
        <v>576</v>
      </c>
      <c r="P122" s="58" t="s">
        <v>107</v>
      </c>
      <c r="Q122" s="58" t="s">
        <v>108</v>
      </c>
      <c r="R122" s="58" t="s">
        <v>129</v>
      </c>
      <c r="S122" s="58" t="s">
        <v>134</v>
      </c>
      <c r="T122" s="58" t="s">
        <v>132</v>
      </c>
      <c r="U122" s="58" t="s">
        <v>133</v>
      </c>
      <c r="V122" s="58" t="s">
        <v>134</v>
      </c>
      <c r="W122" s="58" t="s">
        <v>134</v>
      </c>
      <c r="X122" s="58" t="s">
        <v>134</v>
      </c>
      <c r="Y122" s="58" t="s">
        <v>134</v>
      </c>
      <c r="Z122" s="58" t="s">
        <v>134</v>
      </c>
      <c r="AA122" s="58" t="s">
        <v>132</v>
      </c>
      <c r="AB122" s="58" t="s">
        <v>134</v>
      </c>
      <c r="AC122" s="58" t="s">
        <v>134</v>
      </c>
      <c r="AD122" s="58" t="s">
        <v>109</v>
      </c>
      <c r="AE122" s="58" t="s">
        <v>134</v>
      </c>
      <c r="AF122" s="58" t="s">
        <v>134</v>
      </c>
      <c r="AG122" s="58" t="s">
        <v>134</v>
      </c>
      <c r="AH122" s="58" t="s">
        <v>173</v>
      </c>
      <c r="AI122" s="58" t="s">
        <v>151</v>
      </c>
      <c r="AJ122" s="58" t="s">
        <v>136</v>
      </c>
      <c r="AK122" s="58" t="s">
        <v>137</v>
      </c>
      <c r="AL122" s="58" t="s">
        <v>114</v>
      </c>
      <c r="AM122" s="58" t="s">
        <v>155</v>
      </c>
      <c r="AN122" s="58" t="s">
        <v>116</v>
      </c>
      <c r="AO122" s="58" t="s">
        <v>159</v>
      </c>
      <c r="AP122" s="58" t="s">
        <v>118</v>
      </c>
      <c r="AQ122" s="58" t="s">
        <v>141</v>
      </c>
      <c r="AR122" s="58" t="s">
        <v>120</v>
      </c>
      <c r="AS122" s="58" t="s">
        <v>143</v>
      </c>
      <c r="AT122" s="58" t="s">
        <v>153</v>
      </c>
      <c r="AU122" s="58" t="s">
        <v>145</v>
      </c>
      <c r="AV122" s="58" t="s">
        <v>123</v>
      </c>
      <c r="AW122" s="58" t="s">
        <v>125</v>
      </c>
      <c r="AX122" s="58" t="s">
        <v>126</v>
      </c>
      <c r="AY122" s="58" t="s">
        <v>127</v>
      </c>
      <c r="AZ122" s="120" t="s">
        <v>576</v>
      </c>
      <c r="BA122" s="58" t="s">
        <v>148</v>
      </c>
      <c r="BB122" s="58" t="s">
        <v>106</v>
      </c>
      <c r="BC122" s="3"/>
      <c r="BD122" s="3">
        <f t="shared" si="2"/>
        <v>1</v>
      </c>
      <c r="BE122" s="3">
        <f t="shared" si="3"/>
        <v>0</v>
      </c>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row>
    <row r="123" spans="1:118" s="17" customFormat="1" ht="16" x14ac:dyDescent="0.2">
      <c r="A123" s="63">
        <v>43790.688750000001</v>
      </c>
      <c r="B123" s="63">
        <v>43790.694814814815</v>
      </c>
      <c r="C123" s="58" t="s">
        <v>57</v>
      </c>
      <c r="D123" s="120" t="s">
        <v>576</v>
      </c>
      <c r="E123" s="2">
        <v>33</v>
      </c>
      <c r="F123" s="2">
        <v>523</v>
      </c>
      <c r="G123" s="58" t="s">
        <v>104</v>
      </c>
      <c r="H123" s="63">
        <v>43797.69483158565</v>
      </c>
      <c r="I123" s="58" t="s">
        <v>273</v>
      </c>
      <c r="J123" s="58" t="s">
        <v>106</v>
      </c>
      <c r="K123" s="58" t="s">
        <v>106</v>
      </c>
      <c r="L123" s="58" t="s">
        <v>106</v>
      </c>
      <c r="M123" s="58" t="s">
        <v>106</v>
      </c>
      <c r="N123" s="120" t="s">
        <v>576</v>
      </c>
      <c r="O123" s="120" t="s">
        <v>576</v>
      </c>
      <c r="P123" s="58" t="s">
        <v>107</v>
      </c>
      <c r="Q123" s="58" t="s">
        <v>108</v>
      </c>
      <c r="R123" s="58" t="s">
        <v>129</v>
      </c>
      <c r="S123" s="58" t="s">
        <v>134</v>
      </c>
      <c r="T123" s="58" t="s">
        <v>132</v>
      </c>
      <c r="U123" s="58" t="s">
        <v>133</v>
      </c>
      <c r="V123" s="58" t="s">
        <v>134</v>
      </c>
      <c r="W123" s="58" t="s">
        <v>134</v>
      </c>
      <c r="X123" s="58" t="s">
        <v>109</v>
      </c>
      <c r="Y123" s="58" t="s">
        <v>109</v>
      </c>
      <c r="Z123" s="58" t="s">
        <v>109</v>
      </c>
      <c r="AA123" s="58" t="s">
        <v>134</v>
      </c>
      <c r="AB123" s="58" t="s">
        <v>109</v>
      </c>
      <c r="AC123" s="58" t="s">
        <v>109</v>
      </c>
      <c r="AD123" s="58" t="s">
        <v>109</v>
      </c>
      <c r="AE123" s="58" t="s">
        <v>109</v>
      </c>
      <c r="AF123" s="58" t="s">
        <v>134</v>
      </c>
      <c r="AG123" s="58" t="s">
        <v>134</v>
      </c>
      <c r="AH123" s="58" t="s">
        <v>110</v>
      </c>
      <c r="AI123" s="58" t="s">
        <v>111</v>
      </c>
      <c r="AJ123" s="58" t="s">
        <v>136</v>
      </c>
      <c r="AK123" s="58" t="s">
        <v>137</v>
      </c>
      <c r="AL123" s="58" t="s">
        <v>114</v>
      </c>
      <c r="AM123" s="58" t="s">
        <v>138</v>
      </c>
      <c r="AN123" s="58" t="s">
        <v>176</v>
      </c>
      <c r="AO123" s="58" t="s">
        <v>117</v>
      </c>
      <c r="AP123" s="58" t="s">
        <v>140</v>
      </c>
      <c r="AQ123" s="58" t="s">
        <v>274</v>
      </c>
      <c r="AR123" s="58" t="s">
        <v>142</v>
      </c>
      <c r="AS123" s="58" t="s">
        <v>182</v>
      </c>
      <c r="AT123" s="58" t="s">
        <v>122</v>
      </c>
      <c r="AU123" s="58" t="s">
        <v>145</v>
      </c>
      <c r="AV123" s="58" t="s">
        <v>174</v>
      </c>
      <c r="AW123" s="58" t="s">
        <v>171</v>
      </c>
      <c r="AX123" s="58" t="s">
        <v>157</v>
      </c>
      <c r="AY123" s="58" t="s">
        <v>127</v>
      </c>
      <c r="AZ123" s="120" t="s">
        <v>576</v>
      </c>
      <c r="BA123" s="58" t="s">
        <v>148</v>
      </c>
      <c r="BB123" s="58" t="s">
        <v>106</v>
      </c>
      <c r="BC123" s="3"/>
      <c r="BD123" s="3">
        <f t="shared" si="2"/>
        <v>1</v>
      </c>
      <c r="BE123" s="3">
        <f t="shared" si="3"/>
        <v>0</v>
      </c>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row>
    <row r="124" spans="1:118" s="66" customFormat="1" ht="16" x14ac:dyDescent="0.2">
      <c r="A124" s="63">
        <v>43790.888009259259</v>
      </c>
      <c r="B124" s="63">
        <v>43790.891458333332</v>
      </c>
      <c r="C124" s="58" t="s">
        <v>57</v>
      </c>
      <c r="D124" s="120" t="s">
        <v>576</v>
      </c>
      <c r="E124" s="2">
        <v>33</v>
      </c>
      <c r="F124" s="2">
        <v>297</v>
      </c>
      <c r="G124" s="58" t="s">
        <v>104</v>
      </c>
      <c r="H124" s="63">
        <v>43797.907859409723</v>
      </c>
      <c r="I124" s="58" t="s">
        <v>276</v>
      </c>
      <c r="J124" s="58" t="s">
        <v>106</v>
      </c>
      <c r="K124" s="58" t="s">
        <v>106</v>
      </c>
      <c r="L124" s="58" t="s">
        <v>106</v>
      </c>
      <c r="M124" s="58" t="s">
        <v>106</v>
      </c>
      <c r="N124" s="120" t="s">
        <v>576</v>
      </c>
      <c r="O124" s="120" t="s">
        <v>576</v>
      </c>
      <c r="P124" s="58" t="s">
        <v>107</v>
      </c>
      <c r="Q124" s="58" t="s">
        <v>108</v>
      </c>
      <c r="R124" s="58" t="s">
        <v>129</v>
      </c>
      <c r="S124" s="58" t="s">
        <v>134</v>
      </c>
      <c r="T124" s="58" t="s">
        <v>132</v>
      </c>
      <c r="U124" s="58" t="s">
        <v>133</v>
      </c>
      <c r="V124" s="58" t="s">
        <v>134</v>
      </c>
      <c r="W124" s="58" t="s">
        <v>134</v>
      </c>
      <c r="X124" s="58" t="s">
        <v>134</v>
      </c>
      <c r="Y124" s="58" t="s">
        <v>134</v>
      </c>
      <c r="Z124" s="58" t="s">
        <v>109</v>
      </c>
      <c r="AA124" s="58" t="s">
        <v>132</v>
      </c>
      <c r="AB124" s="58" t="s">
        <v>133</v>
      </c>
      <c r="AC124" s="58" t="s">
        <v>133</v>
      </c>
      <c r="AD124" s="58" t="s">
        <v>133</v>
      </c>
      <c r="AE124" s="58" t="s">
        <v>109</v>
      </c>
      <c r="AF124" s="58" t="s">
        <v>134</v>
      </c>
      <c r="AG124" s="58" t="s">
        <v>133</v>
      </c>
      <c r="AH124" s="58" t="s">
        <v>110</v>
      </c>
      <c r="AI124" s="58" t="s">
        <v>151</v>
      </c>
      <c r="AJ124" s="58" t="s">
        <v>136</v>
      </c>
      <c r="AK124" s="58" t="s">
        <v>137</v>
      </c>
      <c r="AL124" s="58" t="s">
        <v>114</v>
      </c>
      <c r="AM124" s="58" t="s">
        <v>138</v>
      </c>
      <c r="AN124" s="58" t="s">
        <v>116</v>
      </c>
      <c r="AO124" s="58" t="s">
        <v>139</v>
      </c>
      <c r="AP124" s="58" t="s">
        <v>186</v>
      </c>
      <c r="AQ124" s="58" t="s">
        <v>141</v>
      </c>
      <c r="AR124" s="58" t="s">
        <v>142</v>
      </c>
      <c r="AS124" s="58" t="s">
        <v>182</v>
      </c>
      <c r="AT124" s="58" t="s">
        <v>161</v>
      </c>
      <c r="AU124" s="58" t="s">
        <v>145</v>
      </c>
      <c r="AV124" s="58" t="s">
        <v>174</v>
      </c>
      <c r="AW124" s="58" t="s">
        <v>125</v>
      </c>
      <c r="AX124" s="58" t="s">
        <v>157</v>
      </c>
      <c r="AY124" s="58" t="s">
        <v>147</v>
      </c>
      <c r="AZ124" s="120" t="s">
        <v>576</v>
      </c>
      <c r="BA124" s="58" t="s">
        <v>148</v>
      </c>
      <c r="BB124" s="58" t="s">
        <v>106</v>
      </c>
      <c r="BC124" s="3"/>
      <c r="BD124" s="3">
        <f t="shared" si="2"/>
        <v>1</v>
      </c>
      <c r="BE124" s="3">
        <f t="shared" si="3"/>
        <v>0</v>
      </c>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row>
    <row r="125" spans="1:118" ht="16" x14ac:dyDescent="0.2">
      <c r="A125" s="63">
        <v>43791.574143518519</v>
      </c>
      <c r="B125" s="63">
        <v>43791.579629629632</v>
      </c>
      <c r="C125" s="58" t="s">
        <v>57</v>
      </c>
      <c r="D125" s="120" t="s">
        <v>576</v>
      </c>
      <c r="E125" s="2">
        <v>33</v>
      </c>
      <c r="F125" s="2">
        <v>474</v>
      </c>
      <c r="G125" s="58" t="s">
        <v>104</v>
      </c>
      <c r="H125" s="63">
        <v>43798.579642604163</v>
      </c>
      <c r="I125" s="58" t="s">
        <v>279</v>
      </c>
      <c r="J125" s="58" t="s">
        <v>106</v>
      </c>
      <c r="K125" s="58" t="s">
        <v>106</v>
      </c>
      <c r="L125" s="58" t="s">
        <v>106</v>
      </c>
      <c r="M125" s="58" t="s">
        <v>106</v>
      </c>
      <c r="N125" s="120" t="s">
        <v>576</v>
      </c>
      <c r="O125" s="120" t="s">
        <v>576</v>
      </c>
      <c r="P125" s="58" t="s">
        <v>107</v>
      </c>
      <c r="Q125" s="58" t="s">
        <v>108</v>
      </c>
      <c r="R125" s="58" t="s">
        <v>129</v>
      </c>
      <c r="S125" s="58" t="s">
        <v>109</v>
      </c>
      <c r="T125" s="58" t="s">
        <v>132</v>
      </c>
      <c r="U125" s="58" t="s">
        <v>132</v>
      </c>
      <c r="V125" s="58" t="s">
        <v>132</v>
      </c>
      <c r="W125" s="58" t="s">
        <v>133</v>
      </c>
      <c r="X125" s="58" t="s">
        <v>133</v>
      </c>
      <c r="Y125" s="58" t="s">
        <v>133</v>
      </c>
      <c r="Z125" s="58" t="s">
        <v>133</v>
      </c>
      <c r="AA125" s="58" t="s">
        <v>134</v>
      </c>
      <c r="AB125" s="58" t="s">
        <v>134</v>
      </c>
      <c r="AC125" s="58" t="s">
        <v>134</v>
      </c>
      <c r="AD125" s="58" t="s">
        <v>133</v>
      </c>
      <c r="AE125" s="58" t="s">
        <v>133</v>
      </c>
      <c r="AF125" s="58" t="s">
        <v>133</v>
      </c>
      <c r="AG125" s="58" t="s">
        <v>109</v>
      </c>
      <c r="AH125" s="58" t="s">
        <v>110</v>
      </c>
      <c r="AI125" s="58" t="s">
        <v>151</v>
      </c>
      <c r="AJ125" s="58" t="s">
        <v>136</v>
      </c>
      <c r="AK125" s="58" t="s">
        <v>137</v>
      </c>
      <c r="AL125" s="58" t="s">
        <v>168</v>
      </c>
      <c r="AM125" s="58" t="s">
        <v>138</v>
      </c>
      <c r="AN125" s="58" t="s">
        <v>116</v>
      </c>
      <c r="AO125" s="58" t="s">
        <v>139</v>
      </c>
      <c r="AP125" s="58" t="s">
        <v>118</v>
      </c>
      <c r="AQ125" s="58" t="s">
        <v>141</v>
      </c>
      <c r="AR125" s="58" t="s">
        <v>120</v>
      </c>
      <c r="AS125" s="58" t="s">
        <v>143</v>
      </c>
      <c r="AT125" s="58" t="s">
        <v>153</v>
      </c>
      <c r="AU125" s="58" t="s">
        <v>145</v>
      </c>
      <c r="AV125" s="58" t="s">
        <v>123</v>
      </c>
      <c r="AW125" s="58" t="s">
        <v>125</v>
      </c>
      <c r="AX125" s="58" t="s">
        <v>126</v>
      </c>
      <c r="AY125" s="58" t="s">
        <v>162</v>
      </c>
      <c r="AZ125" s="120" t="s">
        <v>576</v>
      </c>
      <c r="BA125" s="58" t="s">
        <v>148</v>
      </c>
      <c r="BB125" s="58" t="s">
        <v>106</v>
      </c>
      <c r="BC125" s="3"/>
      <c r="BD125" s="3">
        <f t="shared" si="2"/>
        <v>1</v>
      </c>
      <c r="BE125" s="3">
        <f t="shared" si="3"/>
        <v>0</v>
      </c>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row>
    <row r="126" spans="1:118" s="17" customFormat="1" ht="16" x14ac:dyDescent="0.2">
      <c r="A126" s="63">
        <v>43793.253877314812</v>
      </c>
      <c r="B126" s="63">
        <v>43793.25984953704</v>
      </c>
      <c r="C126" s="58" t="s">
        <v>57</v>
      </c>
      <c r="D126" s="120" t="s">
        <v>576</v>
      </c>
      <c r="E126" s="2">
        <v>33</v>
      </c>
      <c r="F126" s="2">
        <v>515</v>
      </c>
      <c r="G126" s="58" t="s">
        <v>104</v>
      </c>
      <c r="H126" s="63">
        <v>43800.259960011572</v>
      </c>
      <c r="I126" s="58" t="s">
        <v>281</v>
      </c>
      <c r="J126" s="58" t="s">
        <v>106</v>
      </c>
      <c r="K126" s="58" t="s">
        <v>106</v>
      </c>
      <c r="L126" s="58" t="s">
        <v>106</v>
      </c>
      <c r="M126" s="58" t="s">
        <v>106</v>
      </c>
      <c r="N126" s="120" t="s">
        <v>576</v>
      </c>
      <c r="O126" s="120" t="s">
        <v>576</v>
      </c>
      <c r="P126" s="58" t="s">
        <v>107</v>
      </c>
      <c r="Q126" s="58" t="s">
        <v>108</v>
      </c>
      <c r="R126" s="58" t="s">
        <v>129</v>
      </c>
      <c r="S126" s="58" t="s">
        <v>133</v>
      </c>
      <c r="T126" s="58" t="s">
        <v>132</v>
      </c>
      <c r="U126" s="58" t="s">
        <v>132</v>
      </c>
      <c r="V126" s="58" t="s">
        <v>133</v>
      </c>
      <c r="W126" s="58" t="s">
        <v>133</v>
      </c>
      <c r="X126" s="58" t="s">
        <v>134</v>
      </c>
      <c r="Y126" s="58" t="s">
        <v>134</v>
      </c>
      <c r="Z126" s="58" t="s">
        <v>134</v>
      </c>
      <c r="AA126" s="58" t="s">
        <v>132</v>
      </c>
      <c r="AB126" s="58" t="s">
        <v>133</v>
      </c>
      <c r="AC126" s="58" t="s">
        <v>132</v>
      </c>
      <c r="AD126" s="58" t="s">
        <v>134</v>
      </c>
      <c r="AE126" s="58" t="s">
        <v>133</v>
      </c>
      <c r="AF126" s="58" t="s">
        <v>133</v>
      </c>
      <c r="AG126" s="58" t="s">
        <v>134</v>
      </c>
      <c r="AH126" s="58" t="s">
        <v>135</v>
      </c>
      <c r="AI126" s="58" t="s">
        <v>111</v>
      </c>
      <c r="AJ126" s="58" t="s">
        <v>136</v>
      </c>
      <c r="AK126" s="58" t="s">
        <v>137</v>
      </c>
      <c r="AL126" s="58" t="s">
        <v>114</v>
      </c>
      <c r="AM126" s="58" t="s">
        <v>138</v>
      </c>
      <c r="AN126" s="58" t="s">
        <v>116</v>
      </c>
      <c r="AO126" s="58" t="s">
        <v>117</v>
      </c>
      <c r="AP126" s="58" t="s">
        <v>140</v>
      </c>
      <c r="AQ126" s="58" t="s">
        <v>141</v>
      </c>
      <c r="AR126" s="58" t="s">
        <v>120</v>
      </c>
      <c r="AS126" s="58" t="s">
        <v>143</v>
      </c>
      <c r="AT126" s="58" t="s">
        <v>161</v>
      </c>
      <c r="AU126" s="58" t="s">
        <v>145</v>
      </c>
      <c r="AV126" s="58" t="s">
        <v>174</v>
      </c>
      <c r="AW126" s="58" t="s">
        <v>125</v>
      </c>
      <c r="AX126" s="58" t="s">
        <v>146</v>
      </c>
      <c r="AY126" s="58" t="s">
        <v>127</v>
      </c>
      <c r="AZ126" s="120" t="s">
        <v>576</v>
      </c>
      <c r="BA126" s="58" t="s">
        <v>148</v>
      </c>
      <c r="BB126" s="58" t="s">
        <v>106</v>
      </c>
      <c r="BC126" s="3"/>
      <c r="BD126" s="3">
        <f t="shared" si="2"/>
        <v>1</v>
      </c>
      <c r="BE126" s="3">
        <f t="shared" si="3"/>
        <v>0</v>
      </c>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row>
    <row r="127" spans="1:118" ht="16" x14ac:dyDescent="0.2">
      <c r="A127" s="63">
        <v>43800.400729166664</v>
      </c>
      <c r="B127" s="63">
        <v>43800.407025462962</v>
      </c>
      <c r="C127" s="58" t="s">
        <v>57</v>
      </c>
      <c r="D127" s="120" t="s">
        <v>576</v>
      </c>
      <c r="E127" s="2">
        <v>100</v>
      </c>
      <c r="F127" s="2">
        <v>544</v>
      </c>
      <c r="G127" s="58" t="s">
        <v>130</v>
      </c>
      <c r="H127" s="63">
        <v>43800.40703642361</v>
      </c>
      <c r="I127" s="58" t="s">
        <v>282</v>
      </c>
      <c r="J127" s="58" t="s">
        <v>106</v>
      </c>
      <c r="K127" s="58" t="s">
        <v>106</v>
      </c>
      <c r="L127" s="58" t="s">
        <v>106</v>
      </c>
      <c r="M127" s="58" t="s">
        <v>106</v>
      </c>
      <c r="N127" s="120" t="s">
        <v>576</v>
      </c>
      <c r="O127" s="120" t="s">
        <v>576</v>
      </c>
      <c r="P127" s="58" t="s">
        <v>107</v>
      </c>
      <c r="Q127" s="58" t="s">
        <v>108</v>
      </c>
      <c r="R127" s="58" t="s">
        <v>129</v>
      </c>
      <c r="S127" s="58" t="s">
        <v>133</v>
      </c>
      <c r="T127" s="58" t="s">
        <v>132</v>
      </c>
      <c r="U127" s="58" t="s">
        <v>133</v>
      </c>
      <c r="V127" s="58" t="s">
        <v>134</v>
      </c>
      <c r="W127" s="58" t="s">
        <v>133</v>
      </c>
      <c r="X127" s="58" t="s">
        <v>134</v>
      </c>
      <c r="Y127" s="58" t="s">
        <v>133</v>
      </c>
      <c r="Z127" s="58" t="s">
        <v>134</v>
      </c>
      <c r="AA127" s="58" t="s">
        <v>133</v>
      </c>
      <c r="AB127" s="58" t="s">
        <v>133</v>
      </c>
      <c r="AC127" s="58" t="s">
        <v>134</v>
      </c>
      <c r="AD127" s="58" t="s">
        <v>134</v>
      </c>
      <c r="AE127" s="58" t="s">
        <v>134</v>
      </c>
      <c r="AF127" s="58" t="s">
        <v>133</v>
      </c>
      <c r="AG127" s="58" t="s">
        <v>133</v>
      </c>
      <c r="AH127" s="58" t="s">
        <v>110</v>
      </c>
      <c r="AI127" s="58" t="s">
        <v>111</v>
      </c>
      <c r="AJ127" s="58" t="s">
        <v>136</v>
      </c>
      <c r="AK127" s="58" t="s">
        <v>137</v>
      </c>
      <c r="AL127" s="58" t="s">
        <v>114</v>
      </c>
      <c r="AM127" s="58" t="s">
        <v>138</v>
      </c>
      <c r="AN127" s="58" t="s">
        <v>176</v>
      </c>
      <c r="AO127" s="58" t="s">
        <v>117</v>
      </c>
      <c r="AP127" s="58" t="s">
        <v>140</v>
      </c>
      <c r="AQ127" s="58" t="s">
        <v>141</v>
      </c>
      <c r="AR127" s="58" t="s">
        <v>120</v>
      </c>
      <c r="AS127" s="58" t="s">
        <v>143</v>
      </c>
      <c r="AT127" s="58" t="s">
        <v>122</v>
      </c>
      <c r="AU127" s="58" t="s">
        <v>145</v>
      </c>
      <c r="AV127" s="58" t="s">
        <v>174</v>
      </c>
      <c r="AW127" s="58" t="s">
        <v>125</v>
      </c>
      <c r="AX127" s="58" t="s">
        <v>126</v>
      </c>
      <c r="AY127" s="58" t="s">
        <v>147</v>
      </c>
      <c r="AZ127" s="120" t="s">
        <v>576</v>
      </c>
      <c r="BA127" s="58" t="s">
        <v>148</v>
      </c>
      <c r="BB127" s="58" t="s">
        <v>106</v>
      </c>
      <c r="BC127" s="3"/>
      <c r="BD127" s="3">
        <f t="shared" si="2"/>
        <v>1</v>
      </c>
      <c r="BE127" s="3">
        <f t="shared" si="3"/>
        <v>0</v>
      </c>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row>
    <row r="128" spans="1:118" s="17" customFormat="1" ht="16" x14ac:dyDescent="0.2">
      <c r="A128" s="63">
        <v>43885.873784722222</v>
      </c>
      <c r="B128" s="63">
        <v>43885.884282407409</v>
      </c>
      <c r="C128" s="58" t="s">
        <v>57</v>
      </c>
      <c r="D128" s="120" t="s">
        <v>576</v>
      </c>
      <c r="E128" s="2">
        <v>100</v>
      </c>
      <c r="F128" s="2">
        <v>907</v>
      </c>
      <c r="G128" s="58" t="s">
        <v>130</v>
      </c>
      <c r="H128" s="63">
        <v>43885.884296493059</v>
      </c>
      <c r="I128" s="58" t="s">
        <v>286</v>
      </c>
      <c r="J128" s="58" t="s">
        <v>106</v>
      </c>
      <c r="K128" s="58" t="s">
        <v>106</v>
      </c>
      <c r="L128" s="58" t="s">
        <v>106</v>
      </c>
      <c r="M128" s="58" t="s">
        <v>106</v>
      </c>
      <c r="N128" s="120" t="s">
        <v>576</v>
      </c>
      <c r="O128" s="120" t="s">
        <v>576</v>
      </c>
      <c r="P128" s="58" t="s">
        <v>107</v>
      </c>
      <c r="Q128" s="58" t="s">
        <v>108</v>
      </c>
      <c r="R128" s="58" t="s">
        <v>129</v>
      </c>
      <c r="S128" s="58" t="s">
        <v>109</v>
      </c>
      <c r="T128" s="58" t="s">
        <v>133</v>
      </c>
      <c r="U128" s="58" t="s">
        <v>134</v>
      </c>
      <c r="V128" s="58" t="s">
        <v>134</v>
      </c>
      <c r="W128" s="58" t="s">
        <v>134</v>
      </c>
      <c r="X128" s="58" t="s">
        <v>134</v>
      </c>
      <c r="Y128" s="58" t="s">
        <v>134</v>
      </c>
      <c r="Z128" s="58" t="s">
        <v>109</v>
      </c>
      <c r="AA128" s="58" t="s">
        <v>134</v>
      </c>
      <c r="AB128" s="58" t="s">
        <v>109</v>
      </c>
      <c r="AC128" s="58" t="s">
        <v>109</v>
      </c>
      <c r="AD128" s="58" t="s">
        <v>134</v>
      </c>
      <c r="AE128" s="58" t="s">
        <v>109</v>
      </c>
      <c r="AF128" s="58" t="s">
        <v>134</v>
      </c>
      <c r="AG128" s="58" t="s">
        <v>134</v>
      </c>
      <c r="AH128" s="58" t="s">
        <v>110</v>
      </c>
      <c r="AI128" s="58" t="s">
        <v>151</v>
      </c>
      <c r="AJ128" s="58" t="s">
        <v>136</v>
      </c>
      <c r="AK128" s="58" t="s">
        <v>137</v>
      </c>
      <c r="AL128" s="58" t="s">
        <v>114</v>
      </c>
      <c r="AM128" s="58" t="s">
        <v>138</v>
      </c>
      <c r="AN128" s="58" t="s">
        <v>176</v>
      </c>
      <c r="AO128" s="58" t="s">
        <v>117</v>
      </c>
      <c r="AP128" s="58" t="s">
        <v>118</v>
      </c>
      <c r="AQ128" s="58" t="s">
        <v>119</v>
      </c>
      <c r="AR128" s="58" t="s">
        <v>142</v>
      </c>
      <c r="AS128" s="58" t="s">
        <v>143</v>
      </c>
      <c r="AT128" s="58" t="s">
        <v>144</v>
      </c>
      <c r="AU128" s="58" t="s">
        <v>145</v>
      </c>
      <c r="AV128" s="58" t="s">
        <v>123</v>
      </c>
      <c r="AW128" s="58" t="s">
        <v>125</v>
      </c>
      <c r="AX128" s="58" t="s">
        <v>126</v>
      </c>
      <c r="AY128" s="58" t="s">
        <v>192</v>
      </c>
      <c r="AZ128" s="120" t="s">
        <v>576</v>
      </c>
      <c r="BA128" s="58" t="s">
        <v>148</v>
      </c>
      <c r="BB128" s="58" t="s">
        <v>106</v>
      </c>
      <c r="BC128" s="3"/>
      <c r="BD128" s="3">
        <f t="shared" si="2"/>
        <v>1</v>
      </c>
      <c r="BE128" s="3">
        <f t="shared" si="3"/>
        <v>0</v>
      </c>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row>
    <row r="129" spans="1:118" s="17" customFormat="1" ht="16" x14ac:dyDescent="0.2">
      <c r="A129" s="63">
        <v>43937.444085648145</v>
      </c>
      <c r="B129" s="63">
        <v>43937.458298611113</v>
      </c>
      <c r="C129" s="58" t="s">
        <v>57</v>
      </c>
      <c r="D129" s="120" t="s">
        <v>576</v>
      </c>
      <c r="E129" s="2">
        <v>100</v>
      </c>
      <c r="F129" s="2">
        <v>1227</v>
      </c>
      <c r="G129" s="58" t="s">
        <v>130</v>
      </c>
      <c r="H129" s="63">
        <v>43937.458304849541</v>
      </c>
      <c r="I129" s="58" t="s">
        <v>290</v>
      </c>
      <c r="J129" s="58" t="s">
        <v>106</v>
      </c>
      <c r="K129" s="58" t="s">
        <v>106</v>
      </c>
      <c r="L129" s="58" t="s">
        <v>106</v>
      </c>
      <c r="M129" s="58" t="s">
        <v>106</v>
      </c>
      <c r="N129" s="120" t="s">
        <v>576</v>
      </c>
      <c r="O129" s="120" t="s">
        <v>576</v>
      </c>
      <c r="P129" s="58" t="s">
        <v>107</v>
      </c>
      <c r="Q129" s="58" t="s">
        <v>108</v>
      </c>
      <c r="R129" s="58" t="s">
        <v>129</v>
      </c>
      <c r="S129" s="58" t="s">
        <v>133</v>
      </c>
      <c r="T129" s="58" t="s">
        <v>132</v>
      </c>
      <c r="U129" s="58" t="s">
        <v>132</v>
      </c>
      <c r="V129" s="58" t="s">
        <v>133</v>
      </c>
      <c r="W129" s="58" t="s">
        <v>133</v>
      </c>
      <c r="X129" s="58" t="s">
        <v>134</v>
      </c>
      <c r="Y129" s="58" t="s">
        <v>133</v>
      </c>
      <c r="Z129" s="58" t="s">
        <v>134</v>
      </c>
      <c r="AA129" s="58" t="s">
        <v>133</v>
      </c>
      <c r="AB129" s="58" t="s">
        <v>133</v>
      </c>
      <c r="AC129" s="58" t="s">
        <v>134</v>
      </c>
      <c r="AD129" s="58" t="s">
        <v>134</v>
      </c>
      <c r="AE129" s="58" t="s">
        <v>133</v>
      </c>
      <c r="AF129" s="58" t="s">
        <v>133</v>
      </c>
      <c r="AG129" s="58" t="s">
        <v>133</v>
      </c>
      <c r="AH129" s="58" t="s">
        <v>110</v>
      </c>
      <c r="AI129" s="58" t="s">
        <v>151</v>
      </c>
      <c r="AJ129" s="58" t="s">
        <v>136</v>
      </c>
      <c r="AK129" s="58" t="s">
        <v>137</v>
      </c>
      <c r="AL129" s="58" t="s">
        <v>168</v>
      </c>
      <c r="AM129" s="58" t="s">
        <v>115</v>
      </c>
      <c r="AN129" s="58" t="s">
        <v>176</v>
      </c>
      <c r="AO129" s="58" t="s">
        <v>117</v>
      </c>
      <c r="AP129" s="58" t="s">
        <v>118</v>
      </c>
      <c r="AQ129" s="58" t="s">
        <v>141</v>
      </c>
      <c r="AR129" s="58" t="s">
        <v>142</v>
      </c>
      <c r="AS129" s="58" t="s">
        <v>143</v>
      </c>
      <c r="AT129" s="58" t="s">
        <v>122</v>
      </c>
      <c r="AU129" s="58" t="s">
        <v>145</v>
      </c>
      <c r="AV129" s="58" t="s">
        <v>174</v>
      </c>
      <c r="AW129" s="58" t="s">
        <v>125</v>
      </c>
      <c r="AX129" s="58" t="s">
        <v>157</v>
      </c>
      <c r="AY129" s="58" t="s">
        <v>127</v>
      </c>
      <c r="AZ129" s="120" t="s">
        <v>576</v>
      </c>
      <c r="BA129" s="58" t="s">
        <v>148</v>
      </c>
      <c r="BB129" s="58" t="s">
        <v>106</v>
      </c>
      <c r="BC129" s="3"/>
      <c r="BD129" s="3">
        <f t="shared" si="2"/>
        <v>1</v>
      </c>
      <c r="BE129" s="3">
        <f t="shared" si="3"/>
        <v>0</v>
      </c>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row>
    <row r="130" spans="1:118" s="17" customFormat="1" ht="16" x14ac:dyDescent="0.2">
      <c r="A130" s="63">
        <v>43945.462881944448</v>
      </c>
      <c r="B130" s="63">
        <v>43945.473194444443</v>
      </c>
      <c r="C130" s="58" t="s">
        <v>57</v>
      </c>
      <c r="D130" s="120" t="s">
        <v>576</v>
      </c>
      <c r="E130" s="2">
        <v>100</v>
      </c>
      <c r="F130" s="2">
        <v>891</v>
      </c>
      <c r="G130" s="58" t="s">
        <v>130</v>
      </c>
      <c r="H130" s="63">
        <v>43945.473207314812</v>
      </c>
      <c r="I130" s="58" t="s">
        <v>291</v>
      </c>
      <c r="J130" s="58" t="s">
        <v>106</v>
      </c>
      <c r="K130" s="58" t="s">
        <v>106</v>
      </c>
      <c r="L130" s="58" t="s">
        <v>106</v>
      </c>
      <c r="M130" s="58" t="s">
        <v>106</v>
      </c>
      <c r="N130" s="120" t="s">
        <v>576</v>
      </c>
      <c r="O130" s="120" t="s">
        <v>576</v>
      </c>
      <c r="P130" s="58" t="s">
        <v>107</v>
      </c>
      <c r="Q130" s="58" t="s">
        <v>108</v>
      </c>
      <c r="R130" s="58" t="s">
        <v>129</v>
      </c>
      <c r="S130" s="58" t="s">
        <v>134</v>
      </c>
      <c r="T130" s="58" t="s">
        <v>132</v>
      </c>
      <c r="U130" s="58" t="s">
        <v>134</v>
      </c>
      <c r="V130" s="58" t="s">
        <v>133</v>
      </c>
      <c r="W130" s="58" t="s">
        <v>134</v>
      </c>
      <c r="X130" s="58" t="s">
        <v>134</v>
      </c>
      <c r="Y130" s="58" t="s">
        <v>134</v>
      </c>
      <c r="Z130" s="58" t="s">
        <v>134</v>
      </c>
      <c r="AA130" s="58" t="s">
        <v>132</v>
      </c>
      <c r="AB130" s="58" t="s">
        <v>134</v>
      </c>
      <c r="AC130" s="58" t="s">
        <v>133</v>
      </c>
      <c r="AD130" s="58" t="s">
        <v>133</v>
      </c>
      <c r="AE130" s="58" t="s">
        <v>134</v>
      </c>
      <c r="AF130" s="58" t="s">
        <v>109</v>
      </c>
      <c r="AG130" s="58" t="s">
        <v>133</v>
      </c>
      <c r="AH130" s="58" t="s">
        <v>110</v>
      </c>
      <c r="AI130" s="58" t="s">
        <v>111</v>
      </c>
      <c r="AJ130" s="58" t="s">
        <v>136</v>
      </c>
      <c r="AK130" s="58" t="s">
        <v>152</v>
      </c>
      <c r="AL130" s="58" t="s">
        <v>114</v>
      </c>
      <c r="AM130" s="58" t="s">
        <v>138</v>
      </c>
      <c r="AN130" s="58" t="s">
        <v>116</v>
      </c>
      <c r="AO130" s="58" t="s">
        <v>117</v>
      </c>
      <c r="AP130" s="58" t="s">
        <v>118</v>
      </c>
      <c r="AQ130" s="58" t="s">
        <v>119</v>
      </c>
      <c r="AR130" s="58" t="s">
        <v>120</v>
      </c>
      <c r="AS130" s="58" t="s">
        <v>143</v>
      </c>
      <c r="AT130" s="58" t="s">
        <v>153</v>
      </c>
      <c r="AU130" s="58" t="s">
        <v>145</v>
      </c>
      <c r="AV130" s="58" t="s">
        <v>123</v>
      </c>
      <c r="AW130" s="58" t="s">
        <v>125</v>
      </c>
      <c r="AX130" s="58" t="s">
        <v>157</v>
      </c>
      <c r="AY130" s="58" t="s">
        <v>127</v>
      </c>
      <c r="AZ130" s="120" t="s">
        <v>576</v>
      </c>
      <c r="BA130" s="58" t="s">
        <v>148</v>
      </c>
      <c r="BB130" s="58" t="s">
        <v>106</v>
      </c>
      <c r="BC130" s="3"/>
      <c r="BD130" s="3">
        <f t="shared" si="2"/>
        <v>1</v>
      </c>
      <c r="BE130" s="3">
        <f t="shared" si="3"/>
        <v>0</v>
      </c>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row>
    <row r="131" spans="1:118" ht="16" x14ac:dyDescent="0.2">
      <c r="A131" s="63">
        <v>43945.544895833336</v>
      </c>
      <c r="B131" s="63">
        <v>43945.552233796298</v>
      </c>
      <c r="C131" s="58" t="s">
        <v>57</v>
      </c>
      <c r="D131" s="120" t="s">
        <v>576</v>
      </c>
      <c r="E131" s="2">
        <v>100</v>
      </c>
      <c r="F131" s="2">
        <v>633</v>
      </c>
      <c r="G131" s="58" t="s">
        <v>130</v>
      </c>
      <c r="H131" s="63">
        <v>43945.55224380787</v>
      </c>
      <c r="I131" s="58" t="s">
        <v>292</v>
      </c>
      <c r="J131" s="58" t="s">
        <v>106</v>
      </c>
      <c r="K131" s="58" t="s">
        <v>106</v>
      </c>
      <c r="L131" s="58" t="s">
        <v>106</v>
      </c>
      <c r="M131" s="58" t="s">
        <v>106</v>
      </c>
      <c r="N131" s="120" t="s">
        <v>576</v>
      </c>
      <c r="O131" s="120" t="s">
        <v>576</v>
      </c>
      <c r="P131" s="58" t="s">
        <v>107</v>
      </c>
      <c r="Q131" s="58" t="s">
        <v>108</v>
      </c>
      <c r="R131" s="58" t="s">
        <v>129</v>
      </c>
      <c r="S131" s="58" t="s">
        <v>134</v>
      </c>
      <c r="T131" s="58" t="s">
        <v>132</v>
      </c>
      <c r="U131" s="58" t="s">
        <v>132</v>
      </c>
      <c r="V131" s="58" t="s">
        <v>133</v>
      </c>
      <c r="W131" s="58" t="s">
        <v>133</v>
      </c>
      <c r="X131" s="58" t="s">
        <v>133</v>
      </c>
      <c r="Y131" s="58" t="s">
        <v>134</v>
      </c>
      <c r="Z131" s="58" t="s">
        <v>134</v>
      </c>
      <c r="AA131" s="58" t="s">
        <v>134</v>
      </c>
      <c r="AB131" s="58" t="s">
        <v>134</v>
      </c>
      <c r="AC131" s="58" t="s">
        <v>109</v>
      </c>
      <c r="AD131" s="58" t="s">
        <v>133</v>
      </c>
      <c r="AE131" s="58" t="s">
        <v>134</v>
      </c>
      <c r="AF131" s="58" t="s">
        <v>134</v>
      </c>
      <c r="AG131" s="58" t="s">
        <v>134</v>
      </c>
      <c r="AH131" s="58" t="s">
        <v>110</v>
      </c>
      <c r="AI131" s="58" t="s">
        <v>151</v>
      </c>
      <c r="AJ131" s="58" t="s">
        <v>136</v>
      </c>
      <c r="AK131" s="58" t="s">
        <v>113</v>
      </c>
      <c r="AL131" s="58" t="s">
        <v>114</v>
      </c>
      <c r="AM131" s="58" t="s">
        <v>115</v>
      </c>
      <c r="AN131" s="58" t="s">
        <v>116</v>
      </c>
      <c r="AO131" s="58" t="s">
        <v>117</v>
      </c>
      <c r="AP131" s="58" t="s">
        <v>118</v>
      </c>
      <c r="AQ131" s="58" t="s">
        <v>141</v>
      </c>
      <c r="AR131" s="58" t="s">
        <v>142</v>
      </c>
      <c r="AS131" s="58" t="s">
        <v>143</v>
      </c>
      <c r="AT131" s="58" t="s">
        <v>144</v>
      </c>
      <c r="AU131" s="58" t="s">
        <v>145</v>
      </c>
      <c r="AV131" s="58" t="s">
        <v>123</v>
      </c>
      <c r="AW131" s="58" t="s">
        <v>171</v>
      </c>
      <c r="AX131" s="58" t="s">
        <v>126</v>
      </c>
      <c r="AY131" s="58" t="s">
        <v>147</v>
      </c>
      <c r="AZ131" s="120" t="s">
        <v>576</v>
      </c>
      <c r="BA131" s="58" t="s">
        <v>148</v>
      </c>
      <c r="BB131" s="58" t="s">
        <v>106</v>
      </c>
      <c r="BC131" s="3"/>
      <c r="BD131" s="3">
        <f t="shared" si="2"/>
        <v>1</v>
      </c>
      <c r="BE131" s="3">
        <f t="shared" si="3"/>
        <v>0</v>
      </c>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row>
    <row r="132" spans="1:118" ht="16" x14ac:dyDescent="0.2">
      <c r="A132" s="63">
        <v>43977.413969907408</v>
      </c>
      <c r="B132" s="63">
        <v>43977.437939814816</v>
      </c>
      <c r="C132" s="58" t="s">
        <v>57</v>
      </c>
      <c r="D132" s="120" t="s">
        <v>576</v>
      </c>
      <c r="E132" s="2">
        <v>100</v>
      </c>
      <c r="F132" s="2">
        <v>2071</v>
      </c>
      <c r="G132" s="58" t="s">
        <v>130</v>
      </c>
      <c r="H132" s="63">
        <v>43977.43795496528</v>
      </c>
      <c r="I132" s="58" t="s">
        <v>295</v>
      </c>
      <c r="J132" s="58" t="s">
        <v>106</v>
      </c>
      <c r="K132" s="58" t="s">
        <v>106</v>
      </c>
      <c r="L132" s="58" t="s">
        <v>106</v>
      </c>
      <c r="M132" s="58" t="s">
        <v>106</v>
      </c>
      <c r="N132" s="120" t="s">
        <v>576</v>
      </c>
      <c r="O132" s="120" t="s">
        <v>576</v>
      </c>
      <c r="P132" s="58" t="s">
        <v>107</v>
      </c>
      <c r="Q132" s="58" t="s">
        <v>108</v>
      </c>
      <c r="R132" s="58" t="s">
        <v>129</v>
      </c>
      <c r="S132" s="58" t="s">
        <v>132</v>
      </c>
      <c r="T132" s="58" t="s">
        <v>132</v>
      </c>
      <c r="U132" s="58" t="s">
        <v>132</v>
      </c>
      <c r="V132" s="58" t="s">
        <v>132</v>
      </c>
      <c r="W132" s="58" t="s">
        <v>134</v>
      </c>
      <c r="X132" s="58" t="s">
        <v>133</v>
      </c>
      <c r="Y132" s="58" t="s">
        <v>132</v>
      </c>
      <c r="Z132" s="58" t="s">
        <v>133</v>
      </c>
      <c r="AA132" s="58" t="s">
        <v>132</v>
      </c>
      <c r="AB132" s="58" t="s">
        <v>132</v>
      </c>
      <c r="AC132" s="58" t="s">
        <v>133</v>
      </c>
      <c r="AD132" s="58" t="s">
        <v>132</v>
      </c>
      <c r="AE132" s="58" t="s">
        <v>132</v>
      </c>
      <c r="AF132" s="58" t="s">
        <v>133</v>
      </c>
      <c r="AG132" s="58" t="s">
        <v>132</v>
      </c>
      <c r="AH132" s="58" t="s">
        <v>110</v>
      </c>
      <c r="AI132" s="58" t="s">
        <v>111</v>
      </c>
      <c r="AJ132" s="58" t="s">
        <v>136</v>
      </c>
      <c r="AK132" s="58" t="s">
        <v>137</v>
      </c>
      <c r="AL132" s="58" t="s">
        <v>114</v>
      </c>
      <c r="AM132" s="58" t="s">
        <v>138</v>
      </c>
      <c r="AN132" s="58" t="s">
        <v>116</v>
      </c>
      <c r="AO132" s="58" t="s">
        <v>117</v>
      </c>
      <c r="AP132" s="58" t="s">
        <v>140</v>
      </c>
      <c r="AQ132" s="58" t="s">
        <v>119</v>
      </c>
      <c r="AR132" s="58" t="s">
        <v>142</v>
      </c>
      <c r="AS132" s="58" t="s">
        <v>143</v>
      </c>
      <c r="AT132" s="58" t="s">
        <v>122</v>
      </c>
      <c r="AU132" s="58" t="s">
        <v>145</v>
      </c>
      <c r="AV132" s="58" t="s">
        <v>174</v>
      </c>
      <c r="AW132" s="58" t="s">
        <v>125</v>
      </c>
      <c r="AX132" s="58" t="s">
        <v>157</v>
      </c>
      <c r="AY132" s="58" t="s">
        <v>192</v>
      </c>
      <c r="AZ132" s="120" t="s">
        <v>576</v>
      </c>
      <c r="BA132" s="58" t="s">
        <v>148</v>
      </c>
      <c r="BB132" s="58" t="s">
        <v>106</v>
      </c>
      <c r="BC132" s="3"/>
      <c r="BD132" s="3">
        <f t="shared" si="2"/>
        <v>1</v>
      </c>
      <c r="BE132" s="3">
        <f t="shared" si="3"/>
        <v>0</v>
      </c>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row>
    <row r="133" spans="1:118" s="17" customFormat="1" ht="16" x14ac:dyDescent="0.2">
      <c r="A133" s="63">
        <v>43977.459108796298</v>
      </c>
      <c r="B133" s="63">
        <v>43977.463275462964</v>
      </c>
      <c r="C133" s="58" t="s">
        <v>57</v>
      </c>
      <c r="D133" s="120" t="s">
        <v>576</v>
      </c>
      <c r="E133" s="2">
        <v>100</v>
      </c>
      <c r="F133" s="2">
        <v>359</v>
      </c>
      <c r="G133" s="58" t="s">
        <v>130</v>
      </c>
      <c r="H133" s="63">
        <v>43977.463284166668</v>
      </c>
      <c r="I133" s="58" t="s">
        <v>296</v>
      </c>
      <c r="J133" s="58" t="s">
        <v>106</v>
      </c>
      <c r="K133" s="58" t="s">
        <v>106</v>
      </c>
      <c r="L133" s="58" t="s">
        <v>106</v>
      </c>
      <c r="M133" s="58" t="s">
        <v>106</v>
      </c>
      <c r="N133" s="120" t="s">
        <v>576</v>
      </c>
      <c r="O133" s="120" t="s">
        <v>576</v>
      </c>
      <c r="P133" s="58" t="s">
        <v>107</v>
      </c>
      <c r="Q133" s="58" t="s">
        <v>108</v>
      </c>
      <c r="R133" s="58" t="s">
        <v>129</v>
      </c>
      <c r="S133" s="58" t="s">
        <v>132</v>
      </c>
      <c r="T133" s="58" t="s">
        <v>132</v>
      </c>
      <c r="U133" s="58" t="s">
        <v>132</v>
      </c>
      <c r="V133" s="58" t="s">
        <v>132</v>
      </c>
      <c r="W133" s="58" t="s">
        <v>133</v>
      </c>
      <c r="X133" s="58" t="s">
        <v>133</v>
      </c>
      <c r="Y133" s="58" t="s">
        <v>133</v>
      </c>
      <c r="Z133" s="58" t="s">
        <v>134</v>
      </c>
      <c r="AA133" s="58" t="s">
        <v>132</v>
      </c>
      <c r="AB133" s="58" t="s">
        <v>133</v>
      </c>
      <c r="AC133" s="58" t="s">
        <v>132</v>
      </c>
      <c r="AD133" s="58" t="s">
        <v>132</v>
      </c>
      <c r="AE133" s="58" t="s">
        <v>132</v>
      </c>
      <c r="AF133" s="58" t="s">
        <v>133</v>
      </c>
      <c r="AG133" s="58" t="s">
        <v>134</v>
      </c>
      <c r="AH133" s="58" t="s">
        <v>135</v>
      </c>
      <c r="AI133" s="58" t="s">
        <v>111</v>
      </c>
      <c r="AJ133" s="58" t="s">
        <v>136</v>
      </c>
      <c r="AK133" s="58" t="s">
        <v>137</v>
      </c>
      <c r="AL133" s="58" t="s">
        <v>114</v>
      </c>
      <c r="AM133" s="58" t="s">
        <v>138</v>
      </c>
      <c r="AN133" s="58" t="s">
        <v>116</v>
      </c>
      <c r="AO133" s="58" t="s">
        <v>159</v>
      </c>
      <c r="AP133" s="58" t="s">
        <v>140</v>
      </c>
      <c r="AQ133" s="58" t="s">
        <v>141</v>
      </c>
      <c r="AR133" s="58" t="s">
        <v>142</v>
      </c>
      <c r="AS133" s="58" t="s">
        <v>143</v>
      </c>
      <c r="AT133" s="58" t="s">
        <v>161</v>
      </c>
      <c r="AU133" s="58" t="s">
        <v>145</v>
      </c>
      <c r="AV133" s="58" t="s">
        <v>179</v>
      </c>
      <c r="AW133" s="58" t="s">
        <v>125</v>
      </c>
      <c r="AX133" s="58" t="s">
        <v>157</v>
      </c>
      <c r="AY133" s="58" t="s">
        <v>147</v>
      </c>
      <c r="AZ133" s="120" t="s">
        <v>576</v>
      </c>
      <c r="BA133" s="58" t="s">
        <v>220</v>
      </c>
      <c r="BB133" s="58" t="s">
        <v>106</v>
      </c>
      <c r="BC133" s="3"/>
      <c r="BD133" s="3">
        <f t="shared" si="2"/>
        <v>0</v>
      </c>
      <c r="BE133" s="3">
        <f t="shared" si="3"/>
        <v>1</v>
      </c>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row>
    <row r="134" spans="1:118" s="66" customFormat="1" ht="16" x14ac:dyDescent="0.2">
      <c r="A134" s="63">
        <v>43977.480231481481</v>
      </c>
      <c r="B134" s="63">
        <v>43977.488483796296</v>
      </c>
      <c r="C134" s="58" t="s">
        <v>57</v>
      </c>
      <c r="D134" s="120" t="s">
        <v>576</v>
      </c>
      <c r="E134" s="2">
        <v>100</v>
      </c>
      <c r="F134" s="2">
        <v>712</v>
      </c>
      <c r="G134" s="58" t="s">
        <v>130</v>
      </c>
      <c r="H134" s="63">
        <v>43977.488495833335</v>
      </c>
      <c r="I134" s="58" t="s">
        <v>297</v>
      </c>
      <c r="J134" s="58" t="s">
        <v>106</v>
      </c>
      <c r="K134" s="58" t="s">
        <v>106</v>
      </c>
      <c r="L134" s="58" t="s">
        <v>106</v>
      </c>
      <c r="M134" s="58" t="s">
        <v>106</v>
      </c>
      <c r="N134" s="120" t="s">
        <v>576</v>
      </c>
      <c r="O134" s="120" t="s">
        <v>576</v>
      </c>
      <c r="P134" s="58" t="s">
        <v>107</v>
      </c>
      <c r="Q134" s="58" t="s">
        <v>108</v>
      </c>
      <c r="R134" s="58" t="s">
        <v>129</v>
      </c>
      <c r="S134" s="58" t="s">
        <v>134</v>
      </c>
      <c r="T134" s="58" t="s">
        <v>133</v>
      </c>
      <c r="U134" s="58" t="s">
        <v>133</v>
      </c>
      <c r="V134" s="58" t="s">
        <v>134</v>
      </c>
      <c r="W134" s="58" t="s">
        <v>134</v>
      </c>
      <c r="X134" s="58" t="s">
        <v>134</v>
      </c>
      <c r="Y134" s="58" t="s">
        <v>134</v>
      </c>
      <c r="Z134" s="58" t="s">
        <v>134</v>
      </c>
      <c r="AA134" s="58" t="s">
        <v>133</v>
      </c>
      <c r="AB134" s="58" t="s">
        <v>134</v>
      </c>
      <c r="AC134" s="58" t="s">
        <v>109</v>
      </c>
      <c r="AD134" s="58" t="s">
        <v>134</v>
      </c>
      <c r="AE134" s="58" t="s">
        <v>134</v>
      </c>
      <c r="AF134" s="58" t="s">
        <v>134</v>
      </c>
      <c r="AG134" s="58" t="s">
        <v>133</v>
      </c>
      <c r="AH134" s="58" t="s">
        <v>110</v>
      </c>
      <c r="AI134" s="58" t="s">
        <v>111</v>
      </c>
      <c r="AJ134" s="58" t="s">
        <v>136</v>
      </c>
      <c r="AK134" s="58" t="s">
        <v>137</v>
      </c>
      <c r="AL134" s="58" t="s">
        <v>114</v>
      </c>
      <c r="AM134" s="58" t="s">
        <v>138</v>
      </c>
      <c r="AN134" s="58" t="s">
        <v>116</v>
      </c>
      <c r="AO134" s="58" t="s">
        <v>117</v>
      </c>
      <c r="AP134" s="58" t="s">
        <v>118</v>
      </c>
      <c r="AQ134" s="58" t="s">
        <v>141</v>
      </c>
      <c r="AR134" s="58" t="s">
        <v>142</v>
      </c>
      <c r="AS134" s="58" t="s">
        <v>143</v>
      </c>
      <c r="AT134" s="58" t="s">
        <v>144</v>
      </c>
      <c r="AU134" s="58" t="s">
        <v>145</v>
      </c>
      <c r="AV134" s="58" t="s">
        <v>123</v>
      </c>
      <c r="AW134" s="58" t="s">
        <v>125</v>
      </c>
      <c r="AX134" s="58" t="s">
        <v>126</v>
      </c>
      <c r="AY134" s="58" t="s">
        <v>127</v>
      </c>
      <c r="AZ134" s="120" t="s">
        <v>576</v>
      </c>
      <c r="BA134" s="58" t="s">
        <v>148</v>
      </c>
      <c r="BB134" s="58" t="s">
        <v>106</v>
      </c>
      <c r="BC134" s="3"/>
      <c r="BD134" s="3">
        <f t="shared" si="2"/>
        <v>1</v>
      </c>
      <c r="BE134" s="3">
        <f t="shared" si="3"/>
        <v>0</v>
      </c>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row>
    <row r="135" spans="1:118" ht="16" x14ac:dyDescent="0.2">
      <c r="A135" s="63">
        <v>43977.524907407409</v>
      </c>
      <c r="B135" s="63">
        <v>43977.53230324074</v>
      </c>
      <c r="C135" s="58" t="s">
        <v>57</v>
      </c>
      <c r="D135" s="120" t="s">
        <v>576</v>
      </c>
      <c r="E135" s="2">
        <v>100</v>
      </c>
      <c r="F135" s="2">
        <v>639</v>
      </c>
      <c r="G135" s="58" t="s">
        <v>130</v>
      </c>
      <c r="H135" s="63">
        <v>43977.532314594908</v>
      </c>
      <c r="I135" s="58" t="s">
        <v>298</v>
      </c>
      <c r="J135" s="58" t="s">
        <v>106</v>
      </c>
      <c r="K135" s="58" t="s">
        <v>106</v>
      </c>
      <c r="L135" s="58" t="s">
        <v>106</v>
      </c>
      <c r="M135" s="58" t="s">
        <v>106</v>
      </c>
      <c r="N135" s="120" t="s">
        <v>576</v>
      </c>
      <c r="O135" s="120" t="s">
        <v>576</v>
      </c>
      <c r="P135" s="58" t="s">
        <v>107</v>
      </c>
      <c r="Q135" s="58" t="s">
        <v>108</v>
      </c>
      <c r="R135" s="58" t="s">
        <v>129</v>
      </c>
      <c r="S135" s="58" t="s">
        <v>132</v>
      </c>
      <c r="T135" s="58" t="s">
        <v>132</v>
      </c>
      <c r="U135" s="58" t="s">
        <v>132</v>
      </c>
      <c r="V135" s="58" t="s">
        <v>132</v>
      </c>
      <c r="W135" s="58" t="s">
        <v>132</v>
      </c>
      <c r="X135" s="58" t="s">
        <v>133</v>
      </c>
      <c r="Y135" s="58" t="s">
        <v>133</v>
      </c>
      <c r="Z135" s="58" t="s">
        <v>133</v>
      </c>
      <c r="AA135" s="58" t="s">
        <v>133</v>
      </c>
      <c r="AB135" s="58" t="s">
        <v>132</v>
      </c>
      <c r="AC135" s="58" t="s">
        <v>133</v>
      </c>
      <c r="AD135" s="58" t="s">
        <v>132</v>
      </c>
      <c r="AE135" s="58" t="s">
        <v>132</v>
      </c>
      <c r="AF135" s="58" t="s">
        <v>133</v>
      </c>
      <c r="AG135" s="58" t="s">
        <v>132</v>
      </c>
      <c r="AH135" s="58" t="s">
        <v>135</v>
      </c>
      <c r="AI135" s="58" t="s">
        <v>111</v>
      </c>
      <c r="AJ135" s="58" t="s">
        <v>136</v>
      </c>
      <c r="AK135" s="58" t="s">
        <v>137</v>
      </c>
      <c r="AL135" s="58" t="s">
        <v>114</v>
      </c>
      <c r="AM135" s="58" t="s">
        <v>138</v>
      </c>
      <c r="AN135" s="58" t="s">
        <v>116</v>
      </c>
      <c r="AO135" s="58" t="s">
        <v>117</v>
      </c>
      <c r="AP135" s="58" t="s">
        <v>118</v>
      </c>
      <c r="AQ135" s="58" t="s">
        <v>141</v>
      </c>
      <c r="AR135" s="58" t="s">
        <v>120</v>
      </c>
      <c r="AS135" s="58" t="s">
        <v>182</v>
      </c>
      <c r="AT135" s="58" t="s">
        <v>153</v>
      </c>
      <c r="AU135" s="58" t="s">
        <v>145</v>
      </c>
      <c r="AV135" s="58" t="s">
        <v>123</v>
      </c>
      <c r="AW135" s="58" t="s">
        <v>125</v>
      </c>
      <c r="AX135" s="58" t="s">
        <v>227</v>
      </c>
      <c r="AY135" s="58" t="s">
        <v>147</v>
      </c>
      <c r="AZ135" s="120" t="s">
        <v>576</v>
      </c>
      <c r="BA135" s="58" t="s">
        <v>220</v>
      </c>
      <c r="BB135" s="58" t="s">
        <v>106</v>
      </c>
      <c r="BC135" s="3"/>
      <c r="BD135" s="3">
        <f t="shared" si="2"/>
        <v>0</v>
      </c>
      <c r="BE135" s="3">
        <f t="shared" si="3"/>
        <v>1</v>
      </c>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row>
    <row r="136" spans="1:118" ht="16" x14ac:dyDescent="0.2">
      <c r="A136" s="63">
        <v>43977.451874999999</v>
      </c>
      <c r="B136" s="63">
        <v>43978.445706018516</v>
      </c>
      <c r="C136" s="58" t="s">
        <v>57</v>
      </c>
      <c r="D136" s="120" t="s">
        <v>576</v>
      </c>
      <c r="E136" s="2">
        <v>100</v>
      </c>
      <c r="F136" s="2">
        <v>85867</v>
      </c>
      <c r="G136" s="58" t="s">
        <v>130</v>
      </c>
      <c r="H136" s="63">
        <v>43978.445716076392</v>
      </c>
      <c r="I136" s="58" t="s">
        <v>299</v>
      </c>
      <c r="J136" s="58" t="s">
        <v>106</v>
      </c>
      <c r="K136" s="58" t="s">
        <v>106</v>
      </c>
      <c r="L136" s="58" t="s">
        <v>106</v>
      </c>
      <c r="M136" s="58" t="s">
        <v>106</v>
      </c>
      <c r="N136" s="120" t="s">
        <v>576</v>
      </c>
      <c r="O136" s="120" t="s">
        <v>576</v>
      </c>
      <c r="P136" s="58" t="s">
        <v>107</v>
      </c>
      <c r="Q136" s="58" t="s">
        <v>108</v>
      </c>
      <c r="R136" s="58" t="s">
        <v>129</v>
      </c>
      <c r="S136" s="58" t="s">
        <v>134</v>
      </c>
      <c r="T136" s="58" t="s">
        <v>132</v>
      </c>
      <c r="U136" s="58" t="s">
        <v>133</v>
      </c>
      <c r="V136" s="58" t="s">
        <v>134</v>
      </c>
      <c r="W136" s="58" t="s">
        <v>134</v>
      </c>
      <c r="X136" s="58" t="s">
        <v>133</v>
      </c>
      <c r="Y136" s="58" t="s">
        <v>133</v>
      </c>
      <c r="Z136" s="58" t="s">
        <v>109</v>
      </c>
      <c r="AA136" s="58" t="s">
        <v>132</v>
      </c>
      <c r="AB136" s="58" t="s">
        <v>134</v>
      </c>
      <c r="AC136" s="58" t="s">
        <v>132</v>
      </c>
      <c r="AD136" s="58" t="s">
        <v>134</v>
      </c>
      <c r="AE136" s="58" t="s">
        <v>134</v>
      </c>
      <c r="AF136" s="58" t="s">
        <v>134</v>
      </c>
      <c r="AG136" s="58" t="s">
        <v>133</v>
      </c>
      <c r="AH136" s="58" t="s">
        <v>135</v>
      </c>
      <c r="AI136" s="58" t="s">
        <v>111</v>
      </c>
      <c r="AJ136" s="58" t="s">
        <v>136</v>
      </c>
      <c r="AK136" s="58" t="s">
        <v>137</v>
      </c>
      <c r="AL136" s="58" t="s">
        <v>114</v>
      </c>
      <c r="AM136" s="58" t="s">
        <v>138</v>
      </c>
      <c r="AN136" s="58" t="s">
        <v>116</v>
      </c>
      <c r="AO136" s="58" t="s">
        <v>117</v>
      </c>
      <c r="AP136" s="58" t="s">
        <v>118</v>
      </c>
      <c r="AQ136" s="58" t="s">
        <v>141</v>
      </c>
      <c r="AR136" s="58" t="s">
        <v>120</v>
      </c>
      <c r="AS136" s="58" t="s">
        <v>170</v>
      </c>
      <c r="AT136" s="58" t="s">
        <v>122</v>
      </c>
      <c r="AU136" s="58" t="s">
        <v>145</v>
      </c>
      <c r="AV136" s="58" t="s">
        <v>179</v>
      </c>
      <c r="AW136" s="58" t="s">
        <v>125</v>
      </c>
      <c r="AX136" s="58" t="s">
        <v>126</v>
      </c>
      <c r="AY136" s="58" t="s">
        <v>147</v>
      </c>
      <c r="AZ136" s="120" t="s">
        <v>576</v>
      </c>
      <c r="BA136" s="58" t="s">
        <v>148</v>
      </c>
      <c r="BB136" s="58" t="s">
        <v>106</v>
      </c>
      <c r="BC136" s="3"/>
      <c r="BD136" s="3">
        <f t="shared" si="2"/>
        <v>1</v>
      </c>
      <c r="BE136" s="3">
        <f t="shared" si="3"/>
        <v>0</v>
      </c>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row>
    <row r="137" spans="1:118" ht="16" x14ac:dyDescent="0.2">
      <c r="A137" s="63">
        <v>43978.926226851851</v>
      </c>
      <c r="B137" s="63">
        <v>43978.938831018517</v>
      </c>
      <c r="C137" s="58" t="s">
        <v>57</v>
      </c>
      <c r="D137" s="120" t="s">
        <v>576</v>
      </c>
      <c r="E137" s="2">
        <v>100</v>
      </c>
      <c r="F137" s="2">
        <v>1089</v>
      </c>
      <c r="G137" s="58" t="s">
        <v>130</v>
      </c>
      <c r="H137" s="63">
        <v>43978.938841435185</v>
      </c>
      <c r="I137" s="58" t="s">
        <v>301</v>
      </c>
      <c r="J137" s="58" t="s">
        <v>106</v>
      </c>
      <c r="K137" s="58" t="s">
        <v>106</v>
      </c>
      <c r="L137" s="58" t="s">
        <v>106</v>
      </c>
      <c r="M137" s="58" t="s">
        <v>106</v>
      </c>
      <c r="N137" s="120" t="s">
        <v>576</v>
      </c>
      <c r="O137" s="120" t="s">
        <v>576</v>
      </c>
      <c r="P137" s="58" t="s">
        <v>107</v>
      </c>
      <c r="Q137" s="58" t="s">
        <v>108</v>
      </c>
      <c r="R137" s="58" t="s">
        <v>129</v>
      </c>
      <c r="S137" s="58" t="s">
        <v>133</v>
      </c>
      <c r="T137" s="58" t="s">
        <v>132</v>
      </c>
      <c r="U137" s="58" t="s">
        <v>132</v>
      </c>
      <c r="V137" s="58" t="s">
        <v>133</v>
      </c>
      <c r="W137" s="58" t="s">
        <v>134</v>
      </c>
      <c r="X137" s="58" t="s">
        <v>134</v>
      </c>
      <c r="Y137" s="58" t="s">
        <v>134</v>
      </c>
      <c r="Z137" s="58" t="s">
        <v>109</v>
      </c>
      <c r="AA137" s="58" t="s">
        <v>132</v>
      </c>
      <c r="AB137" s="58" t="s">
        <v>134</v>
      </c>
      <c r="AC137" s="58" t="s">
        <v>132</v>
      </c>
      <c r="AD137" s="58" t="s">
        <v>133</v>
      </c>
      <c r="AE137" s="58" t="s">
        <v>134</v>
      </c>
      <c r="AF137" s="58" t="s">
        <v>133</v>
      </c>
      <c r="AG137" s="58" t="s">
        <v>134</v>
      </c>
      <c r="AH137" s="58" t="s">
        <v>173</v>
      </c>
      <c r="AI137" s="58" t="s">
        <v>151</v>
      </c>
      <c r="AJ137" s="58" t="s">
        <v>136</v>
      </c>
      <c r="AK137" s="58" t="s">
        <v>137</v>
      </c>
      <c r="AL137" s="58" t="s">
        <v>114</v>
      </c>
      <c r="AM137" s="58" t="s">
        <v>138</v>
      </c>
      <c r="AN137" s="58" t="s">
        <v>116</v>
      </c>
      <c r="AO137" s="58" t="s">
        <v>117</v>
      </c>
      <c r="AP137" s="58" t="s">
        <v>118</v>
      </c>
      <c r="AQ137" s="58" t="s">
        <v>119</v>
      </c>
      <c r="AR137" s="58" t="s">
        <v>142</v>
      </c>
      <c r="AS137" s="58" t="s">
        <v>143</v>
      </c>
      <c r="AT137" s="58" t="s">
        <v>144</v>
      </c>
      <c r="AU137" s="58" t="s">
        <v>145</v>
      </c>
      <c r="AV137" s="58" t="s">
        <v>123</v>
      </c>
      <c r="AW137" s="58" t="s">
        <v>125</v>
      </c>
      <c r="AX137" s="58" t="s">
        <v>126</v>
      </c>
      <c r="AY137" s="58" t="s">
        <v>127</v>
      </c>
      <c r="AZ137" s="120" t="s">
        <v>576</v>
      </c>
      <c r="BA137" s="58" t="s">
        <v>148</v>
      </c>
      <c r="BB137" s="58" t="s">
        <v>106</v>
      </c>
      <c r="BC137" s="3"/>
      <c r="BD137" s="3">
        <f t="shared" si="2"/>
        <v>1</v>
      </c>
      <c r="BE137" s="3">
        <f t="shared" si="3"/>
        <v>0</v>
      </c>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row>
    <row r="138" spans="1:118" ht="16" x14ac:dyDescent="0.2">
      <c r="A138" s="63">
        <v>43981.433287037034</v>
      </c>
      <c r="B138" s="63">
        <v>43981.442743055559</v>
      </c>
      <c r="C138" s="58" t="s">
        <v>57</v>
      </c>
      <c r="D138" s="120" t="s">
        <v>576</v>
      </c>
      <c r="E138" s="2">
        <v>100</v>
      </c>
      <c r="F138" s="2">
        <v>816</v>
      </c>
      <c r="G138" s="58" t="s">
        <v>130</v>
      </c>
      <c r="H138" s="63">
        <v>43981.442747789355</v>
      </c>
      <c r="I138" s="58" t="s">
        <v>302</v>
      </c>
      <c r="J138" s="58" t="s">
        <v>106</v>
      </c>
      <c r="K138" s="58" t="s">
        <v>106</v>
      </c>
      <c r="L138" s="58" t="s">
        <v>106</v>
      </c>
      <c r="M138" s="58" t="s">
        <v>106</v>
      </c>
      <c r="N138" s="120" t="s">
        <v>576</v>
      </c>
      <c r="O138" s="120" t="s">
        <v>576</v>
      </c>
      <c r="P138" s="58" t="s">
        <v>107</v>
      </c>
      <c r="Q138" s="58" t="s">
        <v>108</v>
      </c>
      <c r="R138" s="58" t="s">
        <v>129</v>
      </c>
      <c r="S138" s="58" t="s">
        <v>133</v>
      </c>
      <c r="T138" s="58" t="s">
        <v>133</v>
      </c>
      <c r="U138" s="58" t="s">
        <v>133</v>
      </c>
      <c r="V138" s="58" t="s">
        <v>134</v>
      </c>
      <c r="W138" s="58" t="s">
        <v>134</v>
      </c>
      <c r="X138" s="58" t="s">
        <v>134</v>
      </c>
      <c r="Y138" s="58" t="s">
        <v>134</v>
      </c>
      <c r="Z138" s="58" t="s">
        <v>134</v>
      </c>
      <c r="AA138" s="58" t="s">
        <v>134</v>
      </c>
      <c r="AB138" s="58" t="s">
        <v>109</v>
      </c>
      <c r="AC138" s="58" t="s">
        <v>134</v>
      </c>
      <c r="AD138" s="58" t="s">
        <v>134</v>
      </c>
      <c r="AE138" s="58" t="s">
        <v>134</v>
      </c>
      <c r="AF138" s="58" t="s">
        <v>134</v>
      </c>
      <c r="AG138" s="58" t="s">
        <v>109</v>
      </c>
      <c r="AH138" s="58" t="s">
        <v>110</v>
      </c>
      <c r="AI138" s="58" t="s">
        <v>111</v>
      </c>
      <c r="AJ138" s="58" t="s">
        <v>136</v>
      </c>
      <c r="AK138" s="58" t="s">
        <v>137</v>
      </c>
      <c r="AL138" s="58" t="s">
        <v>114</v>
      </c>
      <c r="AM138" s="58" t="s">
        <v>138</v>
      </c>
      <c r="AN138" s="58" t="s">
        <v>116</v>
      </c>
      <c r="AO138" s="58" t="s">
        <v>117</v>
      </c>
      <c r="AP138" s="58" t="s">
        <v>118</v>
      </c>
      <c r="AQ138" s="58" t="s">
        <v>141</v>
      </c>
      <c r="AR138" s="58" t="s">
        <v>142</v>
      </c>
      <c r="AS138" s="58" t="s">
        <v>143</v>
      </c>
      <c r="AT138" s="58" t="s">
        <v>161</v>
      </c>
      <c r="AU138" s="58" t="s">
        <v>145</v>
      </c>
      <c r="AV138" s="58" t="s">
        <v>123</v>
      </c>
      <c r="AW138" s="58" t="s">
        <v>125</v>
      </c>
      <c r="AX138" s="58" t="s">
        <v>146</v>
      </c>
      <c r="AY138" s="58" t="s">
        <v>192</v>
      </c>
      <c r="AZ138" s="120" t="s">
        <v>576</v>
      </c>
      <c r="BA138" s="58" t="s">
        <v>148</v>
      </c>
      <c r="BB138" s="58" t="s">
        <v>106</v>
      </c>
      <c r="BC138" s="3"/>
      <c r="BD138" s="3">
        <f t="shared" si="2"/>
        <v>1</v>
      </c>
      <c r="BE138" s="3">
        <f t="shared" si="3"/>
        <v>0</v>
      </c>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row>
    <row r="139" spans="1:118" ht="16" x14ac:dyDescent="0.2">
      <c r="A139" s="63">
        <v>43977.419421296298</v>
      </c>
      <c r="B139" s="63">
        <v>43977.423680555556</v>
      </c>
      <c r="C139" s="58" t="s">
        <v>57</v>
      </c>
      <c r="D139" s="120" t="s">
        <v>576</v>
      </c>
      <c r="E139" s="2">
        <v>33</v>
      </c>
      <c r="F139" s="2">
        <v>368</v>
      </c>
      <c r="G139" s="58" t="s">
        <v>104</v>
      </c>
      <c r="H139" s="63">
        <v>43984.423759756944</v>
      </c>
      <c r="I139" s="58" t="s">
        <v>305</v>
      </c>
      <c r="J139" s="58" t="s">
        <v>106</v>
      </c>
      <c r="K139" s="58" t="s">
        <v>106</v>
      </c>
      <c r="L139" s="58" t="s">
        <v>106</v>
      </c>
      <c r="M139" s="58" t="s">
        <v>106</v>
      </c>
      <c r="N139" s="120" t="s">
        <v>576</v>
      </c>
      <c r="O139" s="120" t="s">
        <v>576</v>
      </c>
      <c r="P139" s="58" t="s">
        <v>107</v>
      </c>
      <c r="Q139" s="58" t="s">
        <v>108</v>
      </c>
      <c r="R139" s="58" t="s">
        <v>129</v>
      </c>
      <c r="S139" s="58" t="s">
        <v>134</v>
      </c>
      <c r="T139" s="58" t="s">
        <v>132</v>
      </c>
      <c r="U139" s="58" t="s">
        <v>133</v>
      </c>
      <c r="V139" s="58" t="s">
        <v>133</v>
      </c>
      <c r="W139" s="58" t="s">
        <v>134</v>
      </c>
      <c r="X139" s="58" t="s">
        <v>133</v>
      </c>
      <c r="Y139" s="58" t="s">
        <v>133</v>
      </c>
      <c r="Z139" s="58" t="s">
        <v>133</v>
      </c>
      <c r="AA139" s="58" t="s">
        <v>133</v>
      </c>
      <c r="AB139" s="58" t="s">
        <v>133</v>
      </c>
      <c r="AC139" s="58" t="s">
        <v>134</v>
      </c>
      <c r="AD139" s="58" t="s">
        <v>133</v>
      </c>
      <c r="AE139" s="58" t="s">
        <v>133</v>
      </c>
      <c r="AF139" s="58" t="s">
        <v>134</v>
      </c>
      <c r="AG139" s="58" t="s">
        <v>133</v>
      </c>
      <c r="AH139" s="58" t="s">
        <v>173</v>
      </c>
      <c r="AI139" s="58" t="s">
        <v>151</v>
      </c>
      <c r="AJ139" s="58" t="s">
        <v>136</v>
      </c>
      <c r="AK139" s="58" t="s">
        <v>137</v>
      </c>
      <c r="AL139" s="58" t="s">
        <v>114</v>
      </c>
      <c r="AM139" s="58" t="s">
        <v>138</v>
      </c>
      <c r="AN139" s="58" t="s">
        <v>116</v>
      </c>
      <c r="AO139" s="58" t="s">
        <v>117</v>
      </c>
      <c r="AP139" s="58" t="s">
        <v>140</v>
      </c>
      <c r="AQ139" s="58" t="s">
        <v>141</v>
      </c>
      <c r="AR139" s="58" t="s">
        <v>142</v>
      </c>
      <c r="AS139" s="58" t="s">
        <v>143</v>
      </c>
      <c r="AT139" s="58" t="s">
        <v>153</v>
      </c>
      <c r="AU139" s="58" t="s">
        <v>145</v>
      </c>
      <c r="AV139" s="58" t="s">
        <v>123</v>
      </c>
      <c r="AW139" s="58" t="s">
        <v>125</v>
      </c>
      <c r="AX139" s="58" t="s">
        <v>126</v>
      </c>
      <c r="AY139" s="58" t="s">
        <v>127</v>
      </c>
      <c r="AZ139" s="120" t="s">
        <v>576</v>
      </c>
      <c r="BA139" s="58" t="s">
        <v>148</v>
      </c>
      <c r="BB139" s="58" t="s">
        <v>106</v>
      </c>
      <c r="BC139" s="3"/>
      <c r="BD139" s="3">
        <f t="shared" si="2"/>
        <v>1</v>
      </c>
      <c r="BE139" s="3">
        <f t="shared" si="3"/>
        <v>0</v>
      </c>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row>
    <row r="140" spans="1:118" ht="16" x14ac:dyDescent="0.2">
      <c r="A140" s="63">
        <v>43977.424814814818</v>
      </c>
      <c r="B140" s="63">
        <v>43977.428819444445</v>
      </c>
      <c r="C140" s="58" t="s">
        <v>57</v>
      </c>
      <c r="D140" s="120" t="s">
        <v>576</v>
      </c>
      <c r="E140" s="2">
        <v>33</v>
      </c>
      <c r="F140" s="2">
        <v>345</v>
      </c>
      <c r="G140" s="58" t="s">
        <v>104</v>
      </c>
      <c r="H140" s="63">
        <v>43984.428889131945</v>
      </c>
      <c r="I140" s="58" t="s">
        <v>307</v>
      </c>
      <c r="J140" s="58" t="s">
        <v>106</v>
      </c>
      <c r="K140" s="58" t="s">
        <v>106</v>
      </c>
      <c r="L140" s="58" t="s">
        <v>106</v>
      </c>
      <c r="M140" s="58" t="s">
        <v>106</v>
      </c>
      <c r="N140" s="120" t="s">
        <v>576</v>
      </c>
      <c r="O140" s="120" t="s">
        <v>576</v>
      </c>
      <c r="P140" s="58" t="s">
        <v>107</v>
      </c>
      <c r="Q140" s="58" t="s">
        <v>108</v>
      </c>
      <c r="R140" s="58" t="s">
        <v>129</v>
      </c>
      <c r="S140" s="58" t="s">
        <v>134</v>
      </c>
      <c r="T140" s="58" t="s">
        <v>133</v>
      </c>
      <c r="U140" s="58" t="s">
        <v>133</v>
      </c>
      <c r="V140" s="58" t="s">
        <v>132</v>
      </c>
      <c r="W140" s="58" t="s">
        <v>132</v>
      </c>
      <c r="X140" s="58" t="s">
        <v>133</v>
      </c>
      <c r="Y140" s="58" t="s">
        <v>132</v>
      </c>
      <c r="Z140" s="58" t="s">
        <v>133</v>
      </c>
      <c r="AA140" s="58" t="s">
        <v>133</v>
      </c>
      <c r="AB140" s="58" t="s">
        <v>134</v>
      </c>
      <c r="AC140" s="58" t="s">
        <v>133</v>
      </c>
      <c r="AD140" s="58" t="s">
        <v>132</v>
      </c>
      <c r="AE140" s="58" t="s">
        <v>134</v>
      </c>
      <c r="AF140" s="58" t="s">
        <v>134</v>
      </c>
      <c r="AG140" s="58" t="s">
        <v>133</v>
      </c>
      <c r="AH140" s="58" t="s">
        <v>173</v>
      </c>
      <c r="AI140" s="58" t="s">
        <v>166</v>
      </c>
      <c r="AJ140" s="58" t="s">
        <v>136</v>
      </c>
      <c r="AK140" s="58" t="s">
        <v>137</v>
      </c>
      <c r="AL140" s="58" t="s">
        <v>114</v>
      </c>
      <c r="AM140" s="58" t="s">
        <v>155</v>
      </c>
      <c r="AN140" s="58" t="s">
        <v>116</v>
      </c>
      <c r="AO140" s="58" t="s">
        <v>117</v>
      </c>
      <c r="AP140" s="58" t="s">
        <v>118</v>
      </c>
      <c r="AQ140" s="58" t="s">
        <v>141</v>
      </c>
      <c r="AR140" s="58" t="s">
        <v>142</v>
      </c>
      <c r="AS140" s="58" t="s">
        <v>143</v>
      </c>
      <c r="AT140" s="58" t="s">
        <v>161</v>
      </c>
      <c r="AU140" s="58" t="s">
        <v>145</v>
      </c>
      <c r="AV140" s="58" t="s">
        <v>123</v>
      </c>
      <c r="AW140" s="58" t="s">
        <v>125</v>
      </c>
      <c r="AX140" s="58" t="s">
        <v>126</v>
      </c>
      <c r="AY140" s="58" t="s">
        <v>147</v>
      </c>
      <c r="AZ140" s="120" t="s">
        <v>576</v>
      </c>
      <c r="BA140" s="58" t="s">
        <v>148</v>
      </c>
      <c r="BB140" s="58" t="s">
        <v>106</v>
      </c>
      <c r="BC140" s="3"/>
      <c r="BD140" s="3">
        <f t="shared" si="2"/>
        <v>1</v>
      </c>
      <c r="BE140" s="3">
        <f t="shared" si="3"/>
        <v>0</v>
      </c>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row>
    <row r="141" spans="1:118" s="66" customFormat="1" ht="16" x14ac:dyDescent="0.2">
      <c r="A141" s="63">
        <v>43977.435173611113</v>
      </c>
      <c r="B141" s="63">
        <v>43977.442430555559</v>
      </c>
      <c r="C141" s="58" t="s">
        <v>57</v>
      </c>
      <c r="D141" s="120" t="s">
        <v>576</v>
      </c>
      <c r="E141" s="2">
        <v>33</v>
      </c>
      <c r="F141" s="2">
        <v>627</v>
      </c>
      <c r="G141" s="58" t="s">
        <v>104</v>
      </c>
      <c r="H141" s="63">
        <v>43984.442498171295</v>
      </c>
      <c r="I141" s="58" t="s">
        <v>311</v>
      </c>
      <c r="J141" s="58" t="s">
        <v>106</v>
      </c>
      <c r="K141" s="58" t="s">
        <v>106</v>
      </c>
      <c r="L141" s="58" t="s">
        <v>106</v>
      </c>
      <c r="M141" s="58" t="s">
        <v>106</v>
      </c>
      <c r="N141" s="120" t="s">
        <v>576</v>
      </c>
      <c r="O141" s="120" t="s">
        <v>576</v>
      </c>
      <c r="P141" s="58" t="s">
        <v>107</v>
      </c>
      <c r="Q141" s="58" t="s">
        <v>108</v>
      </c>
      <c r="R141" s="58" t="s">
        <v>129</v>
      </c>
      <c r="S141" s="58" t="s">
        <v>132</v>
      </c>
      <c r="T141" s="58" t="s">
        <v>132</v>
      </c>
      <c r="U141" s="58" t="s">
        <v>132</v>
      </c>
      <c r="V141" s="58" t="s">
        <v>132</v>
      </c>
      <c r="W141" s="58" t="s">
        <v>133</v>
      </c>
      <c r="X141" s="58" t="s">
        <v>133</v>
      </c>
      <c r="Y141" s="58" t="s">
        <v>132</v>
      </c>
      <c r="Z141" s="58" t="s">
        <v>133</v>
      </c>
      <c r="AA141" s="58" t="s">
        <v>133</v>
      </c>
      <c r="AB141" s="58" t="s">
        <v>132</v>
      </c>
      <c r="AC141" s="58" t="s">
        <v>132</v>
      </c>
      <c r="AD141" s="58" t="s">
        <v>132</v>
      </c>
      <c r="AE141" s="58" t="s">
        <v>132</v>
      </c>
      <c r="AF141" s="58" t="s">
        <v>132</v>
      </c>
      <c r="AG141" s="58" t="s">
        <v>132</v>
      </c>
      <c r="AH141" s="58" t="s">
        <v>135</v>
      </c>
      <c r="AI141" s="58" t="s">
        <v>151</v>
      </c>
      <c r="AJ141" s="58" t="s">
        <v>136</v>
      </c>
      <c r="AK141" s="58" t="s">
        <v>137</v>
      </c>
      <c r="AL141" s="58" t="s">
        <v>114</v>
      </c>
      <c r="AM141" s="58" t="s">
        <v>138</v>
      </c>
      <c r="AN141" s="58" t="s">
        <v>116</v>
      </c>
      <c r="AO141" s="58" t="s">
        <v>117</v>
      </c>
      <c r="AP141" s="58" t="s">
        <v>118</v>
      </c>
      <c r="AQ141" s="58" t="s">
        <v>141</v>
      </c>
      <c r="AR141" s="58" t="s">
        <v>142</v>
      </c>
      <c r="AS141" s="58" t="s">
        <v>143</v>
      </c>
      <c r="AT141" s="58" t="s">
        <v>153</v>
      </c>
      <c r="AU141" s="58" t="s">
        <v>145</v>
      </c>
      <c r="AV141" s="58" t="s">
        <v>124</v>
      </c>
      <c r="AW141" s="58" t="s">
        <v>171</v>
      </c>
      <c r="AX141" s="58" t="s">
        <v>146</v>
      </c>
      <c r="AY141" s="58" t="s">
        <v>192</v>
      </c>
      <c r="AZ141" s="120" t="s">
        <v>576</v>
      </c>
      <c r="BA141" s="58" t="s">
        <v>148</v>
      </c>
      <c r="BB141" s="58" t="s">
        <v>106</v>
      </c>
      <c r="BC141" s="3"/>
      <c r="BD141" s="3">
        <f t="shared" si="2"/>
        <v>1</v>
      </c>
      <c r="BE141" s="3">
        <f t="shared" si="3"/>
        <v>0</v>
      </c>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row>
    <row r="142" spans="1:118" ht="16" x14ac:dyDescent="0.2">
      <c r="A142" s="63">
        <v>43977.455347222225</v>
      </c>
      <c r="B142" s="63">
        <v>43977.462546296294</v>
      </c>
      <c r="C142" s="58" t="s">
        <v>57</v>
      </c>
      <c r="D142" s="120" t="s">
        <v>576</v>
      </c>
      <c r="E142" s="2">
        <v>33</v>
      </c>
      <c r="F142" s="2">
        <v>621</v>
      </c>
      <c r="G142" s="58" t="s">
        <v>104</v>
      </c>
      <c r="H142" s="63">
        <v>43984.46261519676</v>
      </c>
      <c r="I142" s="58" t="s">
        <v>312</v>
      </c>
      <c r="J142" s="58" t="s">
        <v>106</v>
      </c>
      <c r="K142" s="58" t="s">
        <v>106</v>
      </c>
      <c r="L142" s="58" t="s">
        <v>106</v>
      </c>
      <c r="M142" s="58" t="s">
        <v>106</v>
      </c>
      <c r="N142" s="120" t="s">
        <v>576</v>
      </c>
      <c r="O142" s="120" t="s">
        <v>576</v>
      </c>
      <c r="P142" s="58" t="s">
        <v>107</v>
      </c>
      <c r="Q142" s="58" t="s">
        <v>108</v>
      </c>
      <c r="R142" s="58" t="s">
        <v>129</v>
      </c>
      <c r="S142" s="58" t="s">
        <v>133</v>
      </c>
      <c r="T142" s="58" t="s">
        <v>133</v>
      </c>
      <c r="U142" s="58" t="s">
        <v>132</v>
      </c>
      <c r="V142" s="58" t="s">
        <v>134</v>
      </c>
      <c r="W142" s="58" t="s">
        <v>134</v>
      </c>
      <c r="X142" s="58" t="s">
        <v>133</v>
      </c>
      <c r="Y142" s="58" t="s">
        <v>133</v>
      </c>
      <c r="Z142" s="58" t="s">
        <v>134</v>
      </c>
      <c r="AA142" s="58" t="s">
        <v>133</v>
      </c>
      <c r="AB142" s="58" t="s">
        <v>134</v>
      </c>
      <c r="AC142" s="58" t="s">
        <v>133</v>
      </c>
      <c r="AD142" s="58" t="s">
        <v>134</v>
      </c>
      <c r="AE142" s="58" t="s">
        <v>134</v>
      </c>
      <c r="AF142" s="58" t="s">
        <v>134</v>
      </c>
      <c r="AG142" s="58" t="s">
        <v>133</v>
      </c>
      <c r="AH142" s="58" t="s">
        <v>165</v>
      </c>
      <c r="AI142" s="58" t="s">
        <v>111</v>
      </c>
      <c r="AJ142" s="58" t="s">
        <v>136</v>
      </c>
      <c r="AK142" s="58" t="s">
        <v>137</v>
      </c>
      <c r="AL142" s="58" t="s">
        <v>114</v>
      </c>
      <c r="AM142" s="58" t="s">
        <v>138</v>
      </c>
      <c r="AN142" s="58" t="s">
        <v>116</v>
      </c>
      <c r="AO142" s="58" t="s">
        <v>117</v>
      </c>
      <c r="AP142" s="58" t="s">
        <v>118</v>
      </c>
      <c r="AQ142" s="58" t="s">
        <v>119</v>
      </c>
      <c r="AR142" s="58" t="s">
        <v>142</v>
      </c>
      <c r="AS142" s="58" t="s">
        <v>143</v>
      </c>
      <c r="AT142" s="58" t="s">
        <v>122</v>
      </c>
      <c r="AU142" s="58" t="s">
        <v>145</v>
      </c>
      <c r="AV142" s="58" t="s">
        <v>123</v>
      </c>
      <c r="AW142" s="58" t="s">
        <v>125</v>
      </c>
      <c r="AX142" s="58" t="s">
        <v>157</v>
      </c>
      <c r="AY142" s="58" t="s">
        <v>147</v>
      </c>
      <c r="AZ142" s="120" t="s">
        <v>576</v>
      </c>
      <c r="BA142" s="58" t="s">
        <v>148</v>
      </c>
      <c r="BB142" s="58" t="s">
        <v>106</v>
      </c>
      <c r="BC142" s="3"/>
      <c r="BD142" s="3">
        <f t="shared" si="2"/>
        <v>1</v>
      </c>
      <c r="BE142" s="3">
        <f t="shared" si="3"/>
        <v>0</v>
      </c>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row>
    <row r="143" spans="1:118" ht="16" x14ac:dyDescent="0.2">
      <c r="A143" s="63">
        <v>44020.741365740738</v>
      </c>
      <c r="B143" s="63">
        <v>44020.748854166668</v>
      </c>
      <c r="C143" s="58" t="s">
        <v>57</v>
      </c>
      <c r="D143" s="120" t="s">
        <v>576</v>
      </c>
      <c r="E143" s="2">
        <v>100</v>
      </c>
      <c r="F143" s="2">
        <v>647</v>
      </c>
      <c r="G143" s="58" t="s">
        <v>130</v>
      </c>
      <c r="H143" s="63">
        <v>44020.748870381947</v>
      </c>
      <c r="I143" s="58" t="s">
        <v>315</v>
      </c>
      <c r="J143" s="58" t="s">
        <v>106</v>
      </c>
      <c r="K143" s="58" t="s">
        <v>106</v>
      </c>
      <c r="L143" s="58" t="s">
        <v>106</v>
      </c>
      <c r="M143" s="58" t="s">
        <v>106</v>
      </c>
      <c r="N143" s="120" t="s">
        <v>576</v>
      </c>
      <c r="O143" s="120" t="s">
        <v>576</v>
      </c>
      <c r="P143" s="58" t="s">
        <v>107</v>
      </c>
      <c r="Q143" s="58" t="s">
        <v>108</v>
      </c>
      <c r="R143" s="58" t="s">
        <v>129</v>
      </c>
      <c r="S143" s="58" t="s">
        <v>133</v>
      </c>
      <c r="T143" s="58" t="s">
        <v>132</v>
      </c>
      <c r="U143" s="58" t="s">
        <v>133</v>
      </c>
      <c r="V143" s="58" t="s">
        <v>133</v>
      </c>
      <c r="W143" s="58" t="s">
        <v>133</v>
      </c>
      <c r="X143" s="58" t="s">
        <v>133</v>
      </c>
      <c r="Y143" s="58" t="s">
        <v>133</v>
      </c>
      <c r="Z143" s="58" t="s">
        <v>133</v>
      </c>
      <c r="AA143" s="58" t="s">
        <v>133</v>
      </c>
      <c r="AB143" s="58" t="s">
        <v>133</v>
      </c>
      <c r="AC143" s="58" t="s">
        <v>133</v>
      </c>
      <c r="AD143" s="58" t="s">
        <v>133</v>
      </c>
      <c r="AE143" s="58" t="s">
        <v>133</v>
      </c>
      <c r="AF143" s="58" t="s">
        <v>133</v>
      </c>
      <c r="AG143" s="58" t="s">
        <v>133</v>
      </c>
      <c r="AH143" s="58" t="s">
        <v>135</v>
      </c>
      <c r="AI143" s="58" t="s">
        <v>111</v>
      </c>
      <c r="AJ143" s="58" t="s">
        <v>136</v>
      </c>
      <c r="AK143" s="58" t="s">
        <v>152</v>
      </c>
      <c r="AL143" s="58" t="s">
        <v>114</v>
      </c>
      <c r="AM143" s="58" t="s">
        <v>138</v>
      </c>
      <c r="AN143" s="58" t="s">
        <v>156</v>
      </c>
      <c r="AO143" s="58" t="s">
        <v>117</v>
      </c>
      <c r="AP143" s="58" t="s">
        <v>118</v>
      </c>
      <c r="AQ143" s="58" t="s">
        <v>119</v>
      </c>
      <c r="AR143" s="58" t="s">
        <v>142</v>
      </c>
      <c r="AS143" s="58" t="s">
        <v>143</v>
      </c>
      <c r="AT143" s="58" t="s">
        <v>153</v>
      </c>
      <c r="AU143" s="58" t="s">
        <v>145</v>
      </c>
      <c r="AV143" s="58" t="s">
        <v>123</v>
      </c>
      <c r="AW143" s="58" t="s">
        <v>125</v>
      </c>
      <c r="AX143" s="58" t="s">
        <v>126</v>
      </c>
      <c r="AY143" s="58" t="s">
        <v>147</v>
      </c>
      <c r="AZ143" s="120" t="s">
        <v>576</v>
      </c>
      <c r="BA143" s="58" t="s">
        <v>148</v>
      </c>
      <c r="BB143" s="58" t="s">
        <v>106</v>
      </c>
      <c r="BC143" s="3"/>
      <c r="BD143" s="3">
        <f t="shared" si="2"/>
        <v>1</v>
      </c>
      <c r="BE143" s="3">
        <f t="shared" si="3"/>
        <v>0</v>
      </c>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row>
    <row r="144" spans="1:118" s="17" customFormat="1" ht="16" x14ac:dyDescent="0.2">
      <c r="A144" s="63">
        <v>44020.815613425926</v>
      </c>
      <c r="B144" s="63">
        <v>44020.8202662037</v>
      </c>
      <c r="C144" s="58" t="s">
        <v>57</v>
      </c>
      <c r="D144" s="120" t="s">
        <v>576</v>
      </c>
      <c r="E144" s="2">
        <v>100</v>
      </c>
      <c r="F144" s="2">
        <v>402</v>
      </c>
      <c r="G144" s="58" t="s">
        <v>130</v>
      </c>
      <c r="H144" s="63">
        <v>44020.820280092594</v>
      </c>
      <c r="I144" s="58" t="s">
        <v>316</v>
      </c>
      <c r="J144" s="58" t="s">
        <v>106</v>
      </c>
      <c r="K144" s="58" t="s">
        <v>106</v>
      </c>
      <c r="L144" s="58" t="s">
        <v>106</v>
      </c>
      <c r="M144" s="58" t="s">
        <v>106</v>
      </c>
      <c r="N144" s="120" t="s">
        <v>576</v>
      </c>
      <c r="O144" s="120" t="s">
        <v>576</v>
      </c>
      <c r="P144" s="58" t="s">
        <v>107</v>
      </c>
      <c r="Q144" s="58" t="s">
        <v>108</v>
      </c>
      <c r="R144" s="58" t="s">
        <v>129</v>
      </c>
      <c r="S144" s="58" t="s">
        <v>133</v>
      </c>
      <c r="T144" s="58" t="s">
        <v>132</v>
      </c>
      <c r="U144" s="58" t="s">
        <v>133</v>
      </c>
      <c r="V144" s="58" t="s">
        <v>134</v>
      </c>
      <c r="W144" s="58" t="s">
        <v>133</v>
      </c>
      <c r="X144" s="58" t="s">
        <v>134</v>
      </c>
      <c r="Y144" s="58" t="s">
        <v>134</v>
      </c>
      <c r="Z144" s="58" t="s">
        <v>134</v>
      </c>
      <c r="AA144" s="58" t="s">
        <v>133</v>
      </c>
      <c r="AB144" s="58" t="s">
        <v>134</v>
      </c>
      <c r="AC144" s="58" t="s">
        <v>134</v>
      </c>
      <c r="AD144" s="58" t="s">
        <v>134</v>
      </c>
      <c r="AE144" s="58" t="s">
        <v>134</v>
      </c>
      <c r="AF144" s="58" t="s">
        <v>134</v>
      </c>
      <c r="AG144" s="58" t="s">
        <v>134</v>
      </c>
      <c r="AH144" s="58" t="s">
        <v>173</v>
      </c>
      <c r="AI144" s="58" t="s">
        <v>151</v>
      </c>
      <c r="AJ144" s="58" t="s">
        <v>136</v>
      </c>
      <c r="AK144" s="58" t="s">
        <v>137</v>
      </c>
      <c r="AL144" s="58" t="s">
        <v>114</v>
      </c>
      <c r="AM144" s="58" t="s">
        <v>138</v>
      </c>
      <c r="AN144" s="58" t="s">
        <v>116</v>
      </c>
      <c r="AO144" s="58" t="s">
        <v>117</v>
      </c>
      <c r="AP144" s="58" t="s">
        <v>118</v>
      </c>
      <c r="AQ144" s="58" t="s">
        <v>141</v>
      </c>
      <c r="AR144" s="58" t="s">
        <v>142</v>
      </c>
      <c r="AS144" s="58" t="s">
        <v>143</v>
      </c>
      <c r="AT144" s="58" t="s">
        <v>153</v>
      </c>
      <c r="AU144" s="58" t="s">
        <v>145</v>
      </c>
      <c r="AV144" s="58" t="s">
        <v>174</v>
      </c>
      <c r="AW144" s="58" t="s">
        <v>171</v>
      </c>
      <c r="AX144" s="58" t="s">
        <v>146</v>
      </c>
      <c r="AY144" s="58" t="s">
        <v>147</v>
      </c>
      <c r="AZ144" s="120" t="s">
        <v>576</v>
      </c>
      <c r="BA144" s="58" t="s">
        <v>148</v>
      </c>
      <c r="BB144" s="58" t="s">
        <v>106</v>
      </c>
      <c r="BC144" s="3"/>
      <c r="BD144" s="3">
        <f t="shared" si="2"/>
        <v>1</v>
      </c>
      <c r="BE144" s="3">
        <f t="shared" si="3"/>
        <v>0</v>
      </c>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row>
    <row r="145" spans="1:118" s="17" customFormat="1" ht="16" x14ac:dyDescent="0.2">
      <c r="A145" s="63">
        <v>44022.404988425929</v>
      </c>
      <c r="B145" s="63">
        <v>44022.423020833332</v>
      </c>
      <c r="C145" s="58" t="s">
        <v>57</v>
      </c>
      <c r="D145" s="120" t="s">
        <v>576</v>
      </c>
      <c r="E145" s="2">
        <v>100</v>
      </c>
      <c r="F145" s="2">
        <v>1557</v>
      </c>
      <c r="G145" s="58" t="s">
        <v>130</v>
      </c>
      <c r="H145" s="63">
        <v>44022.423033067127</v>
      </c>
      <c r="I145" s="58" t="s">
        <v>317</v>
      </c>
      <c r="J145" s="58" t="s">
        <v>106</v>
      </c>
      <c r="K145" s="58" t="s">
        <v>106</v>
      </c>
      <c r="L145" s="58" t="s">
        <v>106</v>
      </c>
      <c r="M145" s="58" t="s">
        <v>106</v>
      </c>
      <c r="N145" s="120" t="s">
        <v>576</v>
      </c>
      <c r="O145" s="120" t="s">
        <v>576</v>
      </c>
      <c r="P145" s="58" t="s">
        <v>107</v>
      </c>
      <c r="Q145" s="58" t="s">
        <v>108</v>
      </c>
      <c r="R145" s="58" t="s">
        <v>129</v>
      </c>
      <c r="S145" s="58" t="s">
        <v>134</v>
      </c>
      <c r="T145" s="58" t="s">
        <v>132</v>
      </c>
      <c r="U145" s="58" t="s">
        <v>134</v>
      </c>
      <c r="V145" s="58" t="s">
        <v>134</v>
      </c>
      <c r="W145" s="58" t="s">
        <v>134</v>
      </c>
      <c r="X145" s="58" t="s">
        <v>134</v>
      </c>
      <c r="Y145" s="58" t="s">
        <v>134</v>
      </c>
      <c r="Z145" s="58" t="s">
        <v>134</v>
      </c>
      <c r="AA145" s="58" t="s">
        <v>132</v>
      </c>
      <c r="AB145" s="58" t="s">
        <v>132</v>
      </c>
      <c r="AC145" s="58" t="s">
        <v>132</v>
      </c>
      <c r="AD145" s="58" t="s">
        <v>133</v>
      </c>
      <c r="AE145" s="58" t="s">
        <v>134</v>
      </c>
      <c r="AF145" s="58" t="s">
        <v>134</v>
      </c>
      <c r="AG145" s="58" t="s">
        <v>133</v>
      </c>
      <c r="AH145" s="58" t="s">
        <v>135</v>
      </c>
      <c r="AI145" s="58" t="s">
        <v>111</v>
      </c>
      <c r="AJ145" s="58" t="s">
        <v>136</v>
      </c>
      <c r="AK145" s="58" t="s">
        <v>152</v>
      </c>
      <c r="AL145" s="58" t="s">
        <v>114</v>
      </c>
      <c r="AM145" s="58" t="s">
        <v>138</v>
      </c>
      <c r="AN145" s="58" t="s">
        <v>176</v>
      </c>
      <c r="AO145" s="58" t="s">
        <v>117</v>
      </c>
      <c r="AP145" s="58" t="s">
        <v>118</v>
      </c>
      <c r="AQ145" s="58" t="s">
        <v>141</v>
      </c>
      <c r="AR145" s="58" t="s">
        <v>120</v>
      </c>
      <c r="AS145" s="58" t="s">
        <v>182</v>
      </c>
      <c r="AT145" s="58" t="s">
        <v>153</v>
      </c>
      <c r="AU145" s="58" t="s">
        <v>145</v>
      </c>
      <c r="AV145" s="58" t="s">
        <v>123</v>
      </c>
      <c r="AW145" s="58" t="s">
        <v>171</v>
      </c>
      <c r="AX145" s="58" t="s">
        <v>157</v>
      </c>
      <c r="AY145" s="58" t="s">
        <v>127</v>
      </c>
      <c r="AZ145" s="120" t="s">
        <v>576</v>
      </c>
      <c r="BA145" s="58" t="s">
        <v>220</v>
      </c>
      <c r="BB145" s="58" t="s">
        <v>106</v>
      </c>
      <c r="BC145" s="3"/>
      <c r="BD145" s="3">
        <f t="shared" si="2"/>
        <v>0</v>
      </c>
      <c r="BE145" s="3">
        <f t="shared" si="3"/>
        <v>1</v>
      </c>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row>
    <row r="146" spans="1:118" s="17" customFormat="1" ht="16" x14ac:dyDescent="0.2">
      <c r="A146" s="63">
        <v>44022.969826388886</v>
      </c>
      <c r="B146" s="63">
        <v>44022.981504629628</v>
      </c>
      <c r="C146" s="58" t="s">
        <v>57</v>
      </c>
      <c r="D146" s="120" t="s">
        <v>576</v>
      </c>
      <c r="E146" s="2">
        <v>100</v>
      </c>
      <c r="F146" s="2">
        <v>1008</v>
      </c>
      <c r="G146" s="58" t="s">
        <v>130</v>
      </c>
      <c r="H146" s="63">
        <v>44022.981510277779</v>
      </c>
      <c r="I146" s="58" t="s">
        <v>318</v>
      </c>
      <c r="J146" s="58" t="s">
        <v>106</v>
      </c>
      <c r="K146" s="58" t="s">
        <v>106</v>
      </c>
      <c r="L146" s="58" t="s">
        <v>106</v>
      </c>
      <c r="M146" s="58" t="s">
        <v>106</v>
      </c>
      <c r="N146" s="120" t="s">
        <v>576</v>
      </c>
      <c r="O146" s="120" t="s">
        <v>576</v>
      </c>
      <c r="P146" s="58" t="s">
        <v>107</v>
      </c>
      <c r="Q146" s="58" t="s">
        <v>108</v>
      </c>
      <c r="R146" s="58" t="s">
        <v>129</v>
      </c>
      <c r="S146" s="58" t="s">
        <v>134</v>
      </c>
      <c r="T146" s="58" t="s">
        <v>133</v>
      </c>
      <c r="U146" s="58" t="s">
        <v>132</v>
      </c>
      <c r="V146" s="58" t="s">
        <v>132</v>
      </c>
      <c r="W146" s="58" t="s">
        <v>132</v>
      </c>
      <c r="X146" s="58" t="s">
        <v>132</v>
      </c>
      <c r="Y146" s="58" t="s">
        <v>132</v>
      </c>
      <c r="Z146" s="58" t="s">
        <v>133</v>
      </c>
      <c r="AA146" s="58" t="s">
        <v>133</v>
      </c>
      <c r="AB146" s="58" t="s">
        <v>133</v>
      </c>
      <c r="AC146" s="58" t="s">
        <v>133</v>
      </c>
      <c r="AD146" s="58" t="s">
        <v>133</v>
      </c>
      <c r="AE146" s="58" t="s">
        <v>133</v>
      </c>
      <c r="AF146" s="58" t="s">
        <v>133</v>
      </c>
      <c r="AG146" s="58" t="s">
        <v>133</v>
      </c>
      <c r="AH146" s="58" t="s">
        <v>110</v>
      </c>
      <c r="AI146" s="58" t="s">
        <v>151</v>
      </c>
      <c r="AJ146" s="58" t="s">
        <v>136</v>
      </c>
      <c r="AK146" s="58" t="s">
        <v>113</v>
      </c>
      <c r="AL146" s="58" t="s">
        <v>195</v>
      </c>
      <c r="AM146" s="58" t="s">
        <v>138</v>
      </c>
      <c r="AN146" s="58" t="s">
        <v>116</v>
      </c>
      <c r="AO146" s="58" t="s">
        <v>117</v>
      </c>
      <c r="AP146" s="58" t="s">
        <v>140</v>
      </c>
      <c r="AQ146" s="58" t="s">
        <v>141</v>
      </c>
      <c r="AR146" s="58" t="s">
        <v>142</v>
      </c>
      <c r="AS146" s="58" t="s">
        <v>143</v>
      </c>
      <c r="AT146" s="58" t="s">
        <v>144</v>
      </c>
      <c r="AU146" s="58" t="s">
        <v>145</v>
      </c>
      <c r="AV146" s="58" t="s">
        <v>123</v>
      </c>
      <c r="AW146" s="58" t="s">
        <v>125</v>
      </c>
      <c r="AX146" s="58" t="s">
        <v>157</v>
      </c>
      <c r="AY146" s="58" t="s">
        <v>127</v>
      </c>
      <c r="AZ146" s="120" t="s">
        <v>576</v>
      </c>
      <c r="BA146" s="58" t="s">
        <v>148</v>
      </c>
      <c r="BB146" s="58" t="s">
        <v>106</v>
      </c>
      <c r="BC146" s="3"/>
      <c r="BD146" s="3">
        <f t="shared" si="2"/>
        <v>1</v>
      </c>
      <c r="BE146" s="3">
        <f t="shared" si="3"/>
        <v>0</v>
      </c>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row>
    <row r="147" spans="1:118" ht="16" x14ac:dyDescent="0.2">
      <c r="A147" s="63">
        <v>44024.772962962961</v>
      </c>
      <c r="B147" s="63">
        <v>44024.785520833335</v>
      </c>
      <c r="C147" s="58" t="s">
        <v>57</v>
      </c>
      <c r="D147" s="120" t="s">
        <v>576</v>
      </c>
      <c r="E147" s="2">
        <v>100</v>
      </c>
      <c r="F147" s="2">
        <v>1085</v>
      </c>
      <c r="G147" s="58" t="s">
        <v>130</v>
      </c>
      <c r="H147" s="63">
        <v>44024.785537303243</v>
      </c>
      <c r="I147" s="58" t="s">
        <v>319</v>
      </c>
      <c r="J147" s="58" t="s">
        <v>106</v>
      </c>
      <c r="K147" s="58" t="s">
        <v>106</v>
      </c>
      <c r="L147" s="58" t="s">
        <v>106</v>
      </c>
      <c r="M147" s="58" t="s">
        <v>106</v>
      </c>
      <c r="N147" s="120" t="s">
        <v>576</v>
      </c>
      <c r="O147" s="120" t="s">
        <v>576</v>
      </c>
      <c r="P147" s="58" t="s">
        <v>107</v>
      </c>
      <c r="Q147" s="58" t="s">
        <v>108</v>
      </c>
      <c r="R147" s="58" t="s">
        <v>129</v>
      </c>
      <c r="S147" s="58" t="s">
        <v>134</v>
      </c>
      <c r="T147" s="58" t="s">
        <v>132</v>
      </c>
      <c r="U147" s="58" t="s">
        <v>133</v>
      </c>
      <c r="V147" s="58" t="s">
        <v>133</v>
      </c>
      <c r="W147" s="58" t="s">
        <v>134</v>
      </c>
      <c r="X147" s="58" t="s">
        <v>134</v>
      </c>
      <c r="Y147" s="58" t="s">
        <v>134</v>
      </c>
      <c r="Z147" s="58" t="s">
        <v>134</v>
      </c>
      <c r="AA147" s="58" t="s">
        <v>133</v>
      </c>
      <c r="AB147" s="58" t="s">
        <v>134</v>
      </c>
      <c r="AC147" s="58" t="s">
        <v>134</v>
      </c>
      <c r="AD147" s="58" t="s">
        <v>134</v>
      </c>
      <c r="AE147" s="58" t="s">
        <v>134</v>
      </c>
      <c r="AF147" s="58" t="s">
        <v>109</v>
      </c>
      <c r="AG147" s="58" t="s">
        <v>109</v>
      </c>
      <c r="AH147" s="58" t="s">
        <v>135</v>
      </c>
      <c r="AI147" s="58" t="s">
        <v>151</v>
      </c>
      <c r="AJ147" s="58" t="s">
        <v>136</v>
      </c>
      <c r="AK147" s="58" t="s">
        <v>137</v>
      </c>
      <c r="AL147" s="58" t="s">
        <v>114</v>
      </c>
      <c r="AM147" s="58" t="s">
        <v>138</v>
      </c>
      <c r="AN147" s="58" t="s">
        <v>116</v>
      </c>
      <c r="AO147" s="58" t="s">
        <v>117</v>
      </c>
      <c r="AP147" s="58" t="s">
        <v>118</v>
      </c>
      <c r="AQ147" s="58" t="s">
        <v>141</v>
      </c>
      <c r="AR147" s="58" t="s">
        <v>142</v>
      </c>
      <c r="AS147" s="58" t="s">
        <v>143</v>
      </c>
      <c r="AT147" s="58" t="s">
        <v>153</v>
      </c>
      <c r="AU147" s="58" t="s">
        <v>145</v>
      </c>
      <c r="AV147" s="58" t="s">
        <v>174</v>
      </c>
      <c r="AW147" s="58" t="s">
        <v>125</v>
      </c>
      <c r="AX147" s="58" t="s">
        <v>157</v>
      </c>
      <c r="AY147" s="58" t="s">
        <v>127</v>
      </c>
      <c r="AZ147" s="120" t="s">
        <v>576</v>
      </c>
      <c r="BA147" s="58" t="s">
        <v>148</v>
      </c>
      <c r="BB147" s="58" t="s">
        <v>106</v>
      </c>
      <c r="BC147" s="3"/>
      <c r="BD147" s="3">
        <f t="shared" si="2"/>
        <v>1</v>
      </c>
      <c r="BE147" s="3">
        <f t="shared" si="3"/>
        <v>0</v>
      </c>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row>
    <row r="148" spans="1:118" s="17" customFormat="1" ht="16" x14ac:dyDescent="0.2">
      <c r="A148" s="63">
        <v>44026.260462962964</v>
      </c>
      <c r="B148" s="63">
        <v>44026.332442129627</v>
      </c>
      <c r="C148" s="58" t="s">
        <v>57</v>
      </c>
      <c r="D148" s="120" t="s">
        <v>576</v>
      </c>
      <c r="E148" s="2">
        <v>100</v>
      </c>
      <c r="F148" s="2">
        <v>6218</v>
      </c>
      <c r="G148" s="58" t="s">
        <v>130</v>
      </c>
      <c r="H148" s="63">
        <v>44026.332449965281</v>
      </c>
      <c r="I148" s="58" t="s">
        <v>320</v>
      </c>
      <c r="J148" s="58" t="s">
        <v>106</v>
      </c>
      <c r="K148" s="58" t="s">
        <v>106</v>
      </c>
      <c r="L148" s="58" t="s">
        <v>106</v>
      </c>
      <c r="M148" s="58" t="s">
        <v>106</v>
      </c>
      <c r="N148" s="120" t="s">
        <v>576</v>
      </c>
      <c r="O148" s="120" t="s">
        <v>576</v>
      </c>
      <c r="P148" s="58" t="s">
        <v>107</v>
      </c>
      <c r="Q148" s="58" t="s">
        <v>108</v>
      </c>
      <c r="R148" s="58" t="s">
        <v>129</v>
      </c>
      <c r="S148" s="58" t="s">
        <v>134</v>
      </c>
      <c r="T148" s="58" t="s">
        <v>132</v>
      </c>
      <c r="U148" s="58" t="s">
        <v>133</v>
      </c>
      <c r="V148" s="58" t="s">
        <v>132</v>
      </c>
      <c r="W148" s="58" t="s">
        <v>134</v>
      </c>
      <c r="X148" s="58" t="s">
        <v>134</v>
      </c>
      <c r="Y148" s="58" t="s">
        <v>134</v>
      </c>
      <c r="Z148" s="58" t="s">
        <v>134</v>
      </c>
      <c r="AA148" s="58" t="s">
        <v>132</v>
      </c>
      <c r="AB148" s="58" t="s">
        <v>133</v>
      </c>
      <c r="AC148" s="58" t="s">
        <v>132</v>
      </c>
      <c r="AD148" s="58" t="s">
        <v>133</v>
      </c>
      <c r="AE148" s="58" t="s">
        <v>134</v>
      </c>
      <c r="AF148" s="58" t="s">
        <v>109</v>
      </c>
      <c r="AG148" s="58" t="s">
        <v>133</v>
      </c>
      <c r="AH148" s="58" t="s">
        <v>173</v>
      </c>
      <c r="AI148" s="58" t="s">
        <v>151</v>
      </c>
      <c r="AJ148" s="58" t="s">
        <v>136</v>
      </c>
      <c r="AK148" s="58" t="s">
        <v>137</v>
      </c>
      <c r="AL148" s="58" t="s">
        <v>114</v>
      </c>
      <c r="AM148" s="58" t="s">
        <v>138</v>
      </c>
      <c r="AN148" s="58" t="s">
        <v>116</v>
      </c>
      <c r="AO148" s="58" t="s">
        <v>139</v>
      </c>
      <c r="AP148" s="58" t="s">
        <v>118</v>
      </c>
      <c r="AQ148" s="58" t="s">
        <v>141</v>
      </c>
      <c r="AR148" s="58" t="s">
        <v>120</v>
      </c>
      <c r="AS148" s="58" t="s">
        <v>143</v>
      </c>
      <c r="AT148" s="58" t="s">
        <v>153</v>
      </c>
      <c r="AU148" s="58" t="s">
        <v>145</v>
      </c>
      <c r="AV148" s="58" t="s">
        <v>123</v>
      </c>
      <c r="AW148" s="58" t="s">
        <v>125</v>
      </c>
      <c r="AX148" s="58" t="s">
        <v>126</v>
      </c>
      <c r="AY148" s="58" t="s">
        <v>127</v>
      </c>
      <c r="AZ148" s="120" t="s">
        <v>576</v>
      </c>
      <c r="BA148" s="58" t="s">
        <v>220</v>
      </c>
      <c r="BB148" s="58" t="s">
        <v>106</v>
      </c>
      <c r="BC148" s="3"/>
      <c r="BD148" s="3">
        <f t="shared" si="2"/>
        <v>0</v>
      </c>
      <c r="BE148" s="3">
        <f t="shared" si="3"/>
        <v>1</v>
      </c>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row>
    <row r="149" spans="1:118" ht="16" x14ac:dyDescent="0.2">
      <c r="A149" s="63">
        <v>44026.544050925928</v>
      </c>
      <c r="B149" s="63">
        <v>44026.54896990741</v>
      </c>
      <c r="C149" s="58" t="s">
        <v>57</v>
      </c>
      <c r="D149" s="120" t="s">
        <v>576</v>
      </c>
      <c r="E149" s="2">
        <v>100</v>
      </c>
      <c r="F149" s="2">
        <v>425</v>
      </c>
      <c r="G149" s="58" t="s">
        <v>130</v>
      </c>
      <c r="H149" s="63">
        <v>44026.548975983795</v>
      </c>
      <c r="I149" s="58" t="s">
        <v>322</v>
      </c>
      <c r="J149" s="58" t="s">
        <v>106</v>
      </c>
      <c r="K149" s="58" t="s">
        <v>106</v>
      </c>
      <c r="L149" s="58" t="s">
        <v>106</v>
      </c>
      <c r="M149" s="58" t="s">
        <v>106</v>
      </c>
      <c r="N149" s="120" t="s">
        <v>576</v>
      </c>
      <c r="O149" s="120" t="s">
        <v>576</v>
      </c>
      <c r="P149" s="58" t="s">
        <v>107</v>
      </c>
      <c r="Q149" s="58" t="s">
        <v>108</v>
      </c>
      <c r="R149" s="58" t="s">
        <v>129</v>
      </c>
      <c r="S149" s="58" t="s">
        <v>134</v>
      </c>
      <c r="T149" s="58" t="s">
        <v>132</v>
      </c>
      <c r="U149" s="58" t="s">
        <v>133</v>
      </c>
      <c r="V149" s="58" t="s">
        <v>133</v>
      </c>
      <c r="W149" s="58" t="s">
        <v>134</v>
      </c>
      <c r="X149" s="58" t="s">
        <v>134</v>
      </c>
      <c r="Y149" s="58" t="s">
        <v>134</v>
      </c>
      <c r="Z149" s="58" t="s">
        <v>134</v>
      </c>
      <c r="AA149" s="58" t="s">
        <v>134</v>
      </c>
      <c r="AB149" s="58" t="s">
        <v>133</v>
      </c>
      <c r="AC149" s="58" t="s">
        <v>133</v>
      </c>
      <c r="AD149" s="58" t="s">
        <v>133</v>
      </c>
      <c r="AE149" s="58" t="s">
        <v>133</v>
      </c>
      <c r="AF149" s="58" t="s">
        <v>134</v>
      </c>
      <c r="AG149" s="58" t="s">
        <v>134</v>
      </c>
      <c r="AH149" s="58" t="s">
        <v>135</v>
      </c>
      <c r="AI149" s="58" t="s">
        <v>151</v>
      </c>
      <c r="AJ149" s="58" t="s">
        <v>136</v>
      </c>
      <c r="AK149" s="58" t="s">
        <v>137</v>
      </c>
      <c r="AL149" s="58" t="s">
        <v>114</v>
      </c>
      <c r="AM149" s="58" t="s">
        <v>115</v>
      </c>
      <c r="AN149" s="58" t="s">
        <v>176</v>
      </c>
      <c r="AO149" s="58" t="s">
        <v>117</v>
      </c>
      <c r="AP149" s="58" t="s">
        <v>118</v>
      </c>
      <c r="AQ149" s="58" t="s">
        <v>141</v>
      </c>
      <c r="AR149" s="58" t="s">
        <v>120</v>
      </c>
      <c r="AS149" s="58" t="s">
        <v>170</v>
      </c>
      <c r="AT149" s="58" t="s">
        <v>122</v>
      </c>
      <c r="AU149" s="58" t="s">
        <v>145</v>
      </c>
      <c r="AV149" s="58" t="s">
        <v>123</v>
      </c>
      <c r="AW149" s="58" t="s">
        <v>125</v>
      </c>
      <c r="AX149" s="58" t="s">
        <v>126</v>
      </c>
      <c r="AY149" s="58" t="s">
        <v>147</v>
      </c>
      <c r="AZ149" s="120" t="s">
        <v>576</v>
      </c>
      <c r="BA149" s="58" t="s">
        <v>220</v>
      </c>
      <c r="BB149" s="58" t="s">
        <v>106</v>
      </c>
      <c r="BC149" s="3"/>
      <c r="BD149" s="3">
        <f t="shared" si="2"/>
        <v>0</v>
      </c>
      <c r="BE149" s="3">
        <f t="shared" si="3"/>
        <v>1</v>
      </c>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row>
    <row r="150" spans="1:118" ht="16" x14ac:dyDescent="0.2">
      <c r="A150" s="63">
        <v>44027.887569444443</v>
      </c>
      <c r="B150" s="63">
        <v>44027.894363425927</v>
      </c>
      <c r="C150" s="58" t="s">
        <v>57</v>
      </c>
      <c r="D150" s="120" t="s">
        <v>576</v>
      </c>
      <c r="E150" s="2">
        <v>100</v>
      </c>
      <c r="F150" s="2">
        <v>587</v>
      </c>
      <c r="G150" s="58" t="s">
        <v>130</v>
      </c>
      <c r="H150" s="63">
        <v>44027.894378877318</v>
      </c>
      <c r="I150" s="58" t="s">
        <v>323</v>
      </c>
      <c r="J150" s="58" t="s">
        <v>106</v>
      </c>
      <c r="K150" s="58" t="s">
        <v>106</v>
      </c>
      <c r="L150" s="58" t="s">
        <v>106</v>
      </c>
      <c r="M150" s="58" t="s">
        <v>106</v>
      </c>
      <c r="N150" s="120" t="s">
        <v>576</v>
      </c>
      <c r="O150" s="120" t="s">
        <v>576</v>
      </c>
      <c r="P150" s="58" t="s">
        <v>107</v>
      </c>
      <c r="Q150" s="58" t="s">
        <v>108</v>
      </c>
      <c r="R150" s="58" t="s">
        <v>129</v>
      </c>
      <c r="S150" s="58" t="s">
        <v>134</v>
      </c>
      <c r="T150" s="58" t="s">
        <v>132</v>
      </c>
      <c r="U150" s="58" t="s">
        <v>133</v>
      </c>
      <c r="V150" s="58" t="s">
        <v>109</v>
      </c>
      <c r="W150" s="58" t="s">
        <v>109</v>
      </c>
      <c r="X150" s="58" t="s">
        <v>134</v>
      </c>
      <c r="Y150" s="58" t="s">
        <v>134</v>
      </c>
      <c r="Z150" s="58" t="s">
        <v>109</v>
      </c>
      <c r="AA150" s="58" t="s">
        <v>132</v>
      </c>
      <c r="AB150" s="58" t="s">
        <v>134</v>
      </c>
      <c r="AC150" s="58" t="s">
        <v>134</v>
      </c>
      <c r="AD150" s="58" t="s">
        <v>134</v>
      </c>
      <c r="AE150" s="58" t="s">
        <v>109</v>
      </c>
      <c r="AF150" s="58" t="s">
        <v>134</v>
      </c>
      <c r="AG150" s="58" t="s">
        <v>133</v>
      </c>
      <c r="AH150" s="58" t="s">
        <v>135</v>
      </c>
      <c r="AI150" s="58" t="s">
        <v>111</v>
      </c>
      <c r="AJ150" s="58" t="s">
        <v>136</v>
      </c>
      <c r="AK150" s="58" t="s">
        <v>137</v>
      </c>
      <c r="AL150" s="58" t="s">
        <v>114</v>
      </c>
      <c r="AM150" s="58" t="s">
        <v>138</v>
      </c>
      <c r="AN150" s="58" t="s">
        <v>156</v>
      </c>
      <c r="AO150" s="58" t="s">
        <v>117</v>
      </c>
      <c r="AP150" s="58" t="s">
        <v>140</v>
      </c>
      <c r="AQ150" s="58" t="s">
        <v>119</v>
      </c>
      <c r="AR150" s="58" t="s">
        <v>120</v>
      </c>
      <c r="AS150" s="58" t="s">
        <v>182</v>
      </c>
      <c r="AT150" s="58" t="s">
        <v>144</v>
      </c>
      <c r="AU150" s="58" t="s">
        <v>145</v>
      </c>
      <c r="AV150" s="58" t="s">
        <v>174</v>
      </c>
      <c r="AW150" s="58" t="s">
        <v>125</v>
      </c>
      <c r="AX150" s="58" t="s">
        <v>126</v>
      </c>
      <c r="AY150" s="58" t="s">
        <v>127</v>
      </c>
      <c r="AZ150" s="120" t="s">
        <v>576</v>
      </c>
      <c r="BA150" s="58" t="s">
        <v>148</v>
      </c>
      <c r="BB150" s="58" t="s">
        <v>106</v>
      </c>
      <c r="BC150" s="3"/>
      <c r="BD150" s="3">
        <f t="shared" si="2"/>
        <v>1</v>
      </c>
      <c r="BE150" s="3">
        <f t="shared" si="3"/>
        <v>0</v>
      </c>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row>
    <row r="151" spans="1:118" ht="16" x14ac:dyDescent="0.2">
      <c r="A151" s="63">
        <v>44022.404050925928</v>
      </c>
      <c r="B151" s="63">
        <v>44022.573321759257</v>
      </c>
      <c r="C151" s="58" t="s">
        <v>57</v>
      </c>
      <c r="D151" s="120" t="s">
        <v>576</v>
      </c>
      <c r="E151" s="2">
        <v>33</v>
      </c>
      <c r="F151" s="2">
        <v>14624</v>
      </c>
      <c r="G151" s="58" t="s">
        <v>104</v>
      </c>
      <c r="H151" s="63">
        <v>44029.573332650463</v>
      </c>
      <c r="I151" s="58" t="s">
        <v>327</v>
      </c>
      <c r="J151" s="58" t="s">
        <v>106</v>
      </c>
      <c r="K151" s="58" t="s">
        <v>106</v>
      </c>
      <c r="L151" s="58" t="s">
        <v>106</v>
      </c>
      <c r="M151" s="58" t="s">
        <v>106</v>
      </c>
      <c r="N151" s="120" t="s">
        <v>576</v>
      </c>
      <c r="O151" s="120" t="s">
        <v>576</v>
      </c>
      <c r="P151" s="58" t="s">
        <v>107</v>
      </c>
      <c r="Q151" s="58" t="s">
        <v>108</v>
      </c>
      <c r="R151" s="58" t="s">
        <v>129</v>
      </c>
      <c r="S151" s="58" t="s">
        <v>134</v>
      </c>
      <c r="T151" s="58" t="s">
        <v>132</v>
      </c>
      <c r="U151" s="58" t="s">
        <v>133</v>
      </c>
      <c r="V151" s="58" t="s">
        <v>134</v>
      </c>
      <c r="W151" s="58" t="s">
        <v>134</v>
      </c>
      <c r="X151" s="58" t="s">
        <v>133</v>
      </c>
      <c r="Y151" s="58" t="s">
        <v>133</v>
      </c>
      <c r="Z151" s="58" t="s">
        <v>134</v>
      </c>
      <c r="AA151" s="58" t="s">
        <v>133</v>
      </c>
      <c r="AB151" s="58" t="s">
        <v>133</v>
      </c>
      <c r="AC151" s="58" t="s">
        <v>133</v>
      </c>
      <c r="AD151" s="58" t="s">
        <v>109</v>
      </c>
      <c r="AE151" s="58" t="s">
        <v>134</v>
      </c>
      <c r="AF151" s="58" t="s">
        <v>134</v>
      </c>
      <c r="AG151" s="58" t="s">
        <v>134</v>
      </c>
      <c r="AH151" s="58" t="s">
        <v>135</v>
      </c>
      <c r="AI151" s="58" t="s">
        <v>151</v>
      </c>
      <c r="AJ151" s="58" t="s">
        <v>136</v>
      </c>
      <c r="AK151" s="58" t="s">
        <v>201</v>
      </c>
      <c r="AL151" s="58" t="s">
        <v>114</v>
      </c>
      <c r="AM151" s="58" t="s">
        <v>138</v>
      </c>
      <c r="AN151" s="58" t="s">
        <v>116</v>
      </c>
      <c r="AO151" s="58" t="s">
        <v>117</v>
      </c>
      <c r="AP151" s="58" t="s">
        <v>118</v>
      </c>
      <c r="AQ151" s="58" t="s">
        <v>141</v>
      </c>
      <c r="AR151" s="58" t="s">
        <v>120</v>
      </c>
      <c r="AS151" s="58" t="s">
        <v>170</v>
      </c>
      <c r="AT151" s="58" t="s">
        <v>153</v>
      </c>
      <c r="AU151" s="58" t="s">
        <v>145</v>
      </c>
      <c r="AV151" s="58" t="s">
        <v>123</v>
      </c>
      <c r="AW151" s="58" t="s">
        <v>125</v>
      </c>
      <c r="AX151" s="58" t="s">
        <v>146</v>
      </c>
      <c r="AY151" s="58" t="s">
        <v>192</v>
      </c>
      <c r="AZ151" s="120" t="s">
        <v>576</v>
      </c>
      <c r="BA151" s="58" t="s">
        <v>148</v>
      </c>
      <c r="BB151" s="58" t="s">
        <v>106</v>
      </c>
      <c r="BC151" s="3"/>
      <c r="BD151" s="3">
        <f t="shared" si="2"/>
        <v>1</v>
      </c>
      <c r="BE151" s="3">
        <f t="shared" si="3"/>
        <v>0</v>
      </c>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row>
    <row r="152" spans="1:118" ht="16" x14ac:dyDescent="0.2">
      <c r="A152" s="63">
        <v>44022.769317129627</v>
      </c>
      <c r="B152" s="63">
        <v>44022.774583333332</v>
      </c>
      <c r="C152" s="58" t="s">
        <v>57</v>
      </c>
      <c r="D152" s="120" t="s">
        <v>576</v>
      </c>
      <c r="E152" s="2">
        <v>33</v>
      </c>
      <c r="F152" s="2">
        <v>454</v>
      </c>
      <c r="G152" s="58" t="s">
        <v>104</v>
      </c>
      <c r="H152" s="63">
        <v>44029.774738703702</v>
      </c>
      <c r="I152" s="58" t="s">
        <v>329</v>
      </c>
      <c r="J152" s="58" t="s">
        <v>106</v>
      </c>
      <c r="K152" s="58" t="s">
        <v>106</v>
      </c>
      <c r="L152" s="58" t="s">
        <v>106</v>
      </c>
      <c r="M152" s="58" t="s">
        <v>106</v>
      </c>
      <c r="N152" s="120" t="s">
        <v>576</v>
      </c>
      <c r="O152" s="120" t="s">
        <v>576</v>
      </c>
      <c r="P152" s="58" t="s">
        <v>107</v>
      </c>
      <c r="Q152" s="58" t="s">
        <v>108</v>
      </c>
      <c r="R152" s="58" t="s">
        <v>129</v>
      </c>
      <c r="S152" s="58" t="s">
        <v>134</v>
      </c>
      <c r="T152" s="58" t="s">
        <v>132</v>
      </c>
      <c r="U152" s="58" t="s">
        <v>133</v>
      </c>
      <c r="V152" s="58" t="s">
        <v>134</v>
      </c>
      <c r="W152" s="58" t="s">
        <v>133</v>
      </c>
      <c r="X152" s="58" t="s">
        <v>133</v>
      </c>
      <c r="Y152" s="58" t="s">
        <v>134</v>
      </c>
      <c r="Z152" s="58" t="s">
        <v>134</v>
      </c>
      <c r="AA152" s="58" t="s">
        <v>133</v>
      </c>
      <c r="AB152" s="58" t="s">
        <v>134</v>
      </c>
      <c r="AC152" s="58" t="s">
        <v>133</v>
      </c>
      <c r="AD152" s="58" t="s">
        <v>134</v>
      </c>
      <c r="AE152" s="58" t="s">
        <v>134</v>
      </c>
      <c r="AF152" s="58" t="s">
        <v>133</v>
      </c>
      <c r="AG152" s="58" t="s">
        <v>132</v>
      </c>
      <c r="AH152" s="58" t="s">
        <v>135</v>
      </c>
      <c r="AI152" s="58" t="s">
        <v>111</v>
      </c>
      <c r="AJ152" s="58" t="s">
        <v>136</v>
      </c>
      <c r="AK152" s="58" t="s">
        <v>137</v>
      </c>
      <c r="AL152" s="58" t="s">
        <v>114</v>
      </c>
      <c r="AM152" s="58" t="s">
        <v>115</v>
      </c>
      <c r="AN152" s="58" t="s">
        <v>116</v>
      </c>
      <c r="AO152" s="58" t="s">
        <v>117</v>
      </c>
      <c r="AP152" s="58" t="s">
        <v>118</v>
      </c>
      <c r="AQ152" s="58" t="s">
        <v>119</v>
      </c>
      <c r="AR152" s="58" t="s">
        <v>120</v>
      </c>
      <c r="AS152" s="58" t="s">
        <v>182</v>
      </c>
      <c r="AT152" s="58" t="s">
        <v>144</v>
      </c>
      <c r="AU152" s="58" t="s">
        <v>145</v>
      </c>
      <c r="AV152" s="58" t="s">
        <v>174</v>
      </c>
      <c r="AW152" s="58" t="s">
        <v>171</v>
      </c>
      <c r="AX152" s="58" t="s">
        <v>157</v>
      </c>
      <c r="AY152" s="58" t="s">
        <v>147</v>
      </c>
      <c r="AZ152" s="120" t="s">
        <v>576</v>
      </c>
      <c r="BA152" s="58" t="s">
        <v>148</v>
      </c>
      <c r="BB152" s="58" t="s">
        <v>106</v>
      </c>
      <c r="BC152" s="3"/>
      <c r="BD152" s="3">
        <f t="shared" si="2"/>
        <v>1</v>
      </c>
      <c r="BE152" s="3">
        <f t="shared" si="3"/>
        <v>0</v>
      </c>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row>
    <row r="153" spans="1:118" ht="16" x14ac:dyDescent="0.2">
      <c r="A153" s="63">
        <v>44023.904189814813</v>
      </c>
      <c r="B153" s="63">
        <v>44023.908668981479</v>
      </c>
      <c r="C153" s="58" t="s">
        <v>57</v>
      </c>
      <c r="D153" s="120" t="s">
        <v>576</v>
      </c>
      <c r="E153" s="2">
        <v>33</v>
      </c>
      <c r="F153" s="2">
        <v>386</v>
      </c>
      <c r="G153" s="58" t="s">
        <v>104</v>
      </c>
      <c r="H153" s="63">
        <v>44030.908723599539</v>
      </c>
      <c r="I153" s="58" t="s">
        <v>330</v>
      </c>
      <c r="J153" s="58" t="s">
        <v>106</v>
      </c>
      <c r="K153" s="58" t="s">
        <v>106</v>
      </c>
      <c r="L153" s="58" t="s">
        <v>106</v>
      </c>
      <c r="M153" s="58" t="s">
        <v>106</v>
      </c>
      <c r="N153" s="120" t="s">
        <v>576</v>
      </c>
      <c r="O153" s="120" t="s">
        <v>576</v>
      </c>
      <c r="P153" s="58" t="s">
        <v>107</v>
      </c>
      <c r="Q153" s="58" t="s">
        <v>108</v>
      </c>
      <c r="R153" s="58" t="s">
        <v>129</v>
      </c>
      <c r="S153" s="58" t="s">
        <v>109</v>
      </c>
      <c r="T153" s="58" t="s">
        <v>133</v>
      </c>
      <c r="U153" s="58" t="s">
        <v>134</v>
      </c>
      <c r="V153" s="58" t="s">
        <v>133</v>
      </c>
      <c r="W153" s="58" t="s">
        <v>134</v>
      </c>
      <c r="X153" s="58" t="s">
        <v>134</v>
      </c>
      <c r="Y153" s="58" t="s">
        <v>134</v>
      </c>
      <c r="Z153" s="58" t="s">
        <v>134</v>
      </c>
      <c r="AA153" s="58" t="s">
        <v>133</v>
      </c>
      <c r="AB153" s="58" t="s">
        <v>133</v>
      </c>
      <c r="AC153" s="58" t="s">
        <v>133</v>
      </c>
      <c r="AD153" s="58" t="s">
        <v>134</v>
      </c>
      <c r="AE153" s="58" t="s">
        <v>134</v>
      </c>
      <c r="AF153" s="58" t="s">
        <v>134</v>
      </c>
      <c r="AG153" s="58" t="s">
        <v>133</v>
      </c>
      <c r="AH153" s="58" t="s">
        <v>135</v>
      </c>
      <c r="AI153" s="58" t="s">
        <v>331</v>
      </c>
      <c r="AJ153" s="58" t="s">
        <v>136</v>
      </c>
      <c r="AK153" s="58" t="s">
        <v>113</v>
      </c>
      <c r="AL153" s="58" t="s">
        <v>332</v>
      </c>
      <c r="AM153" s="58" t="s">
        <v>138</v>
      </c>
      <c r="AN153" s="58" t="s">
        <v>116</v>
      </c>
      <c r="AO153" s="58" t="s">
        <v>117</v>
      </c>
      <c r="AP153" s="58" t="s">
        <v>118</v>
      </c>
      <c r="AQ153" s="58" t="s">
        <v>119</v>
      </c>
      <c r="AR153" s="58" t="s">
        <v>120</v>
      </c>
      <c r="AS153" s="58" t="s">
        <v>143</v>
      </c>
      <c r="AT153" s="58" t="s">
        <v>153</v>
      </c>
      <c r="AU153" s="58" t="s">
        <v>145</v>
      </c>
      <c r="AV153" s="58" t="s">
        <v>123</v>
      </c>
      <c r="AW153" s="58" t="s">
        <v>125</v>
      </c>
      <c r="AX153" s="58" t="s">
        <v>126</v>
      </c>
      <c r="AY153" s="58" t="s">
        <v>147</v>
      </c>
      <c r="AZ153" s="120" t="s">
        <v>576</v>
      </c>
      <c r="BA153" s="58" t="s">
        <v>148</v>
      </c>
      <c r="BB153" s="58" t="s">
        <v>106</v>
      </c>
      <c r="BC153" s="3"/>
      <c r="BD153" s="3">
        <f t="shared" si="2"/>
        <v>1</v>
      </c>
      <c r="BE153" s="3">
        <f t="shared" si="3"/>
        <v>0</v>
      </c>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row>
    <row r="154" spans="1:118" ht="16" x14ac:dyDescent="0.2">
      <c r="A154" s="63">
        <v>44031.745775462965</v>
      </c>
      <c r="B154" s="63">
        <v>44031.750972222224</v>
      </c>
      <c r="C154" s="58" t="s">
        <v>57</v>
      </c>
      <c r="D154" s="120" t="s">
        <v>576</v>
      </c>
      <c r="E154" s="2">
        <v>100</v>
      </c>
      <c r="F154" s="2">
        <v>448</v>
      </c>
      <c r="G154" s="58" t="s">
        <v>130</v>
      </c>
      <c r="H154" s="63">
        <v>44031.750978124997</v>
      </c>
      <c r="I154" s="58" t="s">
        <v>333</v>
      </c>
      <c r="J154" s="58" t="s">
        <v>106</v>
      </c>
      <c r="K154" s="58" t="s">
        <v>106</v>
      </c>
      <c r="L154" s="58" t="s">
        <v>106</v>
      </c>
      <c r="M154" s="58" t="s">
        <v>106</v>
      </c>
      <c r="N154" s="120" t="s">
        <v>576</v>
      </c>
      <c r="O154" s="120" t="s">
        <v>576</v>
      </c>
      <c r="P154" s="58" t="s">
        <v>107</v>
      </c>
      <c r="Q154" s="58" t="s">
        <v>108</v>
      </c>
      <c r="R154" s="58" t="s">
        <v>129</v>
      </c>
      <c r="S154" s="58" t="s">
        <v>133</v>
      </c>
      <c r="T154" s="58" t="s">
        <v>133</v>
      </c>
      <c r="U154" s="58" t="s">
        <v>133</v>
      </c>
      <c r="V154" s="58" t="s">
        <v>134</v>
      </c>
      <c r="W154" s="58" t="s">
        <v>134</v>
      </c>
      <c r="X154" s="58" t="s">
        <v>134</v>
      </c>
      <c r="Y154" s="58" t="s">
        <v>134</v>
      </c>
      <c r="Z154" s="58" t="s">
        <v>134</v>
      </c>
      <c r="AA154" s="58" t="s">
        <v>133</v>
      </c>
      <c r="AB154" s="58" t="s">
        <v>134</v>
      </c>
      <c r="AC154" s="58" t="s">
        <v>134</v>
      </c>
      <c r="AD154" s="58" t="s">
        <v>109</v>
      </c>
      <c r="AE154" s="58" t="s">
        <v>109</v>
      </c>
      <c r="AF154" s="58" t="s">
        <v>134</v>
      </c>
      <c r="AG154" s="58" t="s">
        <v>109</v>
      </c>
      <c r="AH154" s="58" t="s">
        <v>173</v>
      </c>
      <c r="AI154" s="58" t="s">
        <v>151</v>
      </c>
      <c r="AJ154" s="58" t="s">
        <v>136</v>
      </c>
      <c r="AK154" s="58" t="s">
        <v>137</v>
      </c>
      <c r="AL154" s="58" t="s">
        <v>114</v>
      </c>
      <c r="AM154" s="58" t="s">
        <v>138</v>
      </c>
      <c r="AN154" s="58" t="s">
        <v>156</v>
      </c>
      <c r="AO154" s="58" t="s">
        <v>117</v>
      </c>
      <c r="AP154" s="58" t="s">
        <v>118</v>
      </c>
      <c r="AQ154" s="58" t="s">
        <v>141</v>
      </c>
      <c r="AR154" s="58" t="s">
        <v>142</v>
      </c>
      <c r="AS154" s="58" t="s">
        <v>143</v>
      </c>
      <c r="AT154" s="58" t="s">
        <v>153</v>
      </c>
      <c r="AU154" s="58" t="s">
        <v>145</v>
      </c>
      <c r="AV154" s="58" t="s">
        <v>123</v>
      </c>
      <c r="AW154" s="58" t="s">
        <v>125</v>
      </c>
      <c r="AX154" s="58" t="s">
        <v>126</v>
      </c>
      <c r="AY154" s="58" t="s">
        <v>127</v>
      </c>
      <c r="AZ154" s="120" t="s">
        <v>576</v>
      </c>
      <c r="BA154" s="58" t="s">
        <v>220</v>
      </c>
      <c r="BB154" s="58" t="s">
        <v>106</v>
      </c>
      <c r="BC154" s="3"/>
      <c r="BD154" s="3">
        <f t="shared" si="2"/>
        <v>0</v>
      </c>
      <c r="BE154" s="3">
        <f t="shared" si="3"/>
        <v>1</v>
      </c>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row>
    <row r="155" spans="1:118" ht="16" x14ac:dyDescent="0.2">
      <c r="A155" s="63">
        <v>44031.788368055553</v>
      </c>
      <c r="B155" s="63">
        <v>44031.795914351853</v>
      </c>
      <c r="C155" s="58" t="s">
        <v>57</v>
      </c>
      <c r="D155" s="120" t="s">
        <v>576</v>
      </c>
      <c r="E155" s="2">
        <v>100</v>
      </c>
      <c r="F155" s="2">
        <v>652</v>
      </c>
      <c r="G155" s="58" t="s">
        <v>130</v>
      </c>
      <c r="H155" s="63">
        <v>44031.795925763887</v>
      </c>
      <c r="I155" s="58" t="s">
        <v>334</v>
      </c>
      <c r="J155" s="58" t="s">
        <v>106</v>
      </c>
      <c r="K155" s="58" t="s">
        <v>106</v>
      </c>
      <c r="L155" s="58" t="s">
        <v>106</v>
      </c>
      <c r="M155" s="58" t="s">
        <v>106</v>
      </c>
      <c r="N155" s="120" t="s">
        <v>576</v>
      </c>
      <c r="O155" s="120" t="s">
        <v>576</v>
      </c>
      <c r="P155" s="58" t="s">
        <v>107</v>
      </c>
      <c r="Q155" s="58" t="s">
        <v>108</v>
      </c>
      <c r="R155" s="58" t="s">
        <v>129</v>
      </c>
      <c r="S155" s="58" t="s">
        <v>109</v>
      </c>
      <c r="T155" s="58" t="s">
        <v>133</v>
      </c>
      <c r="U155" s="58" t="s">
        <v>134</v>
      </c>
      <c r="V155" s="58" t="s">
        <v>134</v>
      </c>
      <c r="W155" s="58" t="s">
        <v>109</v>
      </c>
      <c r="X155" s="58" t="s">
        <v>134</v>
      </c>
      <c r="Y155" s="58" t="s">
        <v>134</v>
      </c>
      <c r="Z155" s="58" t="s">
        <v>134</v>
      </c>
      <c r="AA155" s="58" t="s">
        <v>134</v>
      </c>
      <c r="AB155" s="58" t="s">
        <v>109</v>
      </c>
      <c r="AC155" s="58" t="s">
        <v>109</v>
      </c>
      <c r="AD155" s="58" t="s">
        <v>109</v>
      </c>
      <c r="AE155" s="58" t="s">
        <v>134</v>
      </c>
      <c r="AF155" s="58" t="s">
        <v>109</v>
      </c>
      <c r="AG155" s="58" t="s">
        <v>109</v>
      </c>
      <c r="AH155" s="58" t="s">
        <v>110</v>
      </c>
      <c r="AI155" s="58" t="s">
        <v>151</v>
      </c>
      <c r="AJ155" s="58" t="s">
        <v>136</v>
      </c>
      <c r="AK155" s="58" t="s">
        <v>137</v>
      </c>
      <c r="AL155" s="58" t="s">
        <v>114</v>
      </c>
      <c r="AM155" s="58" t="s">
        <v>138</v>
      </c>
      <c r="AN155" s="58" t="s">
        <v>176</v>
      </c>
      <c r="AO155" s="58" t="s">
        <v>117</v>
      </c>
      <c r="AP155" s="58" t="s">
        <v>118</v>
      </c>
      <c r="AQ155" s="58" t="s">
        <v>141</v>
      </c>
      <c r="AR155" s="58" t="s">
        <v>142</v>
      </c>
      <c r="AS155" s="58" t="s">
        <v>143</v>
      </c>
      <c r="AT155" s="58" t="s">
        <v>153</v>
      </c>
      <c r="AU155" s="58" t="s">
        <v>145</v>
      </c>
      <c r="AV155" s="58" t="s">
        <v>174</v>
      </c>
      <c r="AW155" s="58" t="s">
        <v>171</v>
      </c>
      <c r="AX155" s="58" t="s">
        <v>157</v>
      </c>
      <c r="AY155" s="58" t="s">
        <v>192</v>
      </c>
      <c r="AZ155" s="120" t="s">
        <v>576</v>
      </c>
      <c r="BA155" s="58" t="s">
        <v>148</v>
      </c>
      <c r="BB155" s="58" t="s">
        <v>106</v>
      </c>
      <c r="BC155" s="3"/>
      <c r="BD155" s="3">
        <f t="shared" si="2"/>
        <v>1</v>
      </c>
      <c r="BE155" s="3">
        <f t="shared" si="3"/>
        <v>0</v>
      </c>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row>
    <row r="156" spans="1:118" ht="16" x14ac:dyDescent="0.2">
      <c r="A156" s="63">
        <v>44032.872199074074</v>
      </c>
      <c r="B156" s="63">
        <v>44032.878379629627</v>
      </c>
      <c r="C156" s="58" t="s">
        <v>57</v>
      </c>
      <c r="D156" s="120" t="s">
        <v>576</v>
      </c>
      <c r="E156" s="2">
        <v>100</v>
      </c>
      <c r="F156" s="2">
        <v>533</v>
      </c>
      <c r="G156" s="58" t="s">
        <v>130</v>
      </c>
      <c r="H156" s="63">
        <v>44032.878392210645</v>
      </c>
      <c r="I156" s="58" t="s">
        <v>335</v>
      </c>
      <c r="J156" s="58" t="s">
        <v>106</v>
      </c>
      <c r="K156" s="58" t="s">
        <v>106</v>
      </c>
      <c r="L156" s="58" t="s">
        <v>106</v>
      </c>
      <c r="M156" s="58" t="s">
        <v>106</v>
      </c>
      <c r="N156" s="120" t="s">
        <v>576</v>
      </c>
      <c r="O156" s="120" t="s">
        <v>576</v>
      </c>
      <c r="P156" s="58" t="s">
        <v>107</v>
      </c>
      <c r="Q156" s="58" t="s">
        <v>108</v>
      </c>
      <c r="R156" s="58" t="s">
        <v>129</v>
      </c>
      <c r="S156" s="58" t="s">
        <v>109</v>
      </c>
      <c r="T156" s="58" t="s">
        <v>133</v>
      </c>
      <c r="U156" s="58" t="s">
        <v>134</v>
      </c>
      <c r="V156" s="58" t="s">
        <v>109</v>
      </c>
      <c r="W156" s="58" t="s">
        <v>109</v>
      </c>
      <c r="X156" s="58" t="s">
        <v>134</v>
      </c>
      <c r="Y156" s="58" t="s">
        <v>109</v>
      </c>
      <c r="Z156" s="58" t="s">
        <v>109</v>
      </c>
      <c r="AA156" s="58" t="s">
        <v>109</v>
      </c>
      <c r="AB156" s="58" t="s">
        <v>109</v>
      </c>
      <c r="AC156" s="58" t="s">
        <v>109</v>
      </c>
      <c r="AD156" s="58" t="s">
        <v>134</v>
      </c>
      <c r="AE156" s="58" t="s">
        <v>109</v>
      </c>
      <c r="AF156" s="58" t="s">
        <v>109</v>
      </c>
      <c r="AG156" s="58" t="s">
        <v>134</v>
      </c>
      <c r="AH156" s="58" t="s">
        <v>110</v>
      </c>
      <c r="AI156" s="58" t="s">
        <v>111</v>
      </c>
      <c r="AJ156" s="58" t="s">
        <v>136</v>
      </c>
      <c r="AK156" s="58" t="s">
        <v>137</v>
      </c>
      <c r="AL156" s="58" t="s">
        <v>114</v>
      </c>
      <c r="AM156" s="58" t="s">
        <v>138</v>
      </c>
      <c r="AN156" s="58" t="s">
        <v>156</v>
      </c>
      <c r="AO156" s="58" t="s">
        <v>117</v>
      </c>
      <c r="AP156" s="58" t="s">
        <v>118</v>
      </c>
      <c r="AQ156" s="58" t="s">
        <v>141</v>
      </c>
      <c r="AR156" s="58" t="s">
        <v>142</v>
      </c>
      <c r="AS156" s="58" t="s">
        <v>143</v>
      </c>
      <c r="AT156" s="58" t="s">
        <v>144</v>
      </c>
      <c r="AU156" s="58" t="s">
        <v>145</v>
      </c>
      <c r="AV156" s="58" t="s">
        <v>174</v>
      </c>
      <c r="AW156" s="58" t="s">
        <v>125</v>
      </c>
      <c r="AX156" s="58" t="s">
        <v>126</v>
      </c>
      <c r="AY156" s="58" t="s">
        <v>147</v>
      </c>
      <c r="AZ156" s="120" t="s">
        <v>576</v>
      </c>
      <c r="BA156" s="58" t="s">
        <v>220</v>
      </c>
      <c r="BB156" s="58" t="s">
        <v>106</v>
      </c>
      <c r="BC156" s="3"/>
      <c r="BD156" s="3">
        <f t="shared" si="2"/>
        <v>0</v>
      </c>
      <c r="BE156" s="3">
        <f t="shared" si="3"/>
        <v>1</v>
      </c>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row>
    <row r="157" spans="1:118" s="17" customFormat="1" ht="16" x14ac:dyDescent="0.2">
      <c r="A157" s="63">
        <v>44032.919618055559</v>
      </c>
      <c r="B157" s="63">
        <v>44032.922708333332</v>
      </c>
      <c r="C157" s="58" t="s">
        <v>57</v>
      </c>
      <c r="D157" s="120" t="s">
        <v>576</v>
      </c>
      <c r="E157" s="2">
        <v>100</v>
      </c>
      <c r="F157" s="2">
        <v>267</v>
      </c>
      <c r="G157" s="58" t="s">
        <v>130</v>
      </c>
      <c r="H157" s="63">
        <v>44032.922723993055</v>
      </c>
      <c r="I157" s="58" t="s">
        <v>336</v>
      </c>
      <c r="J157" s="58" t="s">
        <v>106</v>
      </c>
      <c r="K157" s="58" t="s">
        <v>106</v>
      </c>
      <c r="L157" s="58" t="s">
        <v>106</v>
      </c>
      <c r="M157" s="58" t="s">
        <v>106</v>
      </c>
      <c r="N157" s="120" t="s">
        <v>576</v>
      </c>
      <c r="O157" s="120" t="s">
        <v>576</v>
      </c>
      <c r="P157" s="58" t="s">
        <v>107</v>
      </c>
      <c r="Q157" s="58" t="s">
        <v>108</v>
      </c>
      <c r="R157" s="58" t="s">
        <v>129</v>
      </c>
      <c r="S157" s="58" t="s">
        <v>134</v>
      </c>
      <c r="T157" s="58" t="s">
        <v>132</v>
      </c>
      <c r="U157" s="58" t="s">
        <v>132</v>
      </c>
      <c r="V157" s="58" t="s">
        <v>134</v>
      </c>
      <c r="W157" s="58" t="s">
        <v>134</v>
      </c>
      <c r="X157" s="58" t="s">
        <v>134</v>
      </c>
      <c r="Y157" s="58" t="s">
        <v>133</v>
      </c>
      <c r="Z157" s="58" t="s">
        <v>133</v>
      </c>
      <c r="AA157" s="58" t="s">
        <v>133</v>
      </c>
      <c r="AB157" s="58" t="s">
        <v>133</v>
      </c>
      <c r="AC157" s="58" t="s">
        <v>133</v>
      </c>
      <c r="AD157" s="58" t="s">
        <v>134</v>
      </c>
      <c r="AE157" s="58" t="s">
        <v>133</v>
      </c>
      <c r="AF157" s="58" t="s">
        <v>134</v>
      </c>
      <c r="AG157" s="58" t="s">
        <v>134</v>
      </c>
      <c r="AH157" s="58" t="s">
        <v>110</v>
      </c>
      <c r="AI157" s="58" t="s">
        <v>331</v>
      </c>
      <c r="AJ157" s="58" t="s">
        <v>136</v>
      </c>
      <c r="AK157" s="58" t="s">
        <v>137</v>
      </c>
      <c r="AL157" s="58" t="s">
        <v>114</v>
      </c>
      <c r="AM157" s="58" t="s">
        <v>138</v>
      </c>
      <c r="AN157" s="58" t="s">
        <v>116</v>
      </c>
      <c r="AO157" s="58" t="s">
        <v>117</v>
      </c>
      <c r="AP157" s="58" t="s">
        <v>118</v>
      </c>
      <c r="AQ157" s="58" t="s">
        <v>119</v>
      </c>
      <c r="AR157" s="58" t="s">
        <v>120</v>
      </c>
      <c r="AS157" s="58" t="s">
        <v>143</v>
      </c>
      <c r="AT157" s="58" t="s">
        <v>144</v>
      </c>
      <c r="AU157" s="58" t="s">
        <v>145</v>
      </c>
      <c r="AV157" s="58" t="s">
        <v>123</v>
      </c>
      <c r="AW157" s="58" t="s">
        <v>125</v>
      </c>
      <c r="AX157" s="58" t="s">
        <v>157</v>
      </c>
      <c r="AY157" s="58" t="s">
        <v>127</v>
      </c>
      <c r="AZ157" s="120" t="s">
        <v>576</v>
      </c>
      <c r="BA157" s="58" t="s">
        <v>148</v>
      </c>
      <c r="BB157" s="58" t="s">
        <v>106</v>
      </c>
      <c r="BC157" s="3"/>
      <c r="BD157" s="3">
        <f t="shared" si="2"/>
        <v>1</v>
      </c>
      <c r="BE157" s="3">
        <f t="shared" si="3"/>
        <v>0</v>
      </c>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row>
    <row r="158" spans="1:118" ht="16" x14ac:dyDescent="0.2">
      <c r="A158" s="63">
        <v>44026.376944444448</v>
      </c>
      <c r="B158" s="63">
        <v>44026.380729166667</v>
      </c>
      <c r="C158" s="58" t="s">
        <v>57</v>
      </c>
      <c r="D158" s="120" t="s">
        <v>576</v>
      </c>
      <c r="E158" s="2">
        <v>33</v>
      </c>
      <c r="F158" s="2">
        <v>327</v>
      </c>
      <c r="G158" s="58" t="s">
        <v>104</v>
      </c>
      <c r="H158" s="63">
        <v>44033.380816087963</v>
      </c>
      <c r="I158" s="58" t="s">
        <v>337</v>
      </c>
      <c r="J158" s="58" t="s">
        <v>106</v>
      </c>
      <c r="K158" s="58" t="s">
        <v>106</v>
      </c>
      <c r="L158" s="58" t="s">
        <v>106</v>
      </c>
      <c r="M158" s="58" t="s">
        <v>106</v>
      </c>
      <c r="N158" s="120" t="s">
        <v>576</v>
      </c>
      <c r="O158" s="120" t="s">
        <v>576</v>
      </c>
      <c r="P158" s="58" t="s">
        <v>107</v>
      </c>
      <c r="Q158" s="58" t="s">
        <v>108</v>
      </c>
      <c r="R158" s="58" t="s">
        <v>129</v>
      </c>
      <c r="S158" s="58" t="s">
        <v>134</v>
      </c>
      <c r="T158" s="58" t="s">
        <v>132</v>
      </c>
      <c r="U158" s="58" t="s">
        <v>133</v>
      </c>
      <c r="V158" s="58" t="s">
        <v>134</v>
      </c>
      <c r="W158" s="58" t="s">
        <v>134</v>
      </c>
      <c r="X158" s="58" t="s">
        <v>134</v>
      </c>
      <c r="Y158" s="58" t="s">
        <v>134</v>
      </c>
      <c r="Z158" s="58" t="s">
        <v>134</v>
      </c>
      <c r="AA158" s="58" t="s">
        <v>133</v>
      </c>
      <c r="AB158" s="58" t="s">
        <v>134</v>
      </c>
      <c r="AC158" s="58" t="s">
        <v>134</v>
      </c>
      <c r="AD158" s="58" t="s">
        <v>134</v>
      </c>
      <c r="AE158" s="58" t="s">
        <v>109</v>
      </c>
      <c r="AF158" s="58" t="s">
        <v>109</v>
      </c>
      <c r="AG158" s="58" t="s">
        <v>109</v>
      </c>
      <c r="AH158" s="58" t="s">
        <v>135</v>
      </c>
      <c r="AI158" s="58" t="s">
        <v>151</v>
      </c>
      <c r="AJ158" s="58" t="s">
        <v>136</v>
      </c>
      <c r="AK158" s="58" t="s">
        <v>152</v>
      </c>
      <c r="AL158" s="58" t="s">
        <v>195</v>
      </c>
      <c r="AM158" s="58" t="s">
        <v>138</v>
      </c>
      <c r="AN158" s="58" t="s">
        <v>156</v>
      </c>
      <c r="AO158" s="58" t="s">
        <v>117</v>
      </c>
      <c r="AP158" s="58" t="s">
        <v>118</v>
      </c>
      <c r="AQ158" s="58" t="s">
        <v>119</v>
      </c>
      <c r="AR158" s="58" t="s">
        <v>142</v>
      </c>
      <c r="AS158" s="58" t="s">
        <v>143</v>
      </c>
      <c r="AT158" s="58" t="s">
        <v>122</v>
      </c>
      <c r="AU158" s="58" t="s">
        <v>145</v>
      </c>
      <c r="AV158" s="58" t="s">
        <v>123</v>
      </c>
      <c r="AW158" s="58" t="s">
        <v>125</v>
      </c>
      <c r="AX158" s="58" t="s">
        <v>227</v>
      </c>
      <c r="AY158" s="58" t="s">
        <v>127</v>
      </c>
      <c r="AZ158" s="120" t="s">
        <v>576</v>
      </c>
      <c r="BA158" s="58" t="s">
        <v>148</v>
      </c>
      <c r="BB158" s="58" t="s">
        <v>106</v>
      </c>
      <c r="BC158" s="3"/>
      <c r="BD158" s="3">
        <f t="shared" si="2"/>
        <v>1</v>
      </c>
      <c r="BE158" s="3">
        <f t="shared" si="3"/>
        <v>0</v>
      </c>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row>
    <row r="159" spans="1:118" s="66" customFormat="1" ht="16" x14ac:dyDescent="0.2">
      <c r="A159" s="63">
        <v>44028.428530092591</v>
      </c>
      <c r="B159" s="63">
        <v>44028.442523148151</v>
      </c>
      <c r="C159" s="58" t="s">
        <v>57</v>
      </c>
      <c r="D159" s="120" t="s">
        <v>576</v>
      </c>
      <c r="E159" s="2">
        <v>33</v>
      </c>
      <c r="F159" s="2">
        <v>1209</v>
      </c>
      <c r="G159" s="58" t="s">
        <v>104</v>
      </c>
      <c r="H159" s="63">
        <v>44035.44254167824</v>
      </c>
      <c r="I159" s="58" t="s">
        <v>338</v>
      </c>
      <c r="J159" s="58" t="s">
        <v>106</v>
      </c>
      <c r="K159" s="58" t="s">
        <v>106</v>
      </c>
      <c r="L159" s="58" t="s">
        <v>106</v>
      </c>
      <c r="M159" s="58" t="s">
        <v>106</v>
      </c>
      <c r="N159" s="120" t="s">
        <v>576</v>
      </c>
      <c r="O159" s="120" t="s">
        <v>576</v>
      </c>
      <c r="P159" s="58" t="s">
        <v>107</v>
      </c>
      <c r="Q159" s="58" t="s">
        <v>108</v>
      </c>
      <c r="R159" s="58" t="s">
        <v>129</v>
      </c>
      <c r="S159" s="58" t="s">
        <v>133</v>
      </c>
      <c r="T159" s="58" t="s">
        <v>132</v>
      </c>
      <c r="U159" s="58" t="s">
        <v>132</v>
      </c>
      <c r="V159" s="58" t="s">
        <v>134</v>
      </c>
      <c r="W159" s="58" t="s">
        <v>109</v>
      </c>
      <c r="X159" s="58" t="s">
        <v>109</v>
      </c>
      <c r="Y159" s="58" t="s">
        <v>133</v>
      </c>
      <c r="Z159" s="58" t="s">
        <v>134</v>
      </c>
      <c r="AA159" s="58" t="s">
        <v>132</v>
      </c>
      <c r="AB159" s="58" t="s">
        <v>134</v>
      </c>
      <c r="AC159" s="58" t="s">
        <v>132</v>
      </c>
      <c r="AD159" s="58" t="s">
        <v>109</v>
      </c>
      <c r="AE159" s="58" t="s">
        <v>133</v>
      </c>
      <c r="AF159" s="58" t="s">
        <v>134</v>
      </c>
      <c r="AG159" s="58" t="s">
        <v>132</v>
      </c>
      <c r="AH159" s="58" t="s">
        <v>110</v>
      </c>
      <c r="AI159" s="58" t="s">
        <v>111</v>
      </c>
      <c r="AJ159" s="58" t="s">
        <v>136</v>
      </c>
      <c r="AK159" s="58" t="s">
        <v>137</v>
      </c>
      <c r="AL159" s="58" t="s">
        <v>114</v>
      </c>
      <c r="AM159" s="58" t="s">
        <v>138</v>
      </c>
      <c r="AN159" s="58" t="s">
        <v>116</v>
      </c>
      <c r="AO159" s="58" t="s">
        <v>117</v>
      </c>
      <c r="AP159" s="58" t="s">
        <v>118</v>
      </c>
      <c r="AQ159" s="58" t="s">
        <v>141</v>
      </c>
      <c r="AR159" s="58" t="s">
        <v>142</v>
      </c>
      <c r="AS159" s="58" t="s">
        <v>143</v>
      </c>
      <c r="AT159" s="58" t="s">
        <v>153</v>
      </c>
      <c r="AU159" s="58" t="s">
        <v>145</v>
      </c>
      <c r="AV159" s="58" t="s">
        <v>174</v>
      </c>
      <c r="AW159" s="58" t="s">
        <v>171</v>
      </c>
      <c r="AX159" s="58" t="s">
        <v>146</v>
      </c>
      <c r="AY159" s="58" t="s">
        <v>147</v>
      </c>
      <c r="AZ159" s="120" t="s">
        <v>576</v>
      </c>
      <c r="BA159" s="58" t="s">
        <v>148</v>
      </c>
      <c r="BB159" s="58" t="s">
        <v>106</v>
      </c>
      <c r="BC159" s="3"/>
      <c r="BD159" s="3">
        <f t="shared" si="2"/>
        <v>1</v>
      </c>
      <c r="BE159" s="3">
        <f t="shared" si="3"/>
        <v>0</v>
      </c>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row>
    <row r="160" spans="1:118" ht="16" x14ac:dyDescent="0.2">
      <c r="A160" s="63">
        <v>44031.749340277776</v>
      </c>
      <c r="B160" s="63">
        <v>44031.758206018516</v>
      </c>
      <c r="C160" s="58" t="s">
        <v>57</v>
      </c>
      <c r="D160" s="120" t="s">
        <v>576</v>
      </c>
      <c r="E160" s="2">
        <v>33</v>
      </c>
      <c r="F160" s="2">
        <v>766</v>
      </c>
      <c r="G160" s="58" t="s">
        <v>104</v>
      </c>
      <c r="H160" s="63">
        <v>44038.758461296296</v>
      </c>
      <c r="I160" s="58" t="s">
        <v>340</v>
      </c>
      <c r="J160" s="58" t="s">
        <v>106</v>
      </c>
      <c r="K160" s="58" t="s">
        <v>106</v>
      </c>
      <c r="L160" s="58" t="s">
        <v>106</v>
      </c>
      <c r="M160" s="58" t="s">
        <v>106</v>
      </c>
      <c r="N160" s="120" t="s">
        <v>576</v>
      </c>
      <c r="O160" s="120" t="s">
        <v>576</v>
      </c>
      <c r="P160" s="58" t="s">
        <v>107</v>
      </c>
      <c r="Q160" s="58" t="s">
        <v>108</v>
      </c>
      <c r="R160" s="58" t="s">
        <v>129</v>
      </c>
      <c r="S160" s="58" t="s">
        <v>134</v>
      </c>
      <c r="T160" s="58" t="s">
        <v>132</v>
      </c>
      <c r="U160" s="58" t="s">
        <v>134</v>
      </c>
      <c r="V160" s="58" t="s">
        <v>109</v>
      </c>
      <c r="W160" s="58" t="s">
        <v>133</v>
      </c>
      <c r="X160" s="58" t="s">
        <v>134</v>
      </c>
      <c r="Y160" s="58" t="s">
        <v>134</v>
      </c>
      <c r="Z160" s="58" t="s">
        <v>134</v>
      </c>
      <c r="AA160" s="58" t="s">
        <v>134</v>
      </c>
      <c r="AB160" s="58" t="s">
        <v>109</v>
      </c>
      <c r="AC160" s="58" t="s">
        <v>109</v>
      </c>
      <c r="AD160" s="58" t="s">
        <v>109</v>
      </c>
      <c r="AE160" s="58" t="s">
        <v>109</v>
      </c>
      <c r="AF160" s="58" t="s">
        <v>133</v>
      </c>
      <c r="AG160" s="58" t="s">
        <v>133</v>
      </c>
      <c r="AH160" s="58" t="s">
        <v>135</v>
      </c>
      <c r="AI160" s="58" t="s">
        <v>151</v>
      </c>
      <c r="AJ160" s="58" t="s">
        <v>136</v>
      </c>
      <c r="AK160" s="58" t="s">
        <v>137</v>
      </c>
      <c r="AL160" s="58" t="s">
        <v>114</v>
      </c>
      <c r="AM160" s="58" t="s">
        <v>138</v>
      </c>
      <c r="AN160" s="58" t="s">
        <v>116</v>
      </c>
      <c r="AO160" s="58" t="s">
        <v>139</v>
      </c>
      <c r="AP160" s="58" t="s">
        <v>140</v>
      </c>
      <c r="AQ160" s="58" t="s">
        <v>141</v>
      </c>
      <c r="AR160" s="58" t="s">
        <v>142</v>
      </c>
      <c r="AS160" s="58" t="s">
        <v>143</v>
      </c>
      <c r="AT160" s="58" t="s">
        <v>161</v>
      </c>
      <c r="AU160" s="58" t="s">
        <v>145</v>
      </c>
      <c r="AV160" s="58" t="s">
        <v>123</v>
      </c>
      <c r="AW160" s="58" t="s">
        <v>171</v>
      </c>
      <c r="AX160" s="58" t="s">
        <v>157</v>
      </c>
      <c r="AY160" s="58" t="s">
        <v>147</v>
      </c>
      <c r="AZ160" s="120" t="s">
        <v>576</v>
      </c>
      <c r="BA160" s="58" t="s">
        <v>148</v>
      </c>
      <c r="BB160" s="58" t="s">
        <v>106</v>
      </c>
      <c r="BC160" s="3"/>
      <c r="BD160" s="3">
        <f t="shared" si="2"/>
        <v>1</v>
      </c>
      <c r="BE160" s="3">
        <f t="shared" si="3"/>
        <v>0</v>
      </c>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row>
    <row r="161" spans="1:118" ht="16" x14ac:dyDescent="0.2">
      <c r="A161" s="63">
        <v>44031.8671412037</v>
      </c>
      <c r="B161" s="63">
        <v>44031.878391203703</v>
      </c>
      <c r="C161" s="58" t="s">
        <v>57</v>
      </c>
      <c r="D161" s="120" t="s">
        <v>576</v>
      </c>
      <c r="E161" s="2">
        <v>33</v>
      </c>
      <c r="F161" s="2">
        <v>971</v>
      </c>
      <c r="G161" s="58" t="s">
        <v>104</v>
      </c>
      <c r="H161" s="63">
        <v>44038.87841759259</v>
      </c>
      <c r="I161" s="58" t="s">
        <v>342</v>
      </c>
      <c r="J161" s="58" t="s">
        <v>106</v>
      </c>
      <c r="K161" s="58" t="s">
        <v>106</v>
      </c>
      <c r="L161" s="58" t="s">
        <v>106</v>
      </c>
      <c r="M161" s="58" t="s">
        <v>106</v>
      </c>
      <c r="N161" s="120" t="s">
        <v>576</v>
      </c>
      <c r="O161" s="120" t="s">
        <v>576</v>
      </c>
      <c r="P161" s="58" t="s">
        <v>107</v>
      </c>
      <c r="Q161" s="58" t="s">
        <v>108</v>
      </c>
      <c r="R161" s="58" t="s">
        <v>129</v>
      </c>
      <c r="S161" s="58" t="s">
        <v>109</v>
      </c>
      <c r="T161" s="58" t="s">
        <v>134</v>
      </c>
      <c r="U161" s="58" t="s">
        <v>133</v>
      </c>
      <c r="V161" s="58" t="s">
        <v>134</v>
      </c>
      <c r="W161" s="58" t="s">
        <v>134</v>
      </c>
      <c r="X161" s="58" t="s">
        <v>133</v>
      </c>
      <c r="Y161" s="58" t="s">
        <v>133</v>
      </c>
      <c r="Z161" s="58" t="s">
        <v>134</v>
      </c>
      <c r="AA161" s="58" t="s">
        <v>133</v>
      </c>
      <c r="AB161" s="58" t="s">
        <v>133</v>
      </c>
      <c r="AC161" s="58" t="s">
        <v>133</v>
      </c>
      <c r="AD161" s="58" t="s">
        <v>109</v>
      </c>
      <c r="AE161" s="58" t="s">
        <v>109</v>
      </c>
      <c r="AF161" s="58" t="s">
        <v>133</v>
      </c>
      <c r="AG161" s="58" t="s">
        <v>134</v>
      </c>
      <c r="AH161" s="58" t="s">
        <v>110</v>
      </c>
      <c r="AI161" s="58" t="s">
        <v>151</v>
      </c>
      <c r="AJ161" s="58" t="s">
        <v>136</v>
      </c>
      <c r="AK161" s="58" t="s">
        <v>137</v>
      </c>
      <c r="AL161" s="58" t="s">
        <v>114</v>
      </c>
      <c r="AM161" s="58" t="s">
        <v>138</v>
      </c>
      <c r="AN161" s="58" t="s">
        <v>176</v>
      </c>
      <c r="AO161" s="58" t="s">
        <v>117</v>
      </c>
      <c r="AP161" s="58" t="s">
        <v>140</v>
      </c>
      <c r="AQ161" s="58" t="s">
        <v>141</v>
      </c>
      <c r="AR161" s="58" t="s">
        <v>120</v>
      </c>
      <c r="AS161" s="58" t="s">
        <v>170</v>
      </c>
      <c r="AT161" s="58" t="s">
        <v>153</v>
      </c>
      <c r="AU161" s="58" t="s">
        <v>145</v>
      </c>
      <c r="AV161" s="58" t="s">
        <v>174</v>
      </c>
      <c r="AW161" s="58" t="s">
        <v>125</v>
      </c>
      <c r="AX161" s="58" t="s">
        <v>146</v>
      </c>
      <c r="AY161" s="58" t="s">
        <v>127</v>
      </c>
      <c r="AZ161" s="120" t="s">
        <v>576</v>
      </c>
      <c r="BA161" s="58" t="s">
        <v>148</v>
      </c>
      <c r="BB161" s="58" t="s">
        <v>106</v>
      </c>
      <c r="BC161" s="3"/>
      <c r="BD161" s="3">
        <f t="shared" si="2"/>
        <v>1</v>
      </c>
      <c r="BE161" s="3">
        <f t="shared" si="3"/>
        <v>0</v>
      </c>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row>
    <row r="162" spans="1:118" ht="16" x14ac:dyDescent="0.2">
      <c r="A162" s="63">
        <v>44031.74324074074</v>
      </c>
      <c r="B162" s="63">
        <v>44032.28396990741</v>
      </c>
      <c r="C162" s="58" t="s">
        <v>57</v>
      </c>
      <c r="D162" s="120" t="s">
        <v>576</v>
      </c>
      <c r="E162" s="2">
        <v>33</v>
      </c>
      <c r="F162" s="2">
        <v>46719</v>
      </c>
      <c r="G162" s="58" t="s">
        <v>104</v>
      </c>
      <c r="H162" s="63">
        <v>44039.284052847222</v>
      </c>
      <c r="I162" s="58" t="s">
        <v>343</v>
      </c>
      <c r="J162" s="58" t="s">
        <v>106</v>
      </c>
      <c r="K162" s="58" t="s">
        <v>106</v>
      </c>
      <c r="L162" s="58" t="s">
        <v>106</v>
      </c>
      <c r="M162" s="58" t="s">
        <v>106</v>
      </c>
      <c r="N162" s="120" t="s">
        <v>576</v>
      </c>
      <c r="O162" s="120" t="s">
        <v>576</v>
      </c>
      <c r="P162" s="58" t="s">
        <v>107</v>
      </c>
      <c r="Q162" s="58" t="s">
        <v>108</v>
      </c>
      <c r="R162" s="58" t="s">
        <v>129</v>
      </c>
      <c r="S162" s="58" t="s">
        <v>109</v>
      </c>
      <c r="T162" s="58" t="s">
        <v>133</v>
      </c>
      <c r="U162" s="58" t="s">
        <v>133</v>
      </c>
      <c r="V162" s="58" t="s">
        <v>134</v>
      </c>
      <c r="W162" s="58" t="s">
        <v>133</v>
      </c>
      <c r="X162" s="58" t="s">
        <v>133</v>
      </c>
      <c r="Y162" s="58" t="s">
        <v>134</v>
      </c>
      <c r="Z162" s="58" t="s">
        <v>134</v>
      </c>
      <c r="AA162" s="58" t="s">
        <v>133</v>
      </c>
      <c r="AB162" s="58" t="s">
        <v>134</v>
      </c>
      <c r="AC162" s="58" t="s">
        <v>134</v>
      </c>
      <c r="AD162" s="58" t="s">
        <v>134</v>
      </c>
      <c r="AE162" s="58" t="s">
        <v>134</v>
      </c>
      <c r="AF162" s="58" t="s">
        <v>132</v>
      </c>
      <c r="AG162" s="58" t="s">
        <v>133</v>
      </c>
      <c r="AH162" s="58" t="s">
        <v>110</v>
      </c>
      <c r="AI162" s="58" t="s">
        <v>151</v>
      </c>
      <c r="AJ162" s="58" t="s">
        <v>136</v>
      </c>
      <c r="AK162" s="58" t="s">
        <v>137</v>
      </c>
      <c r="AL162" s="58" t="s">
        <v>114</v>
      </c>
      <c r="AM162" s="58" t="s">
        <v>138</v>
      </c>
      <c r="AN162" s="58" t="s">
        <v>116</v>
      </c>
      <c r="AO162" s="58" t="s">
        <v>139</v>
      </c>
      <c r="AP162" s="58" t="s">
        <v>118</v>
      </c>
      <c r="AQ162" s="58" t="s">
        <v>141</v>
      </c>
      <c r="AR162" s="58" t="s">
        <v>142</v>
      </c>
      <c r="AS162" s="58" t="s">
        <v>143</v>
      </c>
      <c r="AT162" s="58" t="s">
        <v>122</v>
      </c>
      <c r="AU162" s="58" t="s">
        <v>145</v>
      </c>
      <c r="AV162" s="58" t="s">
        <v>174</v>
      </c>
      <c r="AW162" s="58" t="s">
        <v>125</v>
      </c>
      <c r="AX162" s="58" t="s">
        <v>146</v>
      </c>
      <c r="AY162" s="58" t="s">
        <v>162</v>
      </c>
      <c r="AZ162" s="120" t="s">
        <v>576</v>
      </c>
      <c r="BA162" s="58" t="s">
        <v>148</v>
      </c>
      <c r="BB162" s="58" t="s">
        <v>106</v>
      </c>
      <c r="BC162" s="3"/>
      <c r="BD162" s="3">
        <f t="shared" si="2"/>
        <v>1</v>
      </c>
      <c r="BE162" s="3">
        <f t="shared" si="3"/>
        <v>0</v>
      </c>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row>
    <row r="163" spans="1:118" ht="16" x14ac:dyDescent="0.2">
      <c r="A163" s="63">
        <v>44048.47724537037</v>
      </c>
      <c r="B163" s="63">
        <v>44048.47996527778</v>
      </c>
      <c r="C163" s="58" t="s">
        <v>57</v>
      </c>
      <c r="D163" s="120" t="s">
        <v>576</v>
      </c>
      <c r="E163" s="2">
        <v>100</v>
      </c>
      <c r="F163" s="2">
        <v>235</v>
      </c>
      <c r="G163" s="58" t="s">
        <v>130</v>
      </c>
      <c r="H163" s="63">
        <v>44048.479974386573</v>
      </c>
      <c r="I163" s="58" t="s">
        <v>344</v>
      </c>
      <c r="J163" s="58" t="s">
        <v>106</v>
      </c>
      <c r="K163" s="58" t="s">
        <v>106</v>
      </c>
      <c r="L163" s="58" t="s">
        <v>106</v>
      </c>
      <c r="M163" s="58" t="s">
        <v>106</v>
      </c>
      <c r="N163" s="120" t="s">
        <v>576</v>
      </c>
      <c r="O163" s="120" t="s">
        <v>576</v>
      </c>
      <c r="P163" s="58" t="s">
        <v>107</v>
      </c>
      <c r="Q163" s="58" t="s">
        <v>108</v>
      </c>
      <c r="R163" s="58" t="s">
        <v>129</v>
      </c>
      <c r="S163" s="58" t="s">
        <v>134</v>
      </c>
      <c r="T163" s="58" t="s">
        <v>132</v>
      </c>
      <c r="U163" s="58" t="s">
        <v>132</v>
      </c>
      <c r="V163" s="58" t="s">
        <v>132</v>
      </c>
      <c r="W163" s="58" t="s">
        <v>132</v>
      </c>
      <c r="X163" s="58" t="s">
        <v>132</v>
      </c>
      <c r="Y163" s="58" t="s">
        <v>132</v>
      </c>
      <c r="Z163" s="58" t="s">
        <v>132</v>
      </c>
      <c r="AA163" s="58" t="s">
        <v>132</v>
      </c>
      <c r="AB163" s="58" t="s">
        <v>132</v>
      </c>
      <c r="AC163" s="58" t="s">
        <v>132</v>
      </c>
      <c r="AD163" s="58" t="s">
        <v>132</v>
      </c>
      <c r="AE163" s="58" t="s">
        <v>132</v>
      </c>
      <c r="AF163" s="58" t="s">
        <v>133</v>
      </c>
      <c r="AG163" s="58" t="s">
        <v>133</v>
      </c>
      <c r="AH163" s="58" t="s">
        <v>135</v>
      </c>
      <c r="AI163" s="58" t="s">
        <v>111</v>
      </c>
      <c r="AJ163" s="58" t="s">
        <v>136</v>
      </c>
      <c r="AK163" s="58" t="s">
        <v>137</v>
      </c>
      <c r="AL163" s="58" t="s">
        <v>114</v>
      </c>
      <c r="AM163" s="58" t="s">
        <v>138</v>
      </c>
      <c r="AN163" s="58" t="s">
        <v>176</v>
      </c>
      <c r="AO163" s="58" t="s">
        <v>117</v>
      </c>
      <c r="AP163" s="58" t="s">
        <v>118</v>
      </c>
      <c r="AQ163" s="58" t="s">
        <v>119</v>
      </c>
      <c r="AR163" s="58" t="s">
        <v>142</v>
      </c>
      <c r="AS163" s="58" t="s">
        <v>143</v>
      </c>
      <c r="AT163" s="58" t="s">
        <v>122</v>
      </c>
      <c r="AU163" s="58" t="s">
        <v>145</v>
      </c>
      <c r="AV163" s="58" t="s">
        <v>179</v>
      </c>
      <c r="AW163" s="58" t="s">
        <v>125</v>
      </c>
      <c r="AX163" s="58" t="s">
        <v>157</v>
      </c>
      <c r="AY163" s="58" t="s">
        <v>192</v>
      </c>
      <c r="AZ163" s="120" t="s">
        <v>576</v>
      </c>
      <c r="BA163" s="58" t="s">
        <v>220</v>
      </c>
      <c r="BB163" s="58" t="s">
        <v>106</v>
      </c>
      <c r="BC163" s="3"/>
      <c r="BD163" s="3">
        <f t="shared" si="2"/>
        <v>0</v>
      </c>
      <c r="BE163" s="3">
        <f t="shared" si="3"/>
        <v>1</v>
      </c>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row>
    <row r="164" spans="1:118" ht="16" x14ac:dyDescent="0.2">
      <c r="A164" s="63">
        <v>44048.483483796299</v>
      </c>
      <c r="B164" s="63">
        <v>44048.487708333334</v>
      </c>
      <c r="C164" s="58" t="s">
        <v>57</v>
      </c>
      <c r="D164" s="120" t="s">
        <v>576</v>
      </c>
      <c r="E164" s="2">
        <v>100</v>
      </c>
      <c r="F164" s="2">
        <v>364</v>
      </c>
      <c r="G164" s="58" t="s">
        <v>130</v>
      </c>
      <c r="H164" s="63">
        <v>44048.487718078701</v>
      </c>
      <c r="I164" s="58" t="s">
        <v>345</v>
      </c>
      <c r="J164" s="58" t="s">
        <v>106</v>
      </c>
      <c r="K164" s="58" t="s">
        <v>106</v>
      </c>
      <c r="L164" s="58" t="s">
        <v>106</v>
      </c>
      <c r="M164" s="58" t="s">
        <v>106</v>
      </c>
      <c r="N164" s="120" t="s">
        <v>576</v>
      </c>
      <c r="O164" s="120" t="s">
        <v>576</v>
      </c>
      <c r="P164" s="58" t="s">
        <v>107</v>
      </c>
      <c r="Q164" s="58" t="s">
        <v>108</v>
      </c>
      <c r="R164" s="58" t="s">
        <v>129</v>
      </c>
      <c r="S164" s="58" t="s">
        <v>133</v>
      </c>
      <c r="T164" s="58" t="s">
        <v>133</v>
      </c>
      <c r="U164" s="58" t="s">
        <v>133</v>
      </c>
      <c r="V164" s="58" t="s">
        <v>133</v>
      </c>
      <c r="W164" s="58" t="s">
        <v>134</v>
      </c>
      <c r="X164" s="58" t="s">
        <v>134</v>
      </c>
      <c r="Y164" s="58" t="s">
        <v>134</v>
      </c>
      <c r="Z164" s="58" t="s">
        <v>134</v>
      </c>
      <c r="AA164" s="58" t="s">
        <v>132</v>
      </c>
      <c r="AB164" s="58" t="s">
        <v>133</v>
      </c>
      <c r="AC164" s="58" t="s">
        <v>133</v>
      </c>
      <c r="AD164" s="58" t="s">
        <v>133</v>
      </c>
      <c r="AE164" s="58" t="s">
        <v>133</v>
      </c>
      <c r="AF164" s="58" t="s">
        <v>109</v>
      </c>
      <c r="AG164" s="58" t="s">
        <v>134</v>
      </c>
      <c r="AH164" s="58" t="s">
        <v>135</v>
      </c>
      <c r="AI164" s="58" t="s">
        <v>111</v>
      </c>
      <c r="AJ164" s="58" t="s">
        <v>136</v>
      </c>
      <c r="AK164" s="58" t="s">
        <v>137</v>
      </c>
      <c r="AL164" s="58" t="s">
        <v>114</v>
      </c>
      <c r="AM164" s="58" t="s">
        <v>138</v>
      </c>
      <c r="AN164" s="58" t="s">
        <v>176</v>
      </c>
      <c r="AO164" s="58" t="s">
        <v>117</v>
      </c>
      <c r="AP164" s="58" t="s">
        <v>118</v>
      </c>
      <c r="AQ164" s="58" t="s">
        <v>141</v>
      </c>
      <c r="AR164" s="58" t="s">
        <v>120</v>
      </c>
      <c r="AS164" s="58" t="s">
        <v>143</v>
      </c>
      <c r="AT164" s="58" t="s">
        <v>153</v>
      </c>
      <c r="AU164" s="58" t="s">
        <v>145</v>
      </c>
      <c r="AV164" s="58" t="s">
        <v>123</v>
      </c>
      <c r="AW164" s="58" t="s">
        <v>125</v>
      </c>
      <c r="AX164" s="58" t="s">
        <v>146</v>
      </c>
      <c r="AY164" s="58" t="s">
        <v>147</v>
      </c>
      <c r="AZ164" s="120" t="s">
        <v>576</v>
      </c>
      <c r="BA164" s="58" t="s">
        <v>148</v>
      </c>
      <c r="BB164" s="58" t="s">
        <v>106</v>
      </c>
      <c r="BC164" s="3"/>
      <c r="BD164" s="3">
        <f t="shared" si="2"/>
        <v>1</v>
      </c>
      <c r="BE164" s="3">
        <f t="shared" si="3"/>
        <v>0</v>
      </c>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row>
    <row r="165" spans="1:118" ht="16" x14ac:dyDescent="0.2">
      <c r="A165" s="63">
        <v>44048.489548611113</v>
      </c>
      <c r="B165" s="63">
        <v>44048.491597222222</v>
      </c>
      <c r="C165" s="58" t="s">
        <v>57</v>
      </c>
      <c r="D165" s="120" t="s">
        <v>576</v>
      </c>
      <c r="E165" s="2">
        <v>100</v>
      </c>
      <c r="F165" s="2">
        <v>176</v>
      </c>
      <c r="G165" s="58" t="s">
        <v>130</v>
      </c>
      <c r="H165" s="63">
        <v>44048.491603576389</v>
      </c>
      <c r="I165" s="58" t="s">
        <v>346</v>
      </c>
      <c r="J165" s="58" t="s">
        <v>106</v>
      </c>
      <c r="K165" s="58" t="s">
        <v>106</v>
      </c>
      <c r="L165" s="58" t="s">
        <v>106</v>
      </c>
      <c r="M165" s="58" t="s">
        <v>106</v>
      </c>
      <c r="N165" s="120" t="s">
        <v>576</v>
      </c>
      <c r="O165" s="120" t="s">
        <v>576</v>
      </c>
      <c r="P165" s="58" t="s">
        <v>107</v>
      </c>
      <c r="Q165" s="58" t="s">
        <v>108</v>
      </c>
      <c r="R165" s="58" t="s">
        <v>129</v>
      </c>
      <c r="S165" s="58" t="s">
        <v>134</v>
      </c>
      <c r="T165" s="58" t="s">
        <v>133</v>
      </c>
      <c r="U165" s="58" t="s">
        <v>134</v>
      </c>
      <c r="V165" s="58" t="s">
        <v>134</v>
      </c>
      <c r="W165" s="58" t="s">
        <v>134</v>
      </c>
      <c r="X165" s="58" t="s">
        <v>133</v>
      </c>
      <c r="Y165" s="58" t="s">
        <v>133</v>
      </c>
      <c r="Z165" s="58" t="s">
        <v>134</v>
      </c>
      <c r="AA165" s="58" t="s">
        <v>134</v>
      </c>
      <c r="AB165" s="58" t="s">
        <v>134</v>
      </c>
      <c r="AC165" s="58" t="s">
        <v>134</v>
      </c>
      <c r="AD165" s="58" t="s">
        <v>133</v>
      </c>
      <c r="AE165" s="58" t="s">
        <v>134</v>
      </c>
      <c r="AF165" s="58" t="s">
        <v>134</v>
      </c>
      <c r="AG165" s="58" t="s">
        <v>134</v>
      </c>
      <c r="AH165" s="58" t="s">
        <v>135</v>
      </c>
      <c r="AI165" s="58" t="s">
        <v>331</v>
      </c>
      <c r="AJ165" s="58" t="s">
        <v>234</v>
      </c>
      <c r="AK165" s="58" t="s">
        <v>152</v>
      </c>
      <c r="AL165" s="58" t="s">
        <v>332</v>
      </c>
      <c r="AM165" s="58" t="s">
        <v>138</v>
      </c>
      <c r="AN165" s="58" t="s">
        <v>116</v>
      </c>
      <c r="AO165" s="58" t="s">
        <v>117</v>
      </c>
      <c r="AP165" s="58" t="s">
        <v>216</v>
      </c>
      <c r="AQ165" s="58" t="s">
        <v>119</v>
      </c>
      <c r="AR165" s="58" t="s">
        <v>120</v>
      </c>
      <c r="AS165" s="58" t="s">
        <v>182</v>
      </c>
      <c r="AT165" s="58" t="s">
        <v>161</v>
      </c>
      <c r="AU165" s="58" t="s">
        <v>347</v>
      </c>
      <c r="AV165" s="58" t="s">
        <v>174</v>
      </c>
      <c r="AW165" s="58" t="s">
        <v>348</v>
      </c>
      <c r="AX165" s="58" t="s">
        <v>126</v>
      </c>
      <c r="AY165" s="58" t="s">
        <v>127</v>
      </c>
      <c r="AZ165" s="120" t="s">
        <v>576</v>
      </c>
      <c r="BA165" s="58" t="s">
        <v>148</v>
      </c>
      <c r="BB165" s="58" t="s">
        <v>106</v>
      </c>
      <c r="BC165" s="3"/>
      <c r="BD165" s="3">
        <f t="shared" si="2"/>
        <v>1</v>
      </c>
      <c r="BE165" s="3">
        <f t="shared" si="3"/>
        <v>0</v>
      </c>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row>
    <row r="166" spans="1:118" ht="16" x14ac:dyDescent="0.2">
      <c r="A166" s="63">
        <v>44048.491319444445</v>
      </c>
      <c r="B166" s="63">
        <v>44048.501747685186</v>
      </c>
      <c r="C166" s="58" t="s">
        <v>57</v>
      </c>
      <c r="D166" s="120" t="s">
        <v>576</v>
      </c>
      <c r="E166" s="2">
        <v>100</v>
      </c>
      <c r="F166" s="2">
        <v>900</v>
      </c>
      <c r="G166" s="58" t="s">
        <v>130</v>
      </c>
      <c r="H166" s="63">
        <v>44048.501754675926</v>
      </c>
      <c r="I166" s="58" t="s">
        <v>349</v>
      </c>
      <c r="J166" s="58" t="s">
        <v>106</v>
      </c>
      <c r="K166" s="58" t="s">
        <v>106</v>
      </c>
      <c r="L166" s="58" t="s">
        <v>106</v>
      </c>
      <c r="M166" s="58" t="s">
        <v>106</v>
      </c>
      <c r="N166" s="120" t="s">
        <v>576</v>
      </c>
      <c r="O166" s="120" t="s">
        <v>576</v>
      </c>
      <c r="P166" s="58" t="s">
        <v>107</v>
      </c>
      <c r="Q166" s="58" t="s">
        <v>108</v>
      </c>
      <c r="R166" s="58" t="s">
        <v>129</v>
      </c>
      <c r="S166" s="58" t="s">
        <v>134</v>
      </c>
      <c r="T166" s="58" t="s">
        <v>133</v>
      </c>
      <c r="U166" s="58" t="s">
        <v>133</v>
      </c>
      <c r="V166" s="58" t="s">
        <v>133</v>
      </c>
      <c r="W166" s="58" t="s">
        <v>134</v>
      </c>
      <c r="X166" s="58" t="s">
        <v>134</v>
      </c>
      <c r="Y166" s="58" t="s">
        <v>134</v>
      </c>
      <c r="Z166" s="58" t="s">
        <v>134</v>
      </c>
      <c r="AA166" s="58" t="s">
        <v>133</v>
      </c>
      <c r="AB166" s="58" t="s">
        <v>133</v>
      </c>
      <c r="AC166" s="58" t="s">
        <v>134</v>
      </c>
      <c r="AD166" s="58" t="s">
        <v>133</v>
      </c>
      <c r="AE166" s="58" t="s">
        <v>134</v>
      </c>
      <c r="AF166" s="58" t="s">
        <v>134</v>
      </c>
      <c r="AG166" s="58" t="s">
        <v>134</v>
      </c>
      <c r="AH166" s="58" t="s">
        <v>110</v>
      </c>
      <c r="AI166" s="58" t="s">
        <v>111</v>
      </c>
      <c r="AJ166" s="58" t="s">
        <v>136</v>
      </c>
      <c r="AK166" s="58" t="s">
        <v>137</v>
      </c>
      <c r="AL166" s="58" t="s">
        <v>114</v>
      </c>
      <c r="AM166" s="58" t="s">
        <v>138</v>
      </c>
      <c r="AN166" s="58" t="s">
        <v>156</v>
      </c>
      <c r="AO166" s="58" t="s">
        <v>159</v>
      </c>
      <c r="AP166" s="58" t="s">
        <v>118</v>
      </c>
      <c r="AQ166" s="58" t="s">
        <v>141</v>
      </c>
      <c r="AR166" s="58" t="s">
        <v>350</v>
      </c>
      <c r="AS166" s="58" t="s">
        <v>182</v>
      </c>
      <c r="AT166" s="58" t="s">
        <v>161</v>
      </c>
      <c r="AU166" s="58" t="s">
        <v>145</v>
      </c>
      <c r="AV166" s="58" t="s">
        <v>123</v>
      </c>
      <c r="AW166" s="58" t="s">
        <v>171</v>
      </c>
      <c r="AX166" s="58" t="s">
        <v>126</v>
      </c>
      <c r="AY166" s="58" t="s">
        <v>147</v>
      </c>
      <c r="AZ166" s="120" t="s">
        <v>576</v>
      </c>
      <c r="BA166" s="58" t="s">
        <v>220</v>
      </c>
      <c r="BB166" s="58" t="s">
        <v>106</v>
      </c>
      <c r="BC166" s="3"/>
      <c r="BD166" s="3">
        <f t="shared" si="2"/>
        <v>0</v>
      </c>
      <c r="BE166" s="3">
        <f t="shared" si="3"/>
        <v>1</v>
      </c>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row>
    <row r="167" spans="1:118" ht="16" x14ac:dyDescent="0.2">
      <c r="A167" s="63">
        <v>44048.509108796294</v>
      </c>
      <c r="B167" s="63">
        <v>44048.51253472222</v>
      </c>
      <c r="C167" s="58" t="s">
        <v>57</v>
      </c>
      <c r="D167" s="120" t="s">
        <v>576</v>
      </c>
      <c r="E167" s="2">
        <v>100</v>
      </c>
      <c r="F167" s="2">
        <v>296</v>
      </c>
      <c r="G167" s="58" t="s">
        <v>130</v>
      </c>
      <c r="H167" s="63">
        <v>44048.512553680557</v>
      </c>
      <c r="I167" s="58" t="s">
        <v>351</v>
      </c>
      <c r="J167" s="58" t="s">
        <v>106</v>
      </c>
      <c r="K167" s="58" t="s">
        <v>106</v>
      </c>
      <c r="L167" s="58" t="s">
        <v>106</v>
      </c>
      <c r="M167" s="58" t="s">
        <v>106</v>
      </c>
      <c r="N167" s="120" t="s">
        <v>576</v>
      </c>
      <c r="O167" s="120" t="s">
        <v>576</v>
      </c>
      <c r="P167" s="58" t="s">
        <v>107</v>
      </c>
      <c r="Q167" s="58" t="s">
        <v>108</v>
      </c>
      <c r="R167" s="58" t="s">
        <v>129</v>
      </c>
      <c r="S167" s="58" t="s">
        <v>134</v>
      </c>
      <c r="T167" s="58" t="s">
        <v>134</v>
      </c>
      <c r="U167" s="58" t="s">
        <v>134</v>
      </c>
      <c r="V167" s="58" t="s">
        <v>134</v>
      </c>
      <c r="W167" s="58" t="s">
        <v>134</v>
      </c>
      <c r="X167" s="58" t="s">
        <v>134</v>
      </c>
      <c r="Y167" s="58" t="s">
        <v>134</v>
      </c>
      <c r="Z167" s="58" t="s">
        <v>134</v>
      </c>
      <c r="AA167" s="58" t="s">
        <v>134</v>
      </c>
      <c r="AB167" s="58" t="s">
        <v>134</v>
      </c>
      <c r="AC167" s="58" t="s">
        <v>134</v>
      </c>
      <c r="AD167" s="58" t="s">
        <v>134</v>
      </c>
      <c r="AE167" s="58" t="s">
        <v>134</v>
      </c>
      <c r="AF167" s="58" t="s">
        <v>134</v>
      </c>
      <c r="AG167" s="58" t="s">
        <v>134</v>
      </c>
      <c r="AH167" s="58" t="s">
        <v>173</v>
      </c>
      <c r="AI167" s="58" t="s">
        <v>331</v>
      </c>
      <c r="AJ167" s="58" t="s">
        <v>136</v>
      </c>
      <c r="AK167" s="58" t="s">
        <v>137</v>
      </c>
      <c r="AL167" s="58" t="s">
        <v>114</v>
      </c>
      <c r="AM167" s="58" t="s">
        <v>138</v>
      </c>
      <c r="AN167" s="58" t="s">
        <v>116</v>
      </c>
      <c r="AO167" s="58" t="s">
        <v>117</v>
      </c>
      <c r="AP167" s="58" t="s">
        <v>118</v>
      </c>
      <c r="AQ167" s="58" t="s">
        <v>141</v>
      </c>
      <c r="AR167" s="58" t="s">
        <v>142</v>
      </c>
      <c r="AS167" s="58" t="s">
        <v>143</v>
      </c>
      <c r="AT167" s="58" t="s">
        <v>144</v>
      </c>
      <c r="AU167" s="58" t="s">
        <v>347</v>
      </c>
      <c r="AV167" s="58" t="s">
        <v>124</v>
      </c>
      <c r="AW167" s="58" t="s">
        <v>125</v>
      </c>
      <c r="AX167" s="58" t="s">
        <v>157</v>
      </c>
      <c r="AY167" s="58" t="s">
        <v>162</v>
      </c>
      <c r="AZ167" s="120" t="s">
        <v>576</v>
      </c>
      <c r="BA167" s="58" t="s">
        <v>148</v>
      </c>
      <c r="BB167" s="58" t="s">
        <v>106</v>
      </c>
      <c r="BC167" s="3"/>
      <c r="BD167" s="3">
        <f t="shared" si="2"/>
        <v>1</v>
      </c>
      <c r="BE167" s="3">
        <f t="shared" si="3"/>
        <v>0</v>
      </c>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row>
    <row r="168" spans="1:118" ht="16" x14ac:dyDescent="0.2">
      <c r="A168" s="63">
        <v>44048.537511574075</v>
      </c>
      <c r="B168" s="63">
        <v>44048.544050925928</v>
      </c>
      <c r="C168" s="58" t="s">
        <v>57</v>
      </c>
      <c r="D168" s="120" t="s">
        <v>576</v>
      </c>
      <c r="E168" s="2">
        <v>100</v>
      </c>
      <c r="F168" s="2">
        <v>565</v>
      </c>
      <c r="G168" s="58" t="s">
        <v>130</v>
      </c>
      <c r="H168" s="63">
        <v>44048.544061354165</v>
      </c>
      <c r="I168" s="58" t="s">
        <v>352</v>
      </c>
      <c r="J168" s="58" t="s">
        <v>106</v>
      </c>
      <c r="K168" s="58" t="s">
        <v>106</v>
      </c>
      <c r="L168" s="58" t="s">
        <v>106</v>
      </c>
      <c r="M168" s="58" t="s">
        <v>106</v>
      </c>
      <c r="N168" s="120" t="s">
        <v>576</v>
      </c>
      <c r="O168" s="120" t="s">
        <v>576</v>
      </c>
      <c r="P168" s="58" t="s">
        <v>107</v>
      </c>
      <c r="Q168" s="58" t="s">
        <v>108</v>
      </c>
      <c r="R168" s="58" t="s">
        <v>129</v>
      </c>
      <c r="S168" s="58" t="s">
        <v>133</v>
      </c>
      <c r="T168" s="58" t="s">
        <v>133</v>
      </c>
      <c r="U168" s="58" t="s">
        <v>133</v>
      </c>
      <c r="V168" s="58" t="s">
        <v>133</v>
      </c>
      <c r="W168" s="58" t="s">
        <v>133</v>
      </c>
      <c r="X168" s="58" t="s">
        <v>133</v>
      </c>
      <c r="Y168" s="58" t="s">
        <v>134</v>
      </c>
      <c r="Z168" s="58" t="s">
        <v>133</v>
      </c>
      <c r="AA168" s="58" t="s">
        <v>133</v>
      </c>
      <c r="AB168" s="58" t="s">
        <v>134</v>
      </c>
      <c r="AC168" s="58" t="s">
        <v>133</v>
      </c>
      <c r="AD168" s="58" t="s">
        <v>134</v>
      </c>
      <c r="AE168" s="58" t="s">
        <v>134</v>
      </c>
      <c r="AF168" s="58" t="s">
        <v>134</v>
      </c>
      <c r="AG168" s="58" t="s">
        <v>133</v>
      </c>
      <c r="AH168" s="58" t="s">
        <v>173</v>
      </c>
      <c r="AI168" s="58" t="s">
        <v>151</v>
      </c>
      <c r="AJ168" s="58" t="s">
        <v>136</v>
      </c>
      <c r="AK168" s="58" t="s">
        <v>137</v>
      </c>
      <c r="AL168" s="58" t="s">
        <v>114</v>
      </c>
      <c r="AM168" s="58" t="s">
        <v>138</v>
      </c>
      <c r="AN168" s="58" t="s">
        <v>116</v>
      </c>
      <c r="AO168" s="58" t="s">
        <v>117</v>
      </c>
      <c r="AP168" s="58" t="s">
        <v>186</v>
      </c>
      <c r="AQ168" s="58" t="s">
        <v>119</v>
      </c>
      <c r="AR168" s="58" t="s">
        <v>142</v>
      </c>
      <c r="AS168" s="58" t="s">
        <v>143</v>
      </c>
      <c r="AT168" s="58" t="s">
        <v>153</v>
      </c>
      <c r="AU168" s="58" t="s">
        <v>145</v>
      </c>
      <c r="AV168" s="58" t="s">
        <v>174</v>
      </c>
      <c r="AW168" s="58" t="s">
        <v>171</v>
      </c>
      <c r="AX168" s="58" t="s">
        <v>157</v>
      </c>
      <c r="AY168" s="58" t="s">
        <v>147</v>
      </c>
      <c r="AZ168" s="120" t="s">
        <v>576</v>
      </c>
      <c r="BA168" s="58" t="s">
        <v>148</v>
      </c>
      <c r="BB168" s="58" t="s">
        <v>106</v>
      </c>
      <c r="BC168" s="3"/>
      <c r="BD168" s="3">
        <f t="shared" si="2"/>
        <v>1</v>
      </c>
      <c r="BE168" s="3">
        <f t="shared" si="3"/>
        <v>0</v>
      </c>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row>
    <row r="169" spans="1:118" ht="16" x14ac:dyDescent="0.2">
      <c r="A169" s="63">
        <v>44048.541076388887</v>
      </c>
      <c r="B169" s="63">
        <v>44048.547708333332</v>
      </c>
      <c r="C169" s="58" t="s">
        <v>57</v>
      </c>
      <c r="D169" s="120" t="s">
        <v>576</v>
      </c>
      <c r="E169" s="2">
        <v>100</v>
      </c>
      <c r="F169" s="2">
        <v>573</v>
      </c>
      <c r="G169" s="58" t="s">
        <v>130</v>
      </c>
      <c r="H169" s="63">
        <v>44048.547714444445</v>
      </c>
      <c r="I169" s="58" t="s">
        <v>353</v>
      </c>
      <c r="J169" s="58" t="s">
        <v>106</v>
      </c>
      <c r="K169" s="58" t="s">
        <v>106</v>
      </c>
      <c r="L169" s="58" t="s">
        <v>106</v>
      </c>
      <c r="M169" s="58" t="s">
        <v>106</v>
      </c>
      <c r="N169" s="120" t="s">
        <v>576</v>
      </c>
      <c r="O169" s="120" t="s">
        <v>576</v>
      </c>
      <c r="P169" s="58" t="s">
        <v>107</v>
      </c>
      <c r="Q169" s="58" t="s">
        <v>108</v>
      </c>
      <c r="R169" s="58" t="s">
        <v>129</v>
      </c>
      <c r="S169" s="58" t="s">
        <v>132</v>
      </c>
      <c r="T169" s="58" t="s">
        <v>132</v>
      </c>
      <c r="U169" s="58" t="s">
        <v>134</v>
      </c>
      <c r="V169" s="58" t="s">
        <v>134</v>
      </c>
      <c r="W169" s="58" t="s">
        <v>134</v>
      </c>
      <c r="X169" s="58" t="s">
        <v>134</v>
      </c>
      <c r="Y169" s="58" t="s">
        <v>109</v>
      </c>
      <c r="Z169" s="58" t="s">
        <v>134</v>
      </c>
      <c r="AA169" s="58" t="s">
        <v>132</v>
      </c>
      <c r="AB169" s="58" t="s">
        <v>132</v>
      </c>
      <c r="AC169" s="58" t="s">
        <v>132</v>
      </c>
      <c r="AD169" s="58" t="s">
        <v>132</v>
      </c>
      <c r="AE169" s="58" t="s">
        <v>134</v>
      </c>
      <c r="AF169" s="58" t="s">
        <v>134</v>
      </c>
      <c r="AG169" s="58" t="s">
        <v>134</v>
      </c>
      <c r="AH169" s="58" t="s">
        <v>135</v>
      </c>
      <c r="AI169" s="58" t="s">
        <v>111</v>
      </c>
      <c r="AJ169" s="58" t="s">
        <v>136</v>
      </c>
      <c r="AK169" s="58" t="s">
        <v>137</v>
      </c>
      <c r="AL169" s="58" t="s">
        <v>114</v>
      </c>
      <c r="AM169" s="58" t="s">
        <v>138</v>
      </c>
      <c r="AN169" s="58" t="s">
        <v>156</v>
      </c>
      <c r="AO169" s="58" t="s">
        <v>117</v>
      </c>
      <c r="AP169" s="58" t="s">
        <v>118</v>
      </c>
      <c r="AQ169" s="58" t="s">
        <v>141</v>
      </c>
      <c r="AR169" s="58" t="s">
        <v>142</v>
      </c>
      <c r="AS169" s="58" t="s">
        <v>143</v>
      </c>
      <c r="AT169" s="58" t="s">
        <v>122</v>
      </c>
      <c r="AU169" s="58" t="s">
        <v>145</v>
      </c>
      <c r="AV169" s="58" t="s">
        <v>179</v>
      </c>
      <c r="AW169" s="58" t="s">
        <v>125</v>
      </c>
      <c r="AX169" s="58" t="s">
        <v>146</v>
      </c>
      <c r="AY169" s="58" t="s">
        <v>127</v>
      </c>
      <c r="AZ169" s="120" t="s">
        <v>576</v>
      </c>
      <c r="BA169" s="58" t="s">
        <v>148</v>
      </c>
      <c r="BB169" s="58" t="s">
        <v>106</v>
      </c>
      <c r="BC169" s="3"/>
      <c r="BD169" s="3">
        <f t="shared" si="2"/>
        <v>1</v>
      </c>
      <c r="BE169" s="3">
        <f t="shared" si="3"/>
        <v>0</v>
      </c>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row>
    <row r="170" spans="1:118" ht="16" x14ac:dyDescent="0.2">
      <c r="A170" s="63">
        <v>44048.624074074076</v>
      </c>
      <c r="B170" s="63">
        <v>44048.628530092596</v>
      </c>
      <c r="C170" s="58" t="s">
        <v>57</v>
      </c>
      <c r="D170" s="120" t="s">
        <v>576</v>
      </c>
      <c r="E170" s="2">
        <v>100</v>
      </c>
      <c r="F170" s="2">
        <v>385</v>
      </c>
      <c r="G170" s="58" t="s">
        <v>130</v>
      </c>
      <c r="H170" s="63">
        <v>44048.628547523149</v>
      </c>
      <c r="I170" s="58" t="s">
        <v>354</v>
      </c>
      <c r="J170" s="58" t="s">
        <v>106</v>
      </c>
      <c r="K170" s="58" t="s">
        <v>106</v>
      </c>
      <c r="L170" s="58" t="s">
        <v>106</v>
      </c>
      <c r="M170" s="58" t="s">
        <v>106</v>
      </c>
      <c r="N170" s="120" t="s">
        <v>576</v>
      </c>
      <c r="O170" s="120" t="s">
        <v>576</v>
      </c>
      <c r="P170" s="58" t="s">
        <v>107</v>
      </c>
      <c r="Q170" s="58" t="s">
        <v>108</v>
      </c>
      <c r="R170" s="58" t="s">
        <v>129</v>
      </c>
      <c r="S170" s="58" t="s">
        <v>133</v>
      </c>
      <c r="T170" s="58" t="s">
        <v>133</v>
      </c>
      <c r="U170" s="58" t="s">
        <v>133</v>
      </c>
      <c r="V170" s="58" t="s">
        <v>133</v>
      </c>
      <c r="W170" s="58" t="s">
        <v>134</v>
      </c>
      <c r="X170" s="58" t="s">
        <v>133</v>
      </c>
      <c r="Y170" s="58" t="s">
        <v>134</v>
      </c>
      <c r="Z170" s="58" t="s">
        <v>109</v>
      </c>
      <c r="AA170" s="58" t="s">
        <v>133</v>
      </c>
      <c r="AB170" s="58" t="s">
        <v>134</v>
      </c>
      <c r="AC170" s="58" t="s">
        <v>133</v>
      </c>
      <c r="AD170" s="58" t="s">
        <v>133</v>
      </c>
      <c r="AE170" s="58" t="s">
        <v>134</v>
      </c>
      <c r="AF170" s="58" t="s">
        <v>133</v>
      </c>
      <c r="AG170" s="58" t="s">
        <v>133</v>
      </c>
      <c r="AH170" s="58" t="s">
        <v>110</v>
      </c>
      <c r="AI170" s="58" t="s">
        <v>111</v>
      </c>
      <c r="AJ170" s="58" t="s">
        <v>136</v>
      </c>
      <c r="AK170" s="58" t="s">
        <v>201</v>
      </c>
      <c r="AL170" s="58" t="s">
        <v>114</v>
      </c>
      <c r="AM170" s="58" t="s">
        <v>138</v>
      </c>
      <c r="AN170" s="58" t="s">
        <v>116</v>
      </c>
      <c r="AO170" s="58" t="s">
        <v>117</v>
      </c>
      <c r="AP170" s="58" t="s">
        <v>118</v>
      </c>
      <c r="AQ170" s="58" t="s">
        <v>119</v>
      </c>
      <c r="AR170" s="58" t="s">
        <v>142</v>
      </c>
      <c r="AS170" s="58" t="s">
        <v>143</v>
      </c>
      <c r="AT170" s="58" t="s">
        <v>153</v>
      </c>
      <c r="AU170" s="58" t="s">
        <v>145</v>
      </c>
      <c r="AV170" s="58" t="s">
        <v>123</v>
      </c>
      <c r="AW170" s="58" t="s">
        <v>171</v>
      </c>
      <c r="AX170" s="58" t="s">
        <v>126</v>
      </c>
      <c r="AY170" s="58" t="s">
        <v>147</v>
      </c>
      <c r="AZ170" s="120" t="s">
        <v>576</v>
      </c>
      <c r="BA170" s="58" t="s">
        <v>220</v>
      </c>
      <c r="BB170" s="58" t="s">
        <v>106</v>
      </c>
      <c r="BC170" s="3"/>
      <c r="BD170" s="3">
        <f t="shared" si="2"/>
        <v>0</v>
      </c>
      <c r="BE170" s="3">
        <f t="shared" si="3"/>
        <v>1</v>
      </c>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row>
    <row r="171" spans="1:118" ht="16" x14ac:dyDescent="0.2">
      <c r="A171" s="63">
        <v>44048.634965277779</v>
      </c>
      <c r="B171" s="63">
        <v>44048.648773148147</v>
      </c>
      <c r="C171" s="58" t="s">
        <v>57</v>
      </c>
      <c r="D171" s="120" t="s">
        <v>576</v>
      </c>
      <c r="E171" s="2">
        <v>100</v>
      </c>
      <c r="F171" s="2">
        <v>1193</v>
      </c>
      <c r="G171" s="58" t="s">
        <v>130</v>
      </c>
      <c r="H171" s="63">
        <v>44048.648786851852</v>
      </c>
      <c r="I171" s="58" t="s">
        <v>355</v>
      </c>
      <c r="J171" s="58" t="s">
        <v>106</v>
      </c>
      <c r="K171" s="58" t="s">
        <v>106</v>
      </c>
      <c r="L171" s="58" t="s">
        <v>106</v>
      </c>
      <c r="M171" s="58" t="s">
        <v>106</v>
      </c>
      <c r="N171" s="120" t="s">
        <v>576</v>
      </c>
      <c r="O171" s="120" t="s">
        <v>576</v>
      </c>
      <c r="P171" s="58" t="s">
        <v>107</v>
      </c>
      <c r="Q171" s="58" t="s">
        <v>108</v>
      </c>
      <c r="R171" s="58" t="s">
        <v>129</v>
      </c>
      <c r="S171" s="58" t="s">
        <v>134</v>
      </c>
      <c r="T171" s="58" t="s">
        <v>133</v>
      </c>
      <c r="U171" s="58" t="s">
        <v>133</v>
      </c>
      <c r="V171" s="58" t="s">
        <v>134</v>
      </c>
      <c r="W171" s="58" t="s">
        <v>109</v>
      </c>
      <c r="X171" s="58" t="s">
        <v>133</v>
      </c>
      <c r="Y171" s="58" t="s">
        <v>134</v>
      </c>
      <c r="Z171" s="58" t="s">
        <v>134</v>
      </c>
      <c r="AA171" s="58" t="s">
        <v>133</v>
      </c>
      <c r="AB171" s="58" t="s">
        <v>134</v>
      </c>
      <c r="AC171" s="58" t="s">
        <v>134</v>
      </c>
      <c r="AD171" s="58" t="s">
        <v>134</v>
      </c>
      <c r="AE171" s="58" t="s">
        <v>134</v>
      </c>
      <c r="AF171" s="58" t="s">
        <v>134</v>
      </c>
      <c r="AG171" s="58" t="s">
        <v>134</v>
      </c>
      <c r="AH171" s="58" t="s">
        <v>173</v>
      </c>
      <c r="AI171" s="58" t="s">
        <v>166</v>
      </c>
      <c r="AJ171" s="58" t="s">
        <v>136</v>
      </c>
      <c r="AK171" s="58" t="s">
        <v>137</v>
      </c>
      <c r="AL171" s="58" t="s">
        <v>114</v>
      </c>
      <c r="AM171" s="58" t="s">
        <v>138</v>
      </c>
      <c r="AN171" s="58" t="s">
        <v>116</v>
      </c>
      <c r="AO171" s="58" t="s">
        <v>159</v>
      </c>
      <c r="AP171" s="58" t="s">
        <v>140</v>
      </c>
      <c r="AQ171" s="58" t="s">
        <v>141</v>
      </c>
      <c r="AR171" s="58" t="s">
        <v>142</v>
      </c>
      <c r="AS171" s="58" t="s">
        <v>143</v>
      </c>
      <c r="AT171" s="58" t="s">
        <v>153</v>
      </c>
      <c r="AU171" s="58" t="s">
        <v>145</v>
      </c>
      <c r="AV171" s="58" t="s">
        <v>174</v>
      </c>
      <c r="AW171" s="58" t="s">
        <v>187</v>
      </c>
      <c r="AX171" s="58" t="s">
        <v>157</v>
      </c>
      <c r="AY171" s="58" t="s">
        <v>147</v>
      </c>
      <c r="AZ171" s="120" t="s">
        <v>576</v>
      </c>
      <c r="BA171" s="58" t="s">
        <v>148</v>
      </c>
      <c r="BB171" s="58" t="s">
        <v>106</v>
      </c>
      <c r="BC171" s="3"/>
      <c r="BD171" s="3">
        <f t="shared" si="2"/>
        <v>1</v>
      </c>
      <c r="BE171" s="3">
        <f t="shared" si="3"/>
        <v>0</v>
      </c>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row>
    <row r="172" spans="1:118" ht="16" x14ac:dyDescent="0.2">
      <c r="A172" s="63">
        <v>44048.687777777777</v>
      </c>
      <c r="B172" s="63">
        <v>44048.694120370368</v>
      </c>
      <c r="C172" s="58" t="s">
        <v>57</v>
      </c>
      <c r="D172" s="120" t="s">
        <v>576</v>
      </c>
      <c r="E172" s="2">
        <v>100</v>
      </c>
      <c r="F172" s="2">
        <v>548</v>
      </c>
      <c r="G172" s="58" t="s">
        <v>130</v>
      </c>
      <c r="H172" s="63">
        <v>44048.694132615739</v>
      </c>
      <c r="I172" s="58" t="s">
        <v>356</v>
      </c>
      <c r="J172" s="58" t="s">
        <v>106</v>
      </c>
      <c r="K172" s="58" t="s">
        <v>106</v>
      </c>
      <c r="L172" s="58" t="s">
        <v>106</v>
      </c>
      <c r="M172" s="58" t="s">
        <v>106</v>
      </c>
      <c r="N172" s="120" t="s">
        <v>576</v>
      </c>
      <c r="O172" s="120" t="s">
        <v>576</v>
      </c>
      <c r="P172" s="58" t="s">
        <v>107</v>
      </c>
      <c r="Q172" s="58" t="s">
        <v>108</v>
      </c>
      <c r="R172" s="58" t="s">
        <v>129</v>
      </c>
      <c r="S172" s="58" t="s">
        <v>134</v>
      </c>
      <c r="T172" s="58" t="s">
        <v>132</v>
      </c>
      <c r="U172" s="58" t="s">
        <v>133</v>
      </c>
      <c r="V172" s="58" t="s">
        <v>133</v>
      </c>
      <c r="W172" s="58" t="s">
        <v>134</v>
      </c>
      <c r="X172" s="58" t="s">
        <v>134</v>
      </c>
      <c r="Y172" s="58" t="s">
        <v>134</v>
      </c>
      <c r="Z172" s="58" t="s">
        <v>134</v>
      </c>
      <c r="AA172" s="58" t="s">
        <v>132</v>
      </c>
      <c r="AB172" s="58" t="s">
        <v>132</v>
      </c>
      <c r="AC172" s="58" t="s">
        <v>132</v>
      </c>
      <c r="AD172" s="58" t="s">
        <v>133</v>
      </c>
      <c r="AE172" s="58" t="s">
        <v>133</v>
      </c>
      <c r="AF172" s="58" t="s">
        <v>134</v>
      </c>
      <c r="AG172" s="58" t="s">
        <v>133</v>
      </c>
      <c r="AH172" s="58" t="s">
        <v>110</v>
      </c>
      <c r="AI172" s="58" t="s">
        <v>111</v>
      </c>
      <c r="AJ172" s="58" t="s">
        <v>136</v>
      </c>
      <c r="AK172" s="58" t="s">
        <v>137</v>
      </c>
      <c r="AL172" s="58" t="s">
        <v>168</v>
      </c>
      <c r="AM172" s="58" t="s">
        <v>138</v>
      </c>
      <c r="AN172" s="58" t="s">
        <v>176</v>
      </c>
      <c r="AO172" s="58" t="s">
        <v>117</v>
      </c>
      <c r="AP172" s="58" t="s">
        <v>140</v>
      </c>
      <c r="AQ172" s="58" t="s">
        <v>141</v>
      </c>
      <c r="AR172" s="58" t="s">
        <v>142</v>
      </c>
      <c r="AS172" s="58" t="s">
        <v>143</v>
      </c>
      <c r="AT172" s="58" t="s">
        <v>153</v>
      </c>
      <c r="AU172" s="58" t="s">
        <v>145</v>
      </c>
      <c r="AV172" s="58" t="s">
        <v>124</v>
      </c>
      <c r="AW172" s="58" t="s">
        <v>125</v>
      </c>
      <c r="AX172" s="58" t="s">
        <v>157</v>
      </c>
      <c r="AY172" s="58" t="s">
        <v>147</v>
      </c>
      <c r="AZ172" s="120" t="s">
        <v>576</v>
      </c>
      <c r="BA172" s="58" t="s">
        <v>148</v>
      </c>
      <c r="BB172" s="58" t="s">
        <v>106</v>
      </c>
      <c r="BC172" s="3"/>
      <c r="BD172" s="3">
        <f t="shared" si="2"/>
        <v>1</v>
      </c>
      <c r="BE172" s="3">
        <f t="shared" si="3"/>
        <v>0</v>
      </c>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row>
    <row r="173" spans="1:118" ht="16" x14ac:dyDescent="0.2">
      <c r="A173" s="63">
        <v>44048.75371527778</v>
      </c>
      <c r="B173" s="63">
        <v>44048.760671296295</v>
      </c>
      <c r="C173" s="58" t="s">
        <v>57</v>
      </c>
      <c r="D173" s="120" t="s">
        <v>576</v>
      </c>
      <c r="E173" s="2">
        <v>100</v>
      </c>
      <c r="F173" s="2">
        <v>600</v>
      </c>
      <c r="G173" s="58" t="s">
        <v>130</v>
      </c>
      <c r="H173" s="63">
        <v>44048.760681168984</v>
      </c>
      <c r="I173" s="58" t="s">
        <v>357</v>
      </c>
      <c r="J173" s="58" t="s">
        <v>106</v>
      </c>
      <c r="K173" s="58" t="s">
        <v>106</v>
      </c>
      <c r="L173" s="58" t="s">
        <v>106</v>
      </c>
      <c r="M173" s="58" t="s">
        <v>106</v>
      </c>
      <c r="N173" s="120" t="s">
        <v>576</v>
      </c>
      <c r="O173" s="120" t="s">
        <v>576</v>
      </c>
      <c r="P173" s="58" t="s">
        <v>107</v>
      </c>
      <c r="Q173" s="58" t="s">
        <v>108</v>
      </c>
      <c r="R173" s="58" t="s">
        <v>129</v>
      </c>
      <c r="S173" s="58" t="s">
        <v>133</v>
      </c>
      <c r="T173" s="58" t="s">
        <v>132</v>
      </c>
      <c r="U173" s="58" t="s">
        <v>132</v>
      </c>
      <c r="V173" s="58" t="s">
        <v>133</v>
      </c>
      <c r="W173" s="58" t="s">
        <v>134</v>
      </c>
      <c r="X173" s="58" t="s">
        <v>134</v>
      </c>
      <c r="Y173" s="58" t="s">
        <v>134</v>
      </c>
      <c r="Z173" s="58" t="s">
        <v>134</v>
      </c>
      <c r="AA173" s="58" t="s">
        <v>133</v>
      </c>
      <c r="AB173" s="58" t="s">
        <v>134</v>
      </c>
      <c r="AC173" s="58" t="s">
        <v>133</v>
      </c>
      <c r="AD173" s="58" t="s">
        <v>133</v>
      </c>
      <c r="AE173" s="58" t="s">
        <v>134</v>
      </c>
      <c r="AF173" s="58" t="s">
        <v>134</v>
      </c>
      <c r="AG173" s="58" t="s">
        <v>133</v>
      </c>
      <c r="AH173" s="58" t="s">
        <v>135</v>
      </c>
      <c r="AI173" s="58" t="s">
        <v>151</v>
      </c>
      <c r="AJ173" s="58" t="s">
        <v>136</v>
      </c>
      <c r="AK173" s="58" t="s">
        <v>137</v>
      </c>
      <c r="AL173" s="58" t="s">
        <v>114</v>
      </c>
      <c r="AM173" s="58" t="s">
        <v>138</v>
      </c>
      <c r="AN173" s="58" t="s">
        <v>116</v>
      </c>
      <c r="AO173" s="58" t="s">
        <v>117</v>
      </c>
      <c r="AP173" s="58" t="s">
        <v>140</v>
      </c>
      <c r="AQ173" s="58" t="s">
        <v>141</v>
      </c>
      <c r="AR173" s="58" t="s">
        <v>120</v>
      </c>
      <c r="AS173" s="58" t="s">
        <v>143</v>
      </c>
      <c r="AT173" s="58" t="s">
        <v>153</v>
      </c>
      <c r="AU173" s="58" t="s">
        <v>145</v>
      </c>
      <c r="AV173" s="58" t="s">
        <v>123</v>
      </c>
      <c r="AW173" s="58" t="s">
        <v>125</v>
      </c>
      <c r="AX173" s="58" t="s">
        <v>126</v>
      </c>
      <c r="AY173" s="58" t="s">
        <v>147</v>
      </c>
      <c r="AZ173" s="120" t="s">
        <v>576</v>
      </c>
      <c r="BA173" s="58" t="s">
        <v>148</v>
      </c>
      <c r="BB173" s="58" t="s">
        <v>106</v>
      </c>
      <c r="BC173" s="3"/>
      <c r="BD173" s="3">
        <f t="shared" si="2"/>
        <v>1</v>
      </c>
      <c r="BE173" s="3">
        <f t="shared" si="3"/>
        <v>0</v>
      </c>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row>
    <row r="174" spans="1:118" ht="16" x14ac:dyDescent="0.2">
      <c r="A174" s="63">
        <v>44048.765474537038</v>
      </c>
      <c r="B174" s="63">
        <v>44048.779305555552</v>
      </c>
      <c r="C174" s="58" t="s">
        <v>57</v>
      </c>
      <c r="D174" s="120" t="s">
        <v>576</v>
      </c>
      <c r="E174" s="2">
        <v>100</v>
      </c>
      <c r="F174" s="2">
        <v>1194</v>
      </c>
      <c r="G174" s="58" t="s">
        <v>130</v>
      </c>
      <c r="H174" s="63">
        <v>44048.779309432874</v>
      </c>
      <c r="I174" s="58" t="s">
        <v>358</v>
      </c>
      <c r="J174" s="58" t="s">
        <v>106</v>
      </c>
      <c r="K174" s="58" t="s">
        <v>106</v>
      </c>
      <c r="L174" s="58" t="s">
        <v>106</v>
      </c>
      <c r="M174" s="58" t="s">
        <v>106</v>
      </c>
      <c r="N174" s="120" t="s">
        <v>576</v>
      </c>
      <c r="O174" s="120" t="s">
        <v>576</v>
      </c>
      <c r="P174" s="58" t="s">
        <v>107</v>
      </c>
      <c r="Q174" s="58" t="s">
        <v>108</v>
      </c>
      <c r="R174" s="58" t="s">
        <v>129</v>
      </c>
      <c r="S174" s="58" t="s">
        <v>134</v>
      </c>
      <c r="T174" s="58" t="s">
        <v>132</v>
      </c>
      <c r="U174" s="58" t="s">
        <v>133</v>
      </c>
      <c r="V174" s="58" t="s">
        <v>133</v>
      </c>
      <c r="W174" s="58" t="s">
        <v>134</v>
      </c>
      <c r="X174" s="58" t="s">
        <v>134</v>
      </c>
      <c r="Y174" s="58" t="s">
        <v>133</v>
      </c>
      <c r="Z174" s="58" t="s">
        <v>133</v>
      </c>
      <c r="AA174" s="58" t="s">
        <v>133</v>
      </c>
      <c r="AB174" s="58" t="s">
        <v>134</v>
      </c>
      <c r="AC174" s="58" t="s">
        <v>134</v>
      </c>
      <c r="AD174" s="58" t="s">
        <v>133</v>
      </c>
      <c r="AE174" s="58" t="s">
        <v>133</v>
      </c>
      <c r="AF174" s="58" t="s">
        <v>134</v>
      </c>
      <c r="AG174" s="58" t="s">
        <v>134</v>
      </c>
      <c r="AH174" s="58" t="s">
        <v>110</v>
      </c>
      <c r="AI174" s="58" t="s">
        <v>111</v>
      </c>
      <c r="AJ174" s="58" t="s">
        <v>136</v>
      </c>
      <c r="AK174" s="58" t="s">
        <v>137</v>
      </c>
      <c r="AL174" s="58" t="s">
        <v>114</v>
      </c>
      <c r="AM174" s="58" t="s">
        <v>138</v>
      </c>
      <c r="AN174" s="58" t="s">
        <v>156</v>
      </c>
      <c r="AO174" s="58" t="s">
        <v>117</v>
      </c>
      <c r="AP174" s="58" t="s">
        <v>140</v>
      </c>
      <c r="AQ174" s="58" t="s">
        <v>141</v>
      </c>
      <c r="AR174" s="58" t="s">
        <v>142</v>
      </c>
      <c r="AS174" s="58" t="s">
        <v>143</v>
      </c>
      <c r="AT174" s="58" t="s">
        <v>161</v>
      </c>
      <c r="AU174" s="58" t="s">
        <v>145</v>
      </c>
      <c r="AV174" s="58" t="s">
        <v>174</v>
      </c>
      <c r="AW174" s="58" t="s">
        <v>125</v>
      </c>
      <c r="AX174" s="58" t="s">
        <v>126</v>
      </c>
      <c r="AY174" s="58" t="s">
        <v>147</v>
      </c>
      <c r="AZ174" s="120" t="s">
        <v>576</v>
      </c>
      <c r="BA174" s="58" t="s">
        <v>148</v>
      </c>
      <c r="BB174" s="58" t="s">
        <v>106</v>
      </c>
      <c r="BC174" s="3"/>
      <c r="BD174" s="3">
        <f t="shared" si="2"/>
        <v>1</v>
      </c>
      <c r="BE174" s="3">
        <f t="shared" si="3"/>
        <v>0</v>
      </c>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row>
    <row r="175" spans="1:118" ht="16" x14ac:dyDescent="0.2">
      <c r="A175" s="63">
        <v>44048.787870370368</v>
      </c>
      <c r="B175" s="63">
        <v>44048.79960648148</v>
      </c>
      <c r="C175" s="58" t="s">
        <v>57</v>
      </c>
      <c r="D175" s="120" t="s">
        <v>576</v>
      </c>
      <c r="E175" s="2">
        <v>100</v>
      </c>
      <c r="F175" s="2">
        <v>1013</v>
      </c>
      <c r="G175" s="58" t="s">
        <v>130</v>
      </c>
      <c r="H175" s="63">
        <v>44048.799614687501</v>
      </c>
      <c r="I175" s="58" t="s">
        <v>359</v>
      </c>
      <c r="J175" s="58" t="s">
        <v>106</v>
      </c>
      <c r="K175" s="58" t="s">
        <v>106</v>
      </c>
      <c r="L175" s="58" t="s">
        <v>106</v>
      </c>
      <c r="M175" s="58" t="s">
        <v>106</v>
      </c>
      <c r="N175" s="120" t="s">
        <v>576</v>
      </c>
      <c r="O175" s="120" t="s">
        <v>576</v>
      </c>
      <c r="P175" s="58" t="s">
        <v>107</v>
      </c>
      <c r="Q175" s="58" t="s">
        <v>108</v>
      </c>
      <c r="R175" s="58" t="s">
        <v>129</v>
      </c>
      <c r="S175" s="58" t="s">
        <v>134</v>
      </c>
      <c r="T175" s="58" t="s">
        <v>133</v>
      </c>
      <c r="U175" s="58" t="s">
        <v>133</v>
      </c>
      <c r="V175" s="58" t="s">
        <v>132</v>
      </c>
      <c r="W175" s="58" t="s">
        <v>133</v>
      </c>
      <c r="X175" s="58" t="s">
        <v>134</v>
      </c>
      <c r="Y175" s="58" t="s">
        <v>133</v>
      </c>
      <c r="Z175" s="58" t="s">
        <v>134</v>
      </c>
      <c r="AA175" s="58" t="s">
        <v>133</v>
      </c>
      <c r="AB175" s="58" t="s">
        <v>133</v>
      </c>
      <c r="AC175" s="58" t="s">
        <v>133</v>
      </c>
      <c r="AD175" s="58" t="s">
        <v>132</v>
      </c>
      <c r="AE175" s="58" t="s">
        <v>133</v>
      </c>
      <c r="AF175" s="58" t="s">
        <v>133</v>
      </c>
      <c r="AG175" s="58" t="s">
        <v>133</v>
      </c>
      <c r="AH175" s="58" t="s">
        <v>110</v>
      </c>
      <c r="AI175" s="58" t="s">
        <v>111</v>
      </c>
      <c r="AJ175" s="58" t="s">
        <v>136</v>
      </c>
      <c r="AK175" s="58" t="s">
        <v>137</v>
      </c>
      <c r="AL175" s="58" t="s">
        <v>114</v>
      </c>
      <c r="AM175" s="58" t="s">
        <v>115</v>
      </c>
      <c r="AN175" s="58" t="s">
        <v>156</v>
      </c>
      <c r="AO175" s="58" t="s">
        <v>117</v>
      </c>
      <c r="AP175" s="58" t="s">
        <v>118</v>
      </c>
      <c r="AQ175" s="58" t="s">
        <v>141</v>
      </c>
      <c r="AR175" s="58" t="s">
        <v>120</v>
      </c>
      <c r="AS175" s="58" t="s">
        <v>182</v>
      </c>
      <c r="AT175" s="58" t="s">
        <v>153</v>
      </c>
      <c r="AU175" s="58" t="s">
        <v>145</v>
      </c>
      <c r="AV175" s="58" t="s">
        <v>174</v>
      </c>
      <c r="AW175" s="58" t="s">
        <v>125</v>
      </c>
      <c r="AX175" s="58" t="s">
        <v>146</v>
      </c>
      <c r="AY175" s="58" t="s">
        <v>192</v>
      </c>
      <c r="AZ175" s="120" t="s">
        <v>576</v>
      </c>
      <c r="BA175" s="58" t="s">
        <v>148</v>
      </c>
      <c r="BB175" s="58" t="s">
        <v>106</v>
      </c>
      <c r="BC175" s="3"/>
      <c r="BD175" s="3">
        <f t="shared" si="2"/>
        <v>1</v>
      </c>
      <c r="BE175" s="3">
        <f t="shared" si="3"/>
        <v>0</v>
      </c>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row>
    <row r="176" spans="1:118" ht="16" x14ac:dyDescent="0.2">
      <c r="A176" s="63">
        <v>44048.873738425929</v>
      </c>
      <c r="B176" s="63">
        <v>44048.882395833331</v>
      </c>
      <c r="C176" s="58" t="s">
        <v>57</v>
      </c>
      <c r="D176" s="120" t="s">
        <v>576</v>
      </c>
      <c r="E176" s="2">
        <v>100</v>
      </c>
      <c r="F176" s="2">
        <v>748</v>
      </c>
      <c r="G176" s="58" t="s">
        <v>130</v>
      </c>
      <c r="H176" s="63">
        <v>44048.882409502316</v>
      </c>
      <c r="I176" s="58" t="s">
        <v>360</v>
      </c>
      <c r="J176" s="58" t="s">
        <v>106</v>
      </c>
      <c r="K176" s="58" t="s">
        <v>106</v>
      </c>
      <c r="L176" s="58" t="s">
        <v>106</v>
      </c>
      <c r="M176" s="58" t="s">
        <v>106</v>
      </c>
      <c r="N176" s="120" t="s">
        <v>576</v>
      </c>
      <c r="O176" s="120" t="s">
        <v>576</v>
      </c>
      <c r="P176" s="58" t="s">
        <v>107</v>
      </c>
      <c r="Q176" s="58" t="s">
        <v>108</v>
      </c>
      <c r="R176" s="58" t="s">
        <v>129</v>
      </c>
      <c r="S176" s="58" t="s">
        <v>134</v>
      </c>
      <c r="T176" s="58" t="s">
        <v>133</v>
      </c>
      <c r="U176" s="58" t="s">
        <v>109</v>
      </c>
      <c r="V176" s="58" t="s">
        <v>133</v>
      </c>
      <c r="W176" s="58" t="s">
        <v>109</v>
      </c>
      <c r="X176" s="58" t="s">
        <v>133</v>
      </c>
      <c r="Y176" s="58" t="s">
        <v>134</v>
      </c>
      <c r="Z176" s="58" t="s">
        <v>134</v>
      </c>
      <c r="AA176" s="58" t="s">
        <v>132</v>
      </c>
      <c r="AB176" s="58" t="s">
        <v>133</v>
      </c>
      <c r="AC176" s="58" t="s">
        <v>132</v>
      </c>
      <c r="AD176" s="58" t="s">
        <v>133</v>
      </c>
      <c r="AE176" s="58" t="s">
        <v>134</v>
      </c>
      <c r="AF176" s="58" t="s">
        <v>109</v>
      </c>
      <c r="AG176" s="58" t="s">
        <v>109</v>
      </c>
      <c r="AH176" s="58" t="s">
        <v>135</v>
      </c>
      <c r="AI176" s="58" t="s">
        <v>111</v>
      </c>
      <c r="AJ176" s="58" t="s">
        <v>136</v>
      </c>
      <c r="AK176" s="58" t="s">
        <v>137</v>
      </c>
      <c r="AL176" s="58" t="s">
        <v>114</v>
      </c>
      <c r="AM176" s="58" t="s">
        <v>115</v>
      </c>
      <c r="AN176" s="58" t="s">
        <v>116</v>
      </c>
      <c r="AO176" s="58" t="s">
        <v>117</v>
      </c>
      <c r="AP176" s="58" t="s">
        <v>118</v>
      </c>
      <c r="AQ176" s="58" t="s">
        <v>141</v>
      </c>
      <c r="AR176" s="58" t="s">
        <v>142</v>
      </c>
      <c r="AS176" s="58" t="s">
        <v>182</v>
      </c>
      <c r="AT176" s="58" t="s">
        <v>144</v>
      </c>
      <c r="AU176" s="58" t="s">
        <v>145</v>
      </c>
      <c r="AV176" s="58" t="s">
        <v>174</v>
      </c>
      <c r="AW176" s="58" t="s">
        <v>125</v>
      </c>
      <c r="AX176" s="58" t="s">
        <v>157</v>
      </c>
      <c r="AY176" s="58" t="s">
        <v>147</v>
      </c>
      <c r="AZ176" s="120" t="s">
        <v>576</v>
      </c>
      <c r="BA176" s="58" t="s">
        <v>148</v>
      </c>
      <c r="BB176" s="58" t="s">
        <v>106</v>
      </c>
      <c r="BC176" s="3"/>
      <c r="BD176" s="3">
        <f t="shared" si="2"/>
        <v>1</v>
      </c>
      <c r="BE176" s="3">
        <f t="shared" si="3"/>
        <v>0</v>
      </c>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row>
    <row r="177" spans="1:118" s="17" customFormat="1" ht="16" x14ac:dyDescent="0.2">
      <c r="A177" s="63">
        <v>44051.710138888891</v>
      </c>
      <c r="B177" s="63">
        <v>44051.717118055552</v>
      </c>
      <c r="C177" s="58" t="s">
        <v>57</v>
      </c>
      <c r="D177" s="120" t="s">
        <v>576</v>
      </c>
      <c r="E177" s="2">
        <v>100</v>
      </c>
      <c r="F177" s="2">
        <v>602</v>
      </c>
      <c r="G177" s="58" t="s">
        <v>130</v>
      </c>
      <c r="H177" s="63">
        <v>44051.717123865739</v>
      </c>
      <c r="I177" s="58" t="s">
        <v>361</v>
      </c>
      <c r="J177" s="58" t="s">
        <v>106</v>
      </c>
      <c r="K177" s="58" t="s">
        <v>106</v>
      </c>
      <c r="L177" s="58" t="s">
        <v>106</v>
      </c>
      <c r="M177" s="58" t="s">
        <v>106</v>
      </c>
      <c r="N177" s="120" t="s">
        <v>576</v>
      </c>
      <c r="O177" s="120" t="s">
        <v>576</v>
      </c>
      <c r="P177" s="58" t="s">
        <v>107</v>
      </c>
      <c r="Q177" s="58" t="s">
        <v>108</v>
      </c>
      <c r="R177" s="58" t="s">
        <v>129</v>
      </c>
      <c r="S177" s="58" t="s">
        <v>134</v>
      </c>
      <c r="T177" s="58" t="s">
        <v>132</v>
      </c>
      <c r="U177" s="58" t="s">
        <v>134</v>
      </c>
      <c r="V177" s="58" t="s">
        <v>134</v>
      </c>
      <c r="W177" s="58" t="s">
        <v>109</v>
      </c>
      <c r="X177" s="58" t="s">
        <v>134</v>
      </c>
      <c r="Y177" s="58" t="s">
        <v>134</v>
      </c>
      <c r="Z177" s="58" t="s">
        <v>109</v>
      </c>
      <c r="AA177" s="58" t="s">
        <v>132</v>
      </c>
      <c r="AB177" s="58" t="s">
        <v>134</v>
      </c>
      <c r="AC177" s="58" t="s">
        <v>134</v>
      </c>
      <c r="AD177" s="58" t="s">
        <v>134</v>
      </c>
      <c r="AE177" s="58" t="s">
        <v>134</v>
      </c>
      <c r="AF177" s="58" t="s">
        <v>109</v>
      </c>
      <c r="AG177" s="58" t="s">
        <v>134</v>
      </c>
      <c r="AH177" s="58" t="s">
        <v>110</v>
      </c>
      <c r="AI177" s="58" t="s">
        <v>331</v>
      </c>
      <c r="AJ177" s="58" t="s">
        <v>136</v>
      </c>
      <c r="AK177" s="58" t="s">
        <v>137</v>
      </c>
      <c r="AL177" s="58" t="s">
        <v>114</v>
      </c>
      <c r="AM177" s="58" t="s">
        <v>138</v>
      </c>
      <c r="AN177" s="58" t="s">
        <v>116</v>
      </c>
      <c r="AO177" s="58" t="s">
        <v>117</v>
      </c>
      <c r="AP177" s="58" t="s">
        <v>140</v>
      </c>
      <c r="AQ177" s="58" t="s">
        <v>119</v>
      </c>
      <c r="AR177" s="58" t="s">
        <v>142</v>
      </c>
      <c r="AS177" s="58" t="s">
        <v>143</v>
      </c>
      <c r="AT177" s="58" t="s">
        <v>122</v>
      </c>
      <c r="AU177" s="58" t="s">
        <v>145</v>
      </c>
      <c r="AV177" s="58" t="s">
        <v>123</v>
      </c>
      <c r="AW177" s="58" t="s">
        <v>125</v>
      </c>
      <c r="AX177" s="58" t="s">
        <v>157</v>
      </c>
      <c r="AY177" s="58" t="s">
        <v>192</v>
      </c>
      <c r="AZ177" s="120" t="s">
        <v>576</v>
      </c>
      <c r="BA177" s="58" t="s">
        <v>220</v>
      </c>
      <c r="BB177" s="58" t="s">
        <v>106</v>
      </c>
      <c r="BC177" s="3"/>
      <c r="BD177" s="3">
        <f t="shared" si="2"/>
        <v>0</v>
      </c>
      <c r="BE177" s="3">
        <f t="shared" si="3"/>
        <v>1</v>
      </c>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row>
    <row r="178" spans="1:118" s="17" customFormat="1" ht="16" x14ac:dyDescent="0.2">
      <c r="A178" s="63">
        <v>44048.482233796298</v>
      </c>
      <c r="B178" s="63">
        <v>44048.486666666664</v>
      </c>
      <c r="C178" s="58" t="s">
        <v>57</v>
      </c>
      <c r="D178" s="120" t="s">
        <v>576</v>
      </c>
      <c r="E178" s="2">
        <v>33</v>
      </c>
      <c r="F178" s="2">
        <v>382</v>
      </c>
      <c r="G178" s="58" t="s">
        <v>104</v>
      </c>
      <c r="H178" s="63">
        <v>44055.486799351849</v>
      </c>
      <c r="I178" s="58" t="s">
        <v>364</v>
      </c>
      <c r="J178" s="58" t="s">
        <v>106</v>
      </c>
      <c r="K178" s="58" t="s">
        <v>106</v>
      </c>
      <c r="L178" s="58" t="s">
        <v>106</v>
      </c>
      <c r="M178" s="58" t="s">
        <v>106</v>
      </c>
      <c r="N178" s="120" t="s">
        <v>576</v>
      </c>
      <c r="O178" s="120" t="s">
        <v>576</v>
      </c>
      <c r="P178" s="58" t="s">
        <v>107</v>
      </c>
      <c r="Q178" s="58" t="s">
        <v>108</v>
      </c>
      <c r="R178" s="58" t="s">
        <v>129</v>
      </c>
      <c r="S178" s="58" t="s">
        <v>133</v>
      </c>
      <c r="T178" s="58" t="s">
        <v>132</v>
      </c>
      <c r="U178" s="58" t="s">
        <v>132</v>
      </c>
      <c r="V178" s="58" t="s">
        <v>133</v>
      </c>
      <c r="W178" s="58" t="s">
        <v>133</v>
      </c>
      <c r="X178" s="58" t="s">
        <v>133</v>
      </c>
      <c r="Y178" s="58" t="s">
        <v>134</v>
      </c>
      <c r="Z178" s="58" t="s">
        <v>133</v>
      </c>
      <c r="AA178" s="58" t="s">
        <v>133</v>
      </c>
      <c r="AB178" s="58" t="s">
        <v>133</v>
      </c>
      <c r="AC178" s="58" t="s">
        <v>134</v>
      </c>
      <c r="AD178" s="58" t="s">
        <v>134</v>
      </c>
      <c r="AE178" s="58" t="s">
        <v>134</v>
      </c>
      <c r="AF178" s="58" t="s">
        <v>134</v>
      </c>
      <c r="AG178" s="58" t="s">
        <v>134</v>
      </c>
      <c r="AH178" s="58" t="s">
        <v>110</v>
      </c>
      <c r="AI178" s="58" t="s">
        <v>111</v>
      </c>
      <c r="AJ178" s="58" t="s">
        <v>136</v>
      </c>
      <c r="AK178" s="58" t="s">
        <v>137</v>
      </c>
      <c r="AL178" s="58" t="s">
        <v>114</v>
      </c>
      <c r="AM178" s="58" t="s">
        <v>138</v>
      </c>
      <c r="AN178" s="58" t="s">
        <v>156</v>
      </c>
      <c r="AO178" s="58" t="s">
        <v>139</v>
      </c>
      <c r="AP178" s="58" t="s">
        <v>118</v>
      </c>
      <c r="AQ178" s="58" t="s">
        <v>119</v>
      </c>
      <c r="AR178" s="58" t="s">
        <v>142</v>
      </c>
      <c r="AS178" s="58" t="s">
        <v>143</v>
      </c>
      <c r="AT178" s="58" t="s">
        <v>122</v>
      </c>
      <c r="AU178" s="58" t="s">
        <v>145</v>
      </c>
      <c r="AV178" s="58" t="s">
        <v>123</v>
      </c>
      <c r="AW178" s="58" t="s">
        <v>125</v>
      </c>
      <c r="AX178" s="58" t="s">
        <v>126</v>
      </c>
      <c r="AY178" s="58" t="s">
        <v>147</v>
      </c>
      <c r="AZ178" s="120" t="s">
        <v>576</v>
      </c>
      <c r="BA178" s="58" t="s">
        <v>148</v>
      </c>
      <c r="BB178" s="58" t="s">
        <v>106</v>
      </c>
      <c r="BC178" s="3"/>
      <c r="BD178" s="3">
        <f t="shared" si="2"/>
        <v>1</v>
      </c>
      <c r="BE178" s="3">
        <f t="shared" si="3"/>
        <v>0</v>
      </c>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row>
    <row r="179" spans="1:118" ht="16" x14ac:dyDescent="0.2">
      <c r="A179" s="63">
        <v>44048.903599537036</v>
      </c>
      <c r="B179" s="63">
        <v>44048.907233796293</v>
      </c>
      <c r="C179" s="58" t="s">
        <v>57</v>
      </c>
      <c r="D179" s="120" t="s">
        <v>576</v>
      </c>
      <c r="E179" s="2">
        <v>33</v>
      </c>
      <c r="F179" s="2">
        <v>313</v>
      </c>
      <c r="G179" s="58" t="s">
        <v>104</v>
      </c>
      <c r="H179" s="63">
        <v>44055.907263564812</v>
      </c>
      <c r="I179" s="58" t="s">
        <v>368</v>
      </c>
      <c r="J179" s="58" t="s">
        <v>106</v>
      </c>
      <c r="K179" s="58" t="s">
        <v>106</v>
      </c>
      <c r="L179" s="58" t="s">
        <v>106</v>
      </c>
      <c r="M179" s="58" t="s">
        <v>106</v>
      </c>
      <c r="N179" s="120" t="s">
        <v>576</v>
      </c>
      <c r="O179" s="120" t="s">
        <v>576</v>
      </c>
      <c r="P179" s="58" t="s">
        <v>107</v>
      </c>
      <c r="Q179" s="58" t="s">
        <v>108</v>
      </c>
      <c r="R179" s="58" t="s">
        <v>129</v>
      </c>
      <c r="S179" s="58" t="s">
        <v>109</v>
      </c>
      <c r="T179" s="58" t="s">
        <v>133</v>
      </c>
      <c r="U179" s="58" t="s">
        <v>134</v>
      </c>
      <c r="V179" s="58" t="s">
        <v>134</v>
      </c>
      <c r="W179" s="58" t="s">
        <v>134</v>
      </c>
      <c r="X179" s="58" t="s">
        <v>134</v>
      </c>
      <c r="Y179" s="58" t="s">
        <v>134</v>
      </c>
      <c r="Z179" s="58" t="s">
        <v>134</v>
      </c>
      <c r="AA179" s="58" t="s">
        <v>134</v>
      </c>
      <c r="AB179" s="58" t="s">
        <v>134</v>
      </c>
      <c r="AC179" s="58" t="s">
        <v>134</v>
      </c>
      <c r="AD179" s="58" t="s">
        <v>134</v>
      </c>
      <c r="AE179" s="58" t="s">
        <v>134</v>
      </c>
      <c r="AF179" s="58" t="s">
        <v>134</v>
      </c>
      <c r="AG179" s="58" t="s">
        <v>134</v>
      </c>
      <c r="AH179" s="58" t="s">
        <v>110</v>
      </c>
      <c r="AI179" s="58" t="s">
        <v>166</v>
      </c>
      <c r="AJ179" s="58" t="s">
        <v>136</v>
      </c>
      <c r="AK179" s="58" t="s">
        <v>137</v>
      </c>
      <c r="AL179" s="58" t="s">
        <v>114</v>
      </c>
      <c r="AM179" s="58" t="s">
        <v>138</v>
      </c>
      <c r="AN179" s="58" t="s">
        <v>116</v>
      </c>
      <c r="AO179" s="58" t="s">
        <v>159</v>
      </c>
      <c r="AP179" s="58" t="s">
        <v>140</v>
      </c>
      <c r="AQ179" s="58" t="s">
        <v>141</v>
      </c>
      <c r="AR179" s="58" t="s">
        <v>142</v>
      </c>
      <c r="AS179" s="58" t="s">
        <v>182</v>
      </c>
      <c r="AT179" s="58" t="s">
        <v>122</v>
      </c>
      <c r="AU179" s="58" t="s">
        <v>145</v>
      </c>
      <c r="AV179" s="58" t="s">
        <v>174</v>
      </c>
      <c r="AW179" s="58" t="s">
        <v>125</v>
      </c>
      <c r="AX179" s="58" t="s">
        <v>126</v>
      </c>
      <c r="AY179" s="58" t="s">
        <v>147</v>
      </c>
      <c r="AZ179" s="120" t="s">
        <v>576</v>
      </c>
      <c r="BA179" s="58" t="s">
        <v>148</v>
      </c>
      <c r="BB179" s="58" t="s">
        <v>106</v>
      </c>
      <c r="BC179" s="3"/>
      <c r="BD179" s="3">
        <f t="shared" ref="BD179:BD182" si="4">IF(BA179="View correct answer choices &amp; feedback",1,0)</f>
        <v>1</v>
      </c>
      <c r="BE179" s="3">
        <f t="shared" ref="BE179:BE182" si="5">IF(BA179="End the survey",1,0)</f>
        <v>0</v>
      </c>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row>
    <row r="180" spans="1:118" s="17" customFormat="1" ht="16" x14ac:dyDescent="0.2">
      <c r="A180" s="63">
        <v>44049.537349537037</v>
      </c>
      <c r="B180" s="63">
        <v>44049.540555555555</v>
      </c>
      <c r="C180" s="58" t="s">
        <v>57</v>
      </c>
      <c r="D180" s="120" t="s">
        <v>576</v>
      </c>
      <c r="E180" s="2">
        <v>33</v>
      </c>
      <c r="F180" s="2">
        <v>276</v>
      </c>
      <c r="G180" s="58" t="s">
        <v>104</v>
      </c>
      <c r="H180" s="63">
        <v>44056.540576168984</v>
      </c>
      <c r="I180" s="58" t="s">
        <v>369</v>
      </c>
      <c r="J180" s="58" t="s">
        <v>106</v>
      </c>
      <c r="K180" s="58" t="s">
        <v>106</v>
      </c>
      <c r="L180" s="58" t="s">
        <v>106</v>
      </c>
      <c r="M180" s="58" t="s">
        <v>106</v>
      </c>
      <c r="N180" s="120" t="s">
        <v>576</v>
      </c>
      <c r="O180" s="120" t="s">
        <v>576</v>
      </c>
      <c r="P180" s="58" t="s">
        <v>107</v>
      </c>
      <c r="Q180" s="58" t="s">
        <v>108</v>
      </c>
      <c r="R180" s="58" t="s">
        <v>129</v>
      </c>
      <c r="S180" s="58" t="s">
        <v>134</v>
      </c>
      <c r="T180" s="58" t="s">
        <v>134</v>
      </c>
      <c r="U180" s="58" t="s">
        <v>133</v>
      </c>
      <c r="V180" s="58" t="s">
        <v>133</v>
      </c>
      <c r="W180" s="58" t="s">
        <v>133</v>
      </c>
      <c r="X180" s="58" t="s">
        <v>133</v>
      </c>
      <c r="Y180" s="58" t="s">
        <v>132</v>
      </c>
      <c r="Z180" s="58" t="s">
        <v>133</v>
      </c>
      <c r="AA180" s="58" t="s">
        <v>133</v>
      </c>
      <c r="AB180" s="58" t="s">
        <v>133</v>
      </c>
      <c r="AC180" s="58" t="s">
        <v>132</v>
      </c>
      <c r="AD180" s="58" t="s">
        <v>132</v>
      </c>
      <c r="AE180" s="58" t="s">
        <v>133</v>
      </c>
      <c r="AF180" s="58" t="s">
        <v>133</v>
      </c>
      <c r="AG180" s="58" t="s">
        <v>133</v>
      </c>
      <c r="AH180" s="58" t="s">
        <v>110</v>
      </c>
      <c r="AI180" s="58" t="s">
        <v>111</v>
      </c>
      <c r="AJ180" s="58" t="s">
        <v>136</v>
      </c>
      <c r="AK180" s="58" t="s">
        <v>137</v>
      </c>
      <c r="AL180" s="58" t="s">
        <v>114</v>
      </c>
      <c r="AM180" s="58" t="s">
        <v>138</v>
      </c>
      <c r="AN180" s="58" t="s">
        <v>176</v>
      </c>
      <c r="AO180" s="58" t="s">
        <v>139</v>
      </c>
      <c r="AP180" s="58" t="s">
        <v>118</v>
      </c>
      <c r="AQ180" s="58" t="s">
        <v>119</v>
      </c>
      <c r="AR180" s="58" t="s">
        <v>350</v>
      </c>
      <c r="AS180" s="58" t="s">
        <v>143</v>
      </c>
      <c r="AT180" s="58" t="s">
        <v>153</v>
      </c>
      <c r="AU180" s="58" t="s">
        <v>145</v>
      </c>
      <c r="AV180" s="58" t="s">
        <v>174</v>
      </c>
      <c r="AW180" s="58" t="s">
        <v>125</v>
      </c>
      <c r="AX180" s="58" t="s">
        <v>146</v>
      </c>
      <c r="AY180" s="58" t="s">
        <v>147</v>
      </c>
      <c r="AZ180" s="120" t="s">
        <v>576</v>
      </c>
      <c r="BA180" s="58" t="s">
        <v>148</v>
      </c>
      <c r="BB180" s="58" t="s">
        <v>106</v>
      </c>
      <c r="BC180" s="3"/>
      <c r="BD180" s="3">
        <f t="shared" si="4"/>
        <v>1</v>
      </c>
      <c r="BE180" s="3">
        <f t="shared" si="5"/>
        <v>0</v>
      </c>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row>
    <row r="181" spans="1:118" s="17" customFormat="1" ht="16" x14ac:dyDescent="0.2">
      <c r="A181" s="63">
        <v>44051.836018518516</v>
      </c>
      <c r="B181" s="63">
        <v>44051.839629629627</v>
      </c>
      <c r="C181" s="58" t="s">
        <v>57</v>
      </c>
      <c r="D181" s="120" t="s">
        <v>576</v>
      </c>
      <c r="E181" s="2">
        <v>33</v>
      </c>
      <c r="F181" s="2">
        <v>311</v>
      </c>
      <c r="G181" s="58" t="s">
        <v>104</v>
      </c>
      <c r="H181" s="63">
        <v>44058.839712187502</v>
      </c>
      <c r="I181" s="58" t="s">
        <v>372</v>
      </c>
      <c r="J181" s="58" t="s">
        <v>106</v>
      </c>
      <c r="K181" s="58" t="s">
        <v>106</v>
      </c>
      <c r="L181" s="58" t="s">
        <v>106</v>
      </c>
      <c r="M181" s="58" t="s">
        <v>106</v>
      </c>
      <c r="N181" s="120" t="s">
        <v>576</v>
      </c>
      <c r="O181" s="120" t="s">
        <v>576</v>
      </c>
      <c r="P181" s="58" t="s">
        <v>107</v>
      </c>
      <c r="Q181" s="58" t="s">
        <v>108</v>
      </c>
      <c r="R181" s="58" t="s">
        <v>129</v>
      </c>
      <c r="S181" s="58" t="s">
        <v>109</v>
      </c>
      <c r="T181" s="58" t="s">
        <v>133</v>
      </c>
      <c r="U181" s="58" t="s">
        <v>134</v>
      </c>
      <c r="V181" s="58" t="s">
        <v>109</v>
      </c>
      <c r="W181" s="58" t="s">
        <v>134</v>
      </c>
      <c r="X181" s="58" t="s">
        <v>109</v>
      </c>
      <c r="Y181" s="58" t="s">
        <v>109</v>
      </c>
      <c r="Z181" s="58" t="s">
        <v>109</v>
      </c>
      <c r="AA181" s="58" t="s">
        <v>134</v>
      </c>
      <c r="AB181" s="58" t="s">
        <v>134</v>
      </c>
      <c r="AC181" s="58" t="s">
        <v>134</v>
      </c>
      <c r="AD181" s="58" t="s">
        <v>134</v>
      </c>
      <c r="AE181" s="58" t="s">
        <v>109</v>
      </c>
      <c r="AF181" s="58" t="s">
        <v>109</v>
      </c>
      <c r="AG181" s="58" t="s">
        <v>109</v>
      </c>
      <c r="AH181" s="58" t="s">
        <v>135</v>
      </c>
      <c r="AI181" s="58" t="s">
        <v>166</v>
      </c>
      <c r="AJ181" s="58" t="s">
        <v>167</v>
      </c>
      <c r="AK181" s="58" t="s">
        <v>137</v>
      </c>
      <c r="AL181" s="58" t="s">
        <v>195</v>
      </c>
      <c r="AM181" s="58" t="s">
        <v>138</v>
      </c>
      <c r="AN181" s="58" t="s">
        <v>156</v>
      </c>
      <c r="AO181" s="58" t="s">
        <v>117</v>
      </c>
      <c r="AP181" s="58" t="s">
        <v>140</v>
      </c>
      <c r="AQ181" s="58" t="s">
        <v>141</v>
      </c>
      <c r="AR181" s="58" t="s">
        <v>142</v>
      </c>
      <c r="AS181" s="58" t="s">
        <v>143</v>
      </c>
      <c r="AT181" s="58" t="s">
        <v>122</v>
      </c>
      <c r="AU181" s="58" t="s">
        <v>145</v>
      </c>
      <c r="AV181" s="58" t="s">
        <v>123</v>
      </c>
      <c r="AW181" s="58" t="s">
        <v>171</v>
      </c>
      <c r="AX181" s="58" t="s">
        <v>126</v>
      </c>
      <c r="AY181" s="58" t="s">
        <v>192</v>
      </c>
      <c r="AZ181" s="120" t="s">
        <v>576</v>
      </c>
      <c r="BA181" s="58" t="s">
        <v>148</v>
      </c>
      <c r="BB181" s="58" t="s">
        <v>106</v>
      </c>
      <c r="BC181" s="3"/>
      <c r="BD181" s="3">
        <f t="shared" si="4"/>
        <v>1</v>
      </c>
      <c r="BE181" s="3">
        <f t="shared" si="5"/>
        <v>0</v>
      </c>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row>
    <row r="182" spans="1:118" s="17" customFormat="1" ht="16" x14ac:dyDescent="0.2">
      <c r="A182" s="63">
        <v>44112.578981481478</v>
      </c>
      <c r="B182" s="63">
        <v>44112.684398148151</v>
      </c>
      <c r="C182" s="58" t="s">
        <v>57</v>
      </c>
      <c r="D182" s="120" t="s">
        <v>576</v>
      </c>
      <c r="E182" s="2">
        <v>100</v>
      </c>
      <c r="F182" s="2">
        <v>9107</v>
      </c>
      <c r="G182" s="58" t="s">
        <v>130</v>
      </c>
      <c r="H182" s="63">
        <v>44112.68440554398</v>
      </c>
      <c r="I182" s="58" t="s">
        <v>374</v>
      </c>
      <c r="J182" s="58" t="s">
        <v>106</v>
      </c>
      <c r="K182" s="58" t="s">
        <v>106</v>
      </c>
      <c r="L182" s="58" t="s">
        <v>106</v>
      </c>
      <c r="M182" s="58" t="s">
        <v>106</v>
      </c>
      <c r="N182" s="120" t="s">
        <v>576</v>
      </c>
      <c r="O182" s="120" t="s">
        <v>576</v>
      </c>
      <c r="P182" s="58" t="s">
        <v>107</v>
      </c>
      <c r="Q182" s="58" t="s">
        <v>108</v>
      </c>
      <c r="R182" s="58" t="s">
        <v>129</v>
      </c>
      <c r="S182" s="58" t="s">
        <v>133</v>
      </c>
      <c r="T182" s="58" t="s">
        <v>132</v>
      </c>
      <c r="U182" s="58" t="s">
        <v>133</v>
      </c>
      <c r="V182" s="58" t="s">
        <v>134</v>
      </c>
      <c r="W182" s="58" t="s">
        <v>134</v>
      </c>
      <c r="X182" s="58" t="s">
        <v>134</v>
      </c>
      <c r="Y182" s="58" t="s">
        <v>134</v>
      </c>
      <c r="Z182" s="58" t="s">
        <v>134</v>
      </c>
      <c r="AA182" s="58" t="s">
        <v>133</v>
      </c>
      <c r="AB182" s="58" t="s">
        <v>134</v>
      </c>
      <c r="AC182" s="58" t="s">
        <v>109</v>
      </c>
      <c r="AD182" s="58" t="s">
        <v>134</v>
      </c>
      <c r="AE182" s="58" t="s">
        <v>134</v>
      </c>
      <c r="AF182" s="58" t="s">
        <v>133</v>
      </c>
      <c r="AG182" s="58" t="s">
        <v>134</v>
      </c>
      <c r="AH182" s="58" t="s">
        <v>135</v>
      </c>
      <c r="AI182" s="58" t="s">
        <v>111</v>
      </c>
      <c r="AJ182" s="58" t="s">
        <v>136</v>
      </c>
      <c r="AK182" s="58" t="s">
        <v>137</v>
      </c>
      <c r="AL182" s="58" t="s">
        <v>114</v>
      </c>
      <c r="AM182" s="58" t="s">
        <v>138</v>
      </c>
      <c r="AN182" s="58" t="s">
        <v>116</v>
      </c>
      <c r="AO182" s="58" t="s">
        <v>117</v>
      </c>
      <c r="AP182" s="58" t="s">
        <v>140</v>
      </c>
      <c r="AQ182" s="58" t="s">
        <v>141</v>
      </c>
      <c r="AR182" s="58" t="s">
        <v>142</v>
      </c>
      <c r="AS182" s="58" t="s">
        <v>143</v>
      </c>
      <c r="AT182" s="58" t="s">
        <v>122</v>
      </c>
      <c r="AU182" s="58" t="s">
        <v>145</v>
      </c>
      <c r="AV182" s="58" t="s">
        <v>174</v>
      </c>
      <c r="AW182" s="58" t="s">
        <v>125</v>
      </c>
      <c r="AX182" s="58" t="s">
        <v>126</v>
      </c>
      <c r="AY182" s="58" t="s">
        <v>127</v>
      </c>
      <c r="AZ182" s="120" t="s">
        <v>576</v>
      </c>
      <c r="BA182" s="58" t="s">
        <v>148</v>
      </c>
      <c r="BB182" s="58" t="s">
        <v>106</v>
      </c>
      <c r="BC182" s="3"/>
      <c r="BD182" s="3">
        <f t="shared" si="4"/>
        <v>1</v>
      </c>
      <c r="BE182" s="3">
        <f t="shared" si="5"/>
        <v>0</v>
      </c>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row>
    <row r="183" spans="1:118" ht="16" x14ac:dyDescent="0.2">
      <c r="A183" s="69">
        <v>43689.557245370372</v>
      </c>
      <c r="B183" s="69">
        <v>43696.526782407411</v>
      </c>
      <c r="C183" s="67" t="s">
        <v>57</v>
      </c>
      <c r="D183" s="120" t="s">
        <v>576</v>
      </c>
      <c r="E183" s="66">
        <v>2</v>
      </c>
      <c r="F183" s="66">
        <v>602167</v>
      </c>
      <c r="G183" s="67" t="s">
        <v>104</v>
      </c>
      <c r="H183" s="69">
        <v>43703.527033969905</v>
      </c>
      <c r="I183" s="67" t="s">
        <v>128</v>
      </c>
      <c r="J183" s="67" t="s">
        <v>106</v>
      </c>
      <c r="K183" s="67" t="s">
        <v>106</v>
      </c>
      <c r="L183" s="67" t="s">
        <v>106</v>
      </c>
      <c r="M183" s="67" t="s">
        <v>106</v>
      </c>
      <c r="N183" s="120" t="s">
        <v>576</v>
      </c>
      <c r="O183" s="120" t="s">
        <v>576</v>
      </c>
      <c r="P183" s="67" t="s">
        <v>107</v>
      </c>
      <c r="Q183" s="67" t="s">
        <v>108</v>
      </c>
      <c r="R183" s="67" t="s">
        <v>129</v>
      </c>
      <c r="S183" s="67" t="s">
        <v>106</v>
      </c>
      <c r="T183" s="67" t="s">
        <v>106</v>
      </c>
      <c r="U183" s="67" t="s">
        <v>106</v>
      </c>
      <c r="V183" s="67" t="s">
        <v>106</v>
      </c>
      <c r="W183" s="67" t="s">
        <v>106</v>
      </c>
      <c r="X183" s="67" t="s">
        <v>106</v>
      </c>
      <c r="Y183" s="67" t="s">
        <v>106</v>
      </c>
      <c r="Z183" s="67" t="s">
        <v>106</v>
      </c>
      <c r="AA183" s="67" t="s">
        <v>106</v>
      </c>
      <c r="AB183" s="67" t="s">
        <v>106</v>
      </c>
      <c r="AC183" s="67" t="s">
        <v>106</v>
      </c>
      <c r="AD183" s="67" t="s">
        <v>106</v>
      </c>
      <c r="AE183" s="67" t="s">
        <v>106</v>
      </c>
      <c r="AF183" s="67" t="s">
        <v>106</v>
      </c>
      <c r="AG183" s="68"/>
      <c r="AH183" s="68"/>
      <c r="AI183" s="67" t="s">
        <v>106</v>
      </c>
      <c r="AJ183" s="67" t="s">
        <v>106</v>
      </c>
      <c r="AK183" s="67" t="s">
        <v>106</v>
      </c>
      <c r="AL183" s="67" t="s">
        <v>106</v>
      </c>
      <c r="AM183" s="67" t="s">
        <v>106</v>
      </c>
      <c r="AN183" s="67" t="s">
        <v>106</v>
      </c>
      <c r="AO183" s="67" t="s">
        <v>106</v>
      </c>
      <c r="AP183" s="67" t="s">
        <v>106</v>
      </c>
      <c r="AQ183" s="67" t="s">
        <v>106</v>
      </c>
      <c r="AR183" s="67" t="s">
        <v>106</v>
      </c>
      <c r="AS183" s="67" t="s">
        <v>106</v>
      </c>
      <c r="AT183" s="67" t="s">
        <v>106</v>
      </c>
      <c r="AU183" s="67" t="s">
        <v>106</v>
      </c>
      <c r="AV183" s="67" t="s">
        <v>106</v>
      </c>
      <c r="AW183" s="67" t="s">
        <v>106</v>
      </c>
      <c r="AX183" s="67" t="s">
        <v>106</v>
      </c>
      <c r="AY183" s="67" t="s">
        <v>106</v>
      </c>
      <c r="AZ183" s="120" t="s">
        <v>576</v>
      </c>
      <c r="BA183" s="67" t="s">
        <v>106</v>
      </c>
      <c r="BB183" s="67" t="s">
        <v>106</v>
      </c>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row>
    <row r="184" spans="1:118" ht="16" x14ac:dyDescent="0.2">
      <c r="A184" s="69">
        <v>43698.586678240739</v>
      </c>
      <c r="B184" s="69">
        <v>43698.587395833332</v>
      </c>
      <c r="C184" s="67" t="s">
        <v>57</v>
      </c>
      <c r="D184" s="120" t="s">
        <v>576</v>
      </c>
      <c r="E184" s="66">
        <v>2</v>
      </c>
      <c r="F184" s="66">
        <v>62</v>
      </c>
      <c r="G184" s="67" t="s">
        <v>104</v>
      </c>
      <c r="H184" s="69">
        <v>43705.587762488423</v>
      </c>
      <c r="I184" s="67" t="s">
        <v>183</v>
      </c>
      <c r="J184" s="67" t="s">
        <v>106</v>
      </c>
      <c r="K184" s="67" t="s">
        <v>106</v>
      </c>
      <c r="L184" s="67" t="s">
        <v>106</v>
      </c>
      <c r="M184" s="67" t="s">
        <v>106</v>
      </c>
      <c r="N184" s="120" t="s">
        <v>576</v>
      </c>
      <c r="O184" s="120" t="s">
        <v>576</v>
      </c>
      <c r="P184" s="67" t="s">
        <v>107</v>
      </c>
      <c r="Q184" s="67" t="s">
        <v>108</v>
      </c>
      <c r="R184" s="67" t="s">
        <v>129</v>
      </c>
      <c r="S184" s="67" t="s">
        <v>106</v>
      </c>
      <c r="T184" s="67" t="s">
        <v>106</v>
      </c>
      <c r="U184" s="67" t="s">
        <v>106</v>
      </c>
      <c r="V184" s="67" t="s">
        <v>106</v>
      </c>
      <c r="W184" s="67" t="s">
        <v>106</v>
      </c>
      <c r="X184" s="67" t="s">
        <v>106</v>
      </c>
      <c r="Y184" s="67" t="s">
        <v>106</v>
      </c>
      <c r="Z184" s="67" t="s">
        <v>106</v>
      </c>
      <c r="AA184" s="67" t="s">
        <v>106</v>
      </c>
      <c r="AB184" s="67" t="s">
        <v>106</v>
      </c>
      <c r="AC184" s="67" t="s">
        <v>106</v>
      </c>
      <c r="AD184" s="67" t="s">
        <v>106</v>
      </c>
      <c r="AE184" s="67" t="s">
        <v>106</v>
      </c>
      <c r="AF184" s="67" t="s">
        <v>106</v>
      </c>
      <c r="AG184" s="68"/>
      <c r="AH184" s="68"/>
      <c r="AI184" s="67" t="s">
        <v>106</v>
      </c>
      <c r="AJ184" s="67" t="s">
        <v>106</v>
      </c>
      <c r="AK184" s="67" t="s">
        <v>106</v>
      </c>
      <c r="AL184" s="67" t="s">
        <v>106</v>
      </c>
      <c r="AM184" s="67" t="s">
        <v>106</v>
      </c>
      <c r="AN184" s="67" t="s">
        <v>106</v>
      </c>
      <c r="AO184" s="67" t="s">
        <v>106</v>
      </c>
      <c r="AP184" s="67" t="s">
        <v>106</v>
      </c>
      <c r="AQ184" s="67" t="s">
        <v>106</v>
      </c>
      <c r="AR184" s="67" t="s">
        <v>106</v>
      </c>
      <c r="AS184" s="67" t="s">
        <v>106</v>
      </c>
      <c r="AT184" s="67" t="s">
        <v>106</v>
      </c>
      <c r="AU184" s="67" t="s">
        <v>106</v>
      </c>
      <c r="AV184" s="67" t="s">
        <v>106</v>
      </c>
      <c r="AW184" s="67" t="s">
        <v>106</v>
      </c>
      <c r="AX184" s="67" t="s">
        <v>106</v>
      </c>
      <c r="AY184" s="67" t="s">
        <v>106</v>
      </c>
      <c r="AZ184" s="120" t="s">
        <v>576</v>
      </c>
      <c r="BA184" s="67" t="s">
        <v>106</v>
      </c>
      <c r="BB184" s="67" t="s">
        <v>106</v>
      </c>
      <c r="BC184" s="3"/>
      <c r="BD184" s="5">
        <f>SUM(BD50:BD182)</f>
        <v>106</v>
      </c>
      <c r="BE184" s="5">
        <f>SUM(BE50:BE182)</f>
        <v>26</v>
      </c>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row>
    <row r="185" spans="1:118" s="66" customFormat="1" ht="16" x14ac:dyDescent="0.2">
      <c r="A185" s="69">
        <v>43700.301550925928</v>
      </c>
      <c r="B185" s="69">
        <v>43700.301944444444</v>
      </c>
      <c r="C185" s="67" t="s">
        <v>57</v>
      </c>
      <c r="D185" s="120" t="s">
        <v>576</v>
      </c>
      <c r="E185" s="66">
        <v>2</v>
      </c>
      <c r="F185" s="66">
        <v>33</v>
      </c>
      <c r="G185" s="67" t="s">
        <v>104</v>
      </c>
      <c r="H185" s="69">
        <v>43707.302062800925</v>
      </c>
      <c r="I185" s="67" t="s">
        <v>188</v>
      </c>
      <c r="J185" s="67" t="s">
        <v>106</v>
      </c>
      <c r="K185" s="67" t="s">
        <v>106</v>
      </c>
      <c r="L185" s="67" t="s">
        <v>106</v>
      </c>
      <c r="M185" s="67" t="s">
        <v>106</v>
      </c>
      <c r="N185" s="120" t="s">
        <v>576</v>
      </c>
      <c r="O185" s="120" t="s">
        <v>576</v>
      </c>
      <c r="P185" s="67" t="s">
        <v>107</v>
      </c>
      <c r="Q185" s="67" t="s">
        <v>108</v>
      </c>
      <c r="R185" s="67" t="s">
        <v>129</v>
      </c>
      <c r="S185" s="67" t="s">
        <v>106</v>
      </c>
      <c r="T185" s="67" t="s">
        <v>106</v>
      </c>
      <c r="U185" s="67" t="s">
        <v>106</v>
      </c>
      <c r="V185" s="67" t="s">
        <v>106</v>
      </c>
      <c r="W185" s="67" t="s">
        <v>106</v>
      </c>
      <c r="X185" s="67" t="s">
        <v>106</v>
      </c>
      <c r="Y185" s="67" t="s">
        <v>106</v>
      </c>
      <c r="Z185" s="67" t="s">
        <v>106</v>
      </c>
      <c r="AA185" s="67" t="s">
        <v>106</v>
      </c>
      <c r="AB185" s="67" t="s">
        <v>106</v>
      </c>
      <c r="AC185" s="67" t="s">
        <v>106</v>
      </c>
      <c r="AD185" s="67" t="s">
        <v>106</v>
      </c>
      <c r="AE185" s="67" t="s">
        <v>106</v>
      </c>
      <c r="AF185" s="67" t="s">
        <v>106</v>
      </c>
      <c r="AG185" s="68"/>
      <c r="AH185" s="68"/>
      <c r="AI185" s="67" t="s">
        <v>106</v>
      </c>
      <c r="AJ185" s="67" t="s">
        <v>106</v>
      </c>
      <c r="AK185" s="67" t="s">
        <v>106</v>
      </c>
      <c r="AL185" s="67" t="s">
        <v>106</v>
      </c>
      <c r="AM185" s="67" t="s">
        <v>106</v>
      </c>
      <c r="AN185" s="67" t="s">
        <v>106</v>
      </c>
      <c r="AO185" s="67" t="s">
        <v>106</v>
      </c>
      <c r="AP185" s="67" t="s">
        <v>106</v>
      </c>
      <c r="AQ185" s="67" t="s">
        <v>106</v>
      </c>
      <c r="AR185" s="67" t="s">
        <v>106</v>
      </c>
      <c r="AS185" s="67" t="s">
        <v>106</v>
      </c>
      <c r="AT185" s="67" t="s">
        <v>106</v>
      </c>
      <c r="AU185" s="67" t="s">
        <v>106</v>
      </c>
      <c r="AV185" s="67" t="s">
        <v>106</v>
      </c>
      <c r="AW185" s="67" t="s">
        <v>106</v>
      </c>
      <c r="AX185" s="67" t="s">
        <v>106</v>
      </c>
      <c r="AY185" s="67" t="s">
        <v>106</v>
      </c>
      <c r="AZ185" s="120" t="s">
        <v>576</v>
      </c>
      <c r="BA185" s="67" t="s">
        <v>106</v>
      </c>
      <c r="BB185" s="67" t="s">
        <v>106</v>
      </c>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row>
    <row r="186" spans="1:118" s="17" customFormat="1" ht="16" x14ac:dyDescent="0.2">
      <c r="A186" s="69">
        <v>43698.593935185185</v>
      </c>
      <c r="B186" s="69">
        <v>43700.742534722223</v>
      </c>
      <c r="C186" s="67" t="s">
        <v>57</v>
      </c>
      <c r="D186" s="120" t="s">
        <v>576</v>
      </c>
      <c r="E186" s="66">
        <v>2</v>
      </c>
      <c r="F186" s="66">
        <v>185639</v>
      </c>
      <c r="G186" s="67" t="s">
        <v>104</v>
      </c>
      <c r="H186" s="69">
        <v>43707.74291572917</v>
      </c>
      <c r="I186" s="67" t="s">
        <v>189</v>
      </c>
      <c r="J186" s="67" t="s">
        <v>106</v>
      </c>
      <c r="K186" s="67" t="s">
        <v>106</v>
      </c>
      <c r="L186" s="67" t="s">
        <v>106</v>
      </c>
      <c r="M186" s="67" t="s">
        <v>106</v>
      </c>
      <c r="N186" s="120" t="s">
        <v>576</v>
      </c>
      <c r="O186" s="120" t="s">
        <v>576</v>
      </c>
      <c r="P186" s="67" t="s">
        <v>107</v>
      </c>
      <c r="Q186" s="67" t="s">
        <v>108</v>
      </c>
      <c r="R186" s="67" t="s">
        <v>129</v>
      </c>
      <c r="S186" s="67" t="s">
        <v>106</v>
      </c>
      <c r="T186" s="67" t="s">
        <v>106</v>
      </c>
      <c r="U186" s="67" t="s">
        <v>106</v>
      </c>
      <c r="V186" s="67" t="s">
        <v>106</v>
      </c>
      <c r="W186" s="67" t="s">
        <v>106</v>
      </c>
      <c r="X186" s="67" t="s">
        <v>106</v>
      </c>
      <c r="Y186" s="67" t="s">
        <v>106</v>
      </c>
      <c r="Z186" s="67" t="s">
        <v>106</v>
      </c>
      <c r="AA186" s="67" t="s">
        <v>106</v>
      </c>
      <c r="AB186" s="67" t="s">
        <v>106</v>
      </c>
      <c r="AC186" s="67" t="s">
        <v>106</v>
      </c>
      <c r="AD186" s="67" t="s">
        <v>106</v>
      </c>
      <c r="AE186" s="67" t="s">
        <v>106</v>
      </c>
      <c r="AF186" s="67" t="s">
        <v>106</v>
      </c>
      <c r="AG186" s="68"/>
      <c r="AH186" s="68"/>
      <c r="AI186" s="67" t="s">
        <v>106</v>
      </c>
      <c r="AJ186" s="67" t="s">
        <v>106</v>
      </c>
      <c r="AK186" s="67" t="s">
        <v>106</v>
      </c>
      <c r="AL186" s="67" t="s">
        <v>106</v>
      </c>
      <c r="AM186" s="67" t="s">
        <v>106</v>
      </c>
      <c r="AN186" s="67" t="s">
        <v>106</v>
      </c>
      <c r="AO186" s="67" t="s">
        <v>106</v>
      </c>
      <c r="AP186" s="67" t="s">
        <v>106</v>
      </c>
      <c r="AQ186" s="67" t="s">
        <v>106</v>
      </c>
      <c r="AR186" s="67" t="s">
        <v>106</v>
      </c>
      <c r="AS186" s="67" t="s">
        <v>106</v>
      </c>
      <c r="AT186" s="67" t="s">
        <v>106</v>
      </c>
      <c r="AU186" s="67" t="s">
        <v>106</v>
      </c>
      <c r="AV186" s="67" t="s">
        <v>106</v>
      </c>
      <c r="AW186" s="67" t="s">
        <v>106</v>
      </c>
      <c r="AX186" s="67" t="s">
        <v>106</v>
      </c>
      <c r="AY186" s="67" t="s">
        <v>106</v>
      </c>
      <c r="AZ186" s="120" t="s">
        <v>576</v>
      </c>
      <c r="BA186" s="67" t="s">
        <v>106</v>
      </c>
      <c r="BB186" s="67" t="s">
        <v>106</v>
      </c>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row>
    <row r="187" spans="1:118" ht="16" x14ac:dyDescent="0.2">
      <c r="A187" s="69">
        <v>43703.470601851855</v>
      </c>
      <c r="B187" s="69">
        <v>43703.470833333333</v>
      </c>
      <c r="C187" s="67" t="s">
        <v>57</v>
      </c>
      <c r="D187" s="120" t="s">
        <v>576</v>
      </c>
      <c r="E187" s="66">
        <v>2</v>
      </c>
      <c r="F187" s="66">
        <v>19</v>
      </c>
      <c r="G187" s="67" t="s">
        <v>104</v>
      </c>
      <c r="H187" s="69">
        <v>43710.471258969905</v>
      </c>
      <c r="I187" s="67" t="s">
        <v>193</v>
      </c>
      <c r="J187" s="67" t="s">
        <v>106</v>
      </c>
      <c r="K187" s="67" t="s">
        <v>106</v>
      </c>
      <c r="L187" s="67" t="s">
        <v>106</v>
      </c>
      <c r="M187" s="67" t="s">
        <v>106</v>
      </c>
      <c r="N187" s="120" t="s">
        <v>576</v>
      </c>
      <c r="O187" s="120" t="s">
        <v>576</v>
      </c>
      <c r="P187" s="67" t="s">
        <v>107</v>
      </c>
      <c r="Q187" s="67" t="s">
        <v>108</v>
      </c>
      <c r="R187" s="67" t="s">
        <v>129</v>
      </c>
      <c r="S187" s="67" t="s">
        <v>106</v>
      </c>
      <c r="T187" s="67" t="s">
        <v>106</v>
      </c>
      <c r="U187" s="67" t="s">
        <v>106</v>
      </c>
      <c r="V187" s="67" t="s">
        <v>106</v>
      </c>
      <c r="W187" s="67" t="s">
        <v>106</v>
      </c>
      <c r="X187" s="67" t="s">
        <v>106</v>
      </c>
      <c r="Y187" s="67" t="s">
        <v>106</v>
      </c>
      <c r="Z187" s="67" t="s">
        <v>106</v>
      </c>
      <c r="AA187" s="67" t="s">
        <v>106</v>
      </c>
      <c r="AB187" s="67" t="s">
        <v>106</v>
      </c>
      <c r="AC187" s="67" t="s">
        <v>106</v>
      </c>
      <c r="AD187" s="67" t="s">
        <v>106</v>
      </c>
      <c r="AE187" s="67" t="s">
        <v>106</v>
      </c>
      <c r="AF187" s="67" t="s">
        <v>106</v>
      </c>
      <c r="AG187" s="68"/>
      <c r="AH187" s="68"/>
      <c r="AI187" s="67" t="s">
        <v>106</v>
      </c>
      <c r="AJ187" s="67" t="s">
        <v>106</v>
      </c>
      <c r="AK187" s="67" t="s">
        <v>106</v>
      </c>
      <c r="AL187" s="67" t="s">
        <v>106</v>
      </c>
      <c r="AM187" s="67" t="s">
        <v>106</v>
      </c>
      <c r="AN187" s="67" t="s">
        <v>106</v>
      </c>
      <c r="AO187" s="67" t="s">
        <v>106</v>
      </c>
      <c r="AP187" s="67" t="s">
        <v>106</v>
      </c>
      <c r="AQ187" s="67" t="s">
        <v>106</v>
      </c>
      <c r="AR187" s="67" t="s">
        <v>106</v>
      </c>
      <c r="AS187" s="67" t="s">
        <v>106</v>
      </c>
      <c r="AT187" s="67" t="s">
        <v>106</v>
      </c>
      <c r="AU187" s="67" t="s">
        <v>106</v>
      </c>
      <c r="AV187" s="67" t="s">
        <v>106</v>
      </c>
      <c r="AW187" s="67" t="s">
        <v>106</v>
      </c>
      <c r="AX187" s="67" t="s">
        <v>106</v>
      </c>
      <c r="AY187" s="67" t="s">
        <v>106</v>
      </c>
      <c r="AZ187" s="120" t="s">
        <v>576</v>
      </c>
      <c r="BA187" s="67" t="s">
        <v>106</v>
      </c>
      <c r="BB187" s="67" t="s">
        <v>106</v>
      </c>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row>
    <row r="188" spans="1:118" s="17" customFormat="1" ht="16" x14ac:dyDescent="0.2">
      <c r="A188" s="69">
        <v>43703.671863425923</v>
      </c>
      <c r="B188" s="69">
        <v>43703.672129629631</v>
      </c>
      <c r="C188" s="67" t="s">
        <v>57</v>
      </c>
      <c r="D188" s="120" t="s">
        <v>576</v>
      </c>
      <c r="E188" s="66">
        <v>2</v>
      </c>
      <c r="F188" s="66">
        <v>22</v>
      </c>
      <c r="G188" s="67" t="s">
        <v>104</v>
      </c>
      <c r="H188" s="69">
        <v>43710.672315277778</v>
      </c>
      <c r="I188" s="67" t="s">
        <v>196</v>
      </c>
      <c r="J188" s="67" t="s">
        <v>106</v>
      </c>
      <c r="K188" s="67" t="s">
        <v>106</v>
      </c>
      <c r="L188" s="67" t="s">
        <v>106</v>
      </c>
      <c r="M188" s="67" t="s">
        <v>106</v>
      </c>
      <c r="N188" s="120" t="s">
        <v>576</v>
      </c>
      <c r="O188" s="120" t="s">
        <v>576</v>
      </c>
      <c r="P188" s="67" t="s">
        <v>107</v>
      </c>
      <c r="Q188" s="67" t="s">
        <v>108</v>
      </c>
      <c r="R188" s="67" t="s">
        <v>129</v>
      </c>
      <c r="S188" s="67" t="s">
        <v>106</v>
      </c>
      <c r="T188" s="67" t="s">
        <v>106</v>
      </c>
      <c r="U188" s="67" t="s">
        <v>106</v>
      </c>
      <c r="V188" s="67" t="s">
        <v>106</v>
      </c>
      <c r="W188" s="67" t="s">
        <v>106</v>
      </c>
      <c r="X188" s="67" t="s">
        <v>106</v>
      </c>
      <c r="Y188" s="67" t="s">
        <v>106</v>
      </c>
      <c r="Z188" s="67" t="s">
        <v>106</v>
      </c>
      <c r="AA188" s="67" t="s">
        <v>106</v>
      </c>
      <c r="AB188" s="67" t="s">
        <v>106</v>
      </c>
      <c r="AC188" s="67" t="s">
        <v>106</v>
      </c>
      <c r="AD188" s="67" t="s">
        <v>106</v>
      </c>
      <c r="AE188" s="67" t="s">
        <v>106</v>
      </c>
      <c r="AF188" s="67" t="s">
        <v>106</v>
      </c>
      <c r="AG188" s="68"/>
      <c r="AH188" s="68"/>
      <c r="AI188" s="67" t="s">
        <v>106</v>
      </c>
      <c r="AJ188" s="67" t="s">
        <v>106</v>
      </c>
      <c r="AK188" s="67" t="s">
        <v>106</v>
      </c>
      <c r="AL188" s="67" t="s">
        <v>106</v>
      </c>
      <c r="AM188" s="67" t="s">
        <v>106</v>
      </c>
      <c r="AN188" s="67" t="s">
        <v>106</v>
      </c>
      <c r="AO188" s="67" t="s">
        <v>106</v>
      </c>
      <c r="AP188" s="67" t="s">
        <v>106</v>
      </c>
      <c r="AQ188" s="67" t="s">
        <v>106</v>
      </c>
      <c r="AR188" s="67" t="s">
        <v>106</v>
      </c>
      <c r="AS188" s="67" t="s">
        <v>106</v>
      </c>
      <c r="AT188" s="67" t="s">
        <v>106</v>
      </c>
      <c r="AU188" s="67" t="s">
        <v>106</v>
      </c>
      <c r="AV188" s="67" t="s">
        <v>106</v>
      </c>
      <c r="AW188" s="67" t="s">
        <v>106</v>
      </c>
      <c r="AX188" s="67" t="s">
        <v>106</v>
      </c>
      <c r="AY188" s="67" t="s">
        <v>106</v>
      </c>
      <c r="AZ188" s="120" t="s">
        <v>576</v>
      </c>
      <c r="BA188" s="67" t="s">
        <v>106</v>
      </c>
      <c r="BB188" s="67" t="s">
        <v>106</v>
      </c>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row>
    <row r="189" spans="1:118" ht="16" x14ac:dyDescent="0.2">
      <c r="A189" s="69">
        <v>43703.94458333333</v>
      </c>
      <c r="B189" s="69">
        <v>43704.544548611113</v>
      </c>
      <c r="C189" s="67" t="s">
        <v>57</v>
      </c>
      <c r="D189" s="120" t="s">
        <v>576</v>
      </c>
      <c r="E189" s="66">
        <v>2</v>
      </c>
      <c r="F189" s="66">
        <v>51837</v>
      </c>
      <c r="G189" s="67" t="s">
        <v>104</v>
      </c>
      <c r="H189" s="69">
        <v>43711.544629293981</v>
      </c>
      <c r="I189" s="67" t="s">
        <v>205</v>
      </c>
      <c r="J189" s="67" t="s">
        <v>106</v>
      </c>
      <c r="K189" s="67" t="s">
        <v>106</v>
      </c>
      <c r="L189" s="67" t="s">
        <v>106</v>
      </c>
      <c r="M189" s="67" t="s">
        <v>106</v>
      </c>
      <c r="N189" s="120" t="s">
        <v>576</v>
      </c>
      <c r="O189" s="120" t="s">
        <v>576</v>
      </c>
      <c r="P189" s="67" t="s">
        <v>107</v>
      </c>
      <c r="Q189" s="67" t="s">
        <v>108</v>
      </c>
      <c r="R189" s="67" t="s">
        <v>129</v>
      </c>
      <c r="S189" s="67" t="s">
        <v>106</v>
      </c>
      <c r="T189" s="67" t="s">
        <v>106</v>
      </c>
      <c r="U189" s="67" t="s">
        <v>106</v>
      </c>
      <c r="V189" s="67" t="s">
        <v>106</v>
      </c>
      <c r="W189" s="67" t="s">
        <v>106</v>
      </c>
      <c r="X189" s="67" t="s">
        <v>106</v>
      </c>
      <c r="Y189" s="67" t="s">
        <v>106</v>
      </c>
      <c r="Z189" s="67" t="s">
        <v>106</v>
      </c>
      <c r="AA189" s="67" t="s">
        <v>106</v>
      </c>
      <c r="AB189" s="67" t="s">
        <v>106</v>
      </c>
      <c r="AC189" s="67" t="s">
        <v>106</v>
      </c>
      <c r="AD189" s="67" t="s">
        <v>106</v>
      </c>
      <c r="AE189" s="67" t="s">
        <v>106</v>
      </c>
      <c r="AF189" s="67" t="s">
        <v>106</v>
      </c>
      <c r="AG189" s="68"/>
      <c r="AH189" s="68"/>
      <c r="AI189" s="67" t="s">
        <v>106</v>
      </c>
      <c r="AJ189" s="67" t="s">
        <v>106</v>
      </c>
      <c r="AK189" s="67" t="s">
        <v>106</v>
      </c>
      <c r="AL189" s="67" t="s">
        <v>106</v>
      </c>
      <c r="AM189" s="67" t="s">
        <v>106</v>
      </c>
      <c r="AN189" s="67" t="s">
        <v>106</v>
      </c>
      <c r="AO189" s="67" t="s">
        <v>106</v>
      </c>
      <c r="AP189" s="67" t="s">
        <v>106</v>
      </c>
      <c r="AQ189" s="67" t="s">
        <v>106</v>
      </c>
      <c r="AR189" s="67" t="s">
        <v>106</v>
      </c>
      <c r="AS189" s="67" t="s">
        <v>106</v>
      </c>
      <c r="AT189" s="67" t="s">
        <v>106</v>
      </c>
      <c r="AU189" s="67" t="s">
        <v>106</v>
      </c>
      <c r="AV189" s="67" t="s">
        <v>106</v>
      </c>
      <c r="AW189" s="67" t="s">
        <v>106</v>
      </c>
      <c r="AX189" s="67" t="s">
        <v>106</v>
      </c>
      <c r="AY189" s="67" t="s">
        <v>106</v>
      </c>
      <c r="AZ189" s="120" t="s">
        <v>576</v>
      </c>
      <c r="BA189" s="67" t="s">
        <v>106</v>
      </c>
      <c r="BB189" s="67" t="s">
        <v>106</v>
      </c>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row>
    <row r="190" spans="1:118" ht="16" x14ac:dyDescent="0.2">
      <c r="A190" s="69">
        <v>43704.761111111111</v>
      </c>
      <c r="B190" s="69">
        <v>43704.761469907404</v>
      </c>
      <c r="C190" s="67" t="s">
        <v>57</v>
      </c>
      <c r="D190" s="120" t="s">
        <v>576</v>
      </c>
      <c r="E190" s="66">
        <v>2</v>
      </c>
      <c r="F190" s="66">
        <v>30</v>
      </c>
      <c r="G190" s="67" t="s">
        <v>104</v>
      </c>
      <c r="H190" s="69">
        <v>43711.762136689817</v>
      </c>
      <c r="I190" s="67" t="s">
        <v>207</v>
      </c>
      <c r="J190" s="67" t="s">
        <v>106</v>
      </c>
      <c r="K190" s="67" t="s">
        <v>106</v>
      </c>
      <c r="L190" s="67" t="s">
        <v>106</v>
      </c>
      <c r="M190" s="67" t="s">
        <v>106</v>
      </c>
      <c r="N190" s="120" t="s">
        <v>576</v>
      </c>
      <c r="O190" s="120" t="s">
        <v>576</v>
      </c>
      <c r="P190" s="67" t="s">
        <v>107</v>
      </c>
      <c r="Q190" s="67" t="s">
        <v>108</v>
      </c>
      <c r="R190" s="67" t="s">
        <v>129</v>
      </c>
      <c r="S190" s="67" t="s">
        <v>106</v>
      </c>
      <c r="T190" s="67" t="s">
        <v>106</v>
      </c>
      <c r="U190" s="67" t="s">
        <v>106</v>
      </c>
      <c r="V190" s="67" t="s">
        <v>106</v>
      </c>
      <c r="W190" s="67" t="s">
        <v>106</v>
      </c>
      <c r="X190" s="67" t="s">
        <v>106</v>
      </c>
      <c r="Y190" s="67" t="s">
        <v>106</v>
      </c>
      <c r="Z190" s="67" t="s">
        <v>106</v>
      </c>
      <c r="AA190" s="67" t="s">
        <v>106</v>
      </c>
      <c r="AB190" s="67" t="s">
        <v>106</v>
      </c>
      <c r="AC190" s="67" t="s">
        <v>106</v>
      </c>
      <c r="AD190" s="67" t="s">
        <v>106</v>
      </c>
      <c r="AE190" s="67" t="s">
        <v>106</v>
      </c>
      <c r="AF190" s="67" t="s">
        <v>106</v>
      </c>
      <c r="AG190" s="68"/>
      <c r="AH190" s="68"/>
      <c r="AI190" s="67" t="s">
        <v>106</v>
      </c>
      <c r="AJ190" s="67" t="s">
        <v>106</v>
      </c>
      <c r="AK190" s="67" t="s">
        <v>106</v>
      </c>
      <c r="AL190" s="67" t="s">
        <v>106</v>
      </c>
      <c r="AM190" s="67" t="s">
        <v>106</v>
      </c>
      <c r="AN190" s="67" t="s">
        <v>106</v>
      </c>
      <c r="AO190" s="67" t="s">
        <v>106</v>
      </c>
      <c r="AP190" s="67" t="s">
        <v>106</v>
      </c>
      <c r="AQ190" s="67" t="s">
        <v>106</v>
      </c>
      <c r="AR190" s="67" t="s">
        <v>106</v>
      </c>
      <c r="AS190" s="67" t="s">
        <v>106</v>
      </c>
      <c r="AT190" s="67" t="s">
        <v>106</v>
      </c>
      <c r="AU190" s="67" t="s">
        <v>106</v>
      </c>
      <c r="AV190" s="67" t="s">
        <v>106</v>
      </c>
      <c r="AW190" s="67" t="s">
        <v>106</v>
      </c>
      <c r="AX190" s="67" t="s">
        <v>106</v>
      </c>
      <c r="AY190" s="67" t="s">
        <v>106</v>
      </c>
      <c r="AZ190" s="120" t="s">
        <v>576</v>
      </c>
      <c r="BA190" s="67" t="s">
        <v>106</v>
      </c>
      <c r="BB190" s="67" t="s">
        <v>106</v>
      </c>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row>
    <row r="191" spans="1:118" ht="16" x14ac:dyDescent="0.2">
      <c r="A191" s="69">
        <v>43705.732210648152</v>
      </c>
      <c r="B191" s="69">
        <v>43705.73364583333</v>
      </c>
      <c r="C191" s="67" t="s">
        <v>57</v>
      </c>
      <c r="D191" s="120" t="s">
        <v>576</v>
      </c>
      <c r="E191" s="66">
        <v>2</v>
      </c>
      <c r="F191" s="66">
        <v>124</v>
      </c>
      <c r="G191" s="67" t="s">
        <v>104</v>
      </c>
      <c r="H191" s="69">
        <v>43712.733866574075</v>
      </c>
      <c r="I191" s="67" t="s">
        <v>209</v>
      </c>
      <c r="J191" s="67" t="s">
        <v>106</v>
      </c>
      <c r="K191" s="67" t="s">
        <v>106</v>
      </c>
      <c r="L191" s="67" t="s">
        <v>106</v>
      </c>
      <c r="M191" s="67" t="s">
        <v>106</v>
      </c>
      <c r="N191" s="120" t="s">
        <v>576</v>
      </c>
      <c r="O191" s="120" t="s">
        <v>576</v>
      </c>
      <c r="P191" s="67" t="s">
        <v>107</v>
      </c>
      <c r="Q191" s="67" t="s">
        <v>108</v>
      </c>
      <c r="R191" s="67" t="s">
        <v>129</v>
      </c>
      <c r="S191" s="67" t="s">
        <v>106</v>
      </c>
      <c r="T191" s="67" t="s">
        <v>106</v>
      </c>
      <c r="U191" s="67" t="s">
        <v>106</v>
      </c>
      <c r="V191" s="67" t="s">
        <v>106</v>
      </c>
      <c r="W191" s="67" t="s">
        <v>106</v>
      </c>
      <c r="X191" s="67" t="s">
        <v>106</v>
      </c>
      <c r="Y191" s="67" t="s">
        <v>106</v>
      </c>
      <c r="Z191" s="67" t="s">
        <v>106</v>
      </c>
      <c r="AA191" s="67" t="s">
        <v>106</v>
      </c>
      <c r="AB191" s="67" t="s">
        <v>106</v>
      </c>
      <c r="AC191" s="67" t="s">
        <v>106</v>
      </c>
      <c r="AD191" s="67" t="s">
        <v>106</v>
      </c>
      <c r="AE191" s="67" t="s">
        <v>106</v>
      </c>
      <c r="AF191" s="67" t="s">
        <v>106</v>
      </c>
      <c r="AG191" s="68"/>
      <c r="AH191" s="68"/>
      <c r="AI191" s="67" t="s">
        <v>106</v>
      </c>
      <c r="AJ191" s="67" t="s">
        <v>106</v>
      </c>
      <c r="AK191" s="67" t="s">
        <v>106</v>
      </c>
      <c r="AL191" s="67" t="s">
        <v>106</v>
      </c>
      <c r="AM191" s="67" t="s">
        <v>106</v>
      </c>
      <c r="AN191" s="67" t="s">
        <v>106</v>
      </c>
      <c r="AO191" s="67" t="s">
        <v>106</v>
      </c>
      <c r="AP191" s="67" t="s">
        <v>106</v>
      </c>
      <c r="AQ191" s="67" t="s">
        <v>106</v>
      </c>
      <c r="AR191" s="67" t="s">
        <v>106</v>
      </c>
      <c r="AS191" s="67" t="s">
        <v>106</v>
      </c>
      <c r="AT191" s="67" t="s">
        <v>106</v>
      </c>
      <c r="AU191" s="67" t="s">
        <v>106</v>
      </c>
      <c r="AV191" s="67" t="s">
        <v>106</v>
      </c>
      <c r="AW191" s="67" t="s">
        <v>106</v>
      </c>
      <c r="AX191" s="67" t="s">
        <v>106</v>
      </c>
      <c r="AY191" s="67" t="s">
        <v>106</v>
      </c>
      <c r="AZ191" s="120" t="s">
        <v>576</v>
      </c>
      <c r="BA191" s="67" t="s">
        <v>106</v>
      </c>
      <c r="BB191" s="67" t="s">
        <v>106</v>
      </c>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row>
    <row r="192" spans="1:118" ht="16" x14ac:dyDescent="0.2">
      <c r="A192" s="69">
        <v>43705.925694444442</v>
      </c>
      <c r="B192" s="69">
        <v>43705.926215277781</v>
      </c>
      <c r="C192" s="67" t="s">
        <v>57</v>
      </c>
      <c r="D192" s="120" t="s">
        <v>576</v>
      </c>
      <c r="E192" s="66">
        <v>2</v>
      </c>
      <c r="F192" s="66">
        <v>44</v>
      </c>
      <c r="G192" s="67" t="s">
        <v>104</v>
      </c>
      <c r="H192" s="69">
        <v>43712.926702534722</v>
      </c>
      <c r="I192" s="67" t="s">
        <v>211</v>
      </c>
      <c r="J192" s="67" t="s">
        <v>106</v>
      </c>
      <c r="K192" s="67" t="s">
        <v>106</v>
      </c>
      <c r="L192" s="67" t="s">
        <v>106</v>
      </c>
      <c r="M192" s="67" t="s">
        <v>106</v>
      </c>
      <c r="N192" s="120" t="s">
        <v>576</v>
      </c>
      <c r="O192" s="120" t="s">
        <v>576</v>
      </c>
      <c r="P192" s="67" t="s">
        <v>107</v>
      </c>
      <c r="Q192" s="67" t="s">
        <v>108</v>
      </c>
      <c r="R192" s="67" t="s">
        <v>129</v>
      </c>
      <c r="S192" s="67" t="s">
        <v>106</v>
      </c>
      <c r="T192" s="67" t="s">
        <v>106</v>
      </c>
      <c r="U192" s="67" t="s">
        <v>106</v>
      </c>
      <c r="V192" s="67" t="s">
        <v>106</v>
      </c>
      <c r="W192" s="67" t="s">
        <v>106</v>
      </c>
      <c r="X192" s="67" t="s">
        <v>106</v>
      </c>
      <c r="Y192" s="67" t="s">
        <v>106</v>
      </c>
      <c r="Z192" s="67" t="s">
        <v>106</v>
      </c>
      <c r="AA192" s="67" t="s">
        <v>106</v>
      </c>
      <c r="AB192" s="67" t="s">
        <v>106</v>
      </c>
      <c r="AC192" s="67" t="s">
        <v>106</v>
      </c>
      <c r="AD192" s="67" t="s">
        <v>106</v>
      </c>
      <c r="AE192" s="67" t="s">
        <v>106</v>
      </c>
      <c r="AF192" s="67" t="s">
        <v>106</v>
      </c>
      <c r="AG192" s="68"/>
      <c r="AH192" s="68"/>
      <c r="AI192" s="67" t="s">
        <v>106</v>
      </c>
      <c r="AJ192" s="67" t="s">
        <v>106</v>
      </c>
      <c r="AK192" s="67" t="s">
        <v>106</v>
      </c>
      <c r="AL192" s="67" t="s">
        <v>106</v>
      </c>
      <c r="AM192" s="67" t="s">
        <v>106</v>
      </c>
      <c r="AN192" s="67" t="s">
        <v>106</v>
      </c>
      <c r="AO192" s="67" t="s">
        <v>106</v>
      </c>
      <c r="AP192" s="67" t="s">
        <v>106</v>
      </c>
      <c r="AQ192" s="67" t="s">
        <v>106</v>
      </c>
      <c r="AR192" s="67" t="s">
        <v>106</v>
      </c>
      <c r="AS192" s="67" t="s">
        <v>106</v>
      </c>
      <c r="AT192" s="67" t="s">
        <v>106</v>
      </c>
      <c r="AU192" s="67" t="s">
        <v>106</v>
      </c>
      <c r="AV192" s="67" t="s">
        <v>106</v>
      </c>
      <c r="AW192" s="67" t="s">
        <v>106</v>
      </c>
      <c r="AX192" s="67" t="s">
        <v>106</v>
      </c>
      <c r="AY192" s="67" t="s">
        <v>106</v>
      </c>
      <c r="AZ192" s="120" t="s">
        <v>576</v>
      </c>
      <c r="BA192" s="67" t="s">
        <v>106</v>
      </c>
      <c r="BB192" s="67" t="s">
        <v>106</v>
      </c>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row>
    <row r="193" spans="1:118" ht="16" x14ac:dyDescent="0.2">
      <c r="A193" s="69">
        <v>43733.409305555557</v>
      </c>
      <c r="B193" s="69">
        <v>43733.409571759257</v>
      </c>
      <c r="C193" s="67" t="s">
        <v>57</v>
      </c>
      <c r="D193" s="120" t="s">
        <v>576</v>
      </c>
      <c r="E193" s="66">
        <v>2</v>
      </c>
      <c r="F193" s="66">
        <v>22</v>
      </c>
      <c r="G193" s="67" t="s">
        <v>104</v>
      </c>
      <c r="H193" s="69">
        <v>43740.409583217595</v>
      </c>
      <c r="I193" s="67" t="s">
        <v>213</v>
      </c>
      <c r="J193" s="67" t="s">
        <v>106</v>
      </c>
      <c r="K193" s="67" t="s">
        <v>106</v>
      </c>
      <c r="L193" s="67" t="s">
        <v>106</v>
      </c>
      <c r="M193" s="67" t="s">
        <v>106</v>
      </c>
      <c r="N193" s="120" t="s">
        <v>576</v>
      </c>
      <c r="O193" s="120" t="s">
        <v>576</v>
      </c>
      <c r="P193" s="67" t="s">
        <v>107</v>
      </c>
      <c r="Q193" s="67" t="s">
        <v>108</v>
      </c>
      <c r="R193" s="67" t="s">
        <v>129</v>
      </c>
      <c r="S193" s="67" t="s">
        <v>106</v>
      </c>
      <c r="T193" s="67" t="s">
        <v>106</v>
      </c>
      <c r="U193" s="67" t="s">
        <v>106</v>
      </c>
      <c r="V193" s="67" t="s">
        <v>106</v>
      </c>
      <c r="W193" s="67" t="s">
        <v>106</v>
      </c>
      <c r="X193" s="67" t="s">
        <v>106</v>
      </c>
      <c r="Y193" s="67" t="s">
        <v>106</v>
      </c>
      <c r="Z193" s="67" t="s">
        <v>106</v>
      </c>
      <c r="AA193" s="67" t="s">
        <v>106</v>
      </c>
      <c r="AB193" s="67" t="s">
        <v>106</v>
      </c>
      <c r="AC193" s="67" t="s">
        <v>106</v>
      </c>
      <c r="AD193" s="67" t="s">
        <v>106</v>
      </c>
      <c r="AE193" s="67" t="s">
        <v>106</v>
      </c>
      <c r="AF193" s="67" t="s">
        <v>106</v>
      </c>
      <c r="AG193" s="68"/>
      <c r="AH193" s="68"/>
      <c r="AI193" s="67" t="s">
        <v>106</v>
      </c>
      <c r="AJ193" s="67" t="s">
        <v>106</v>
      </c>
      <c r="AK193" s="67" t="s">
        <v>106</v>
      </c>
      <c r="AL193" s="67" t="s">
        <v>106</v>
      </c>
      <c r="AM193" s="67" t="s">
        <v>106</v>
      </c>
      <c r="AN193" s="67" t="s">
        <v>106</v>
      </c>
      <c r="AO193" s="67" t="s">
        <v>106</v>
      </c>
      <c r="AP193" s="67" t="s">
        <v>106</v>
      </c>
      <c r="AQ193" s="67" t="s">
        <v>106</v>
      </c>
      <c r="AR193" s="67" t="s">
        <v>106</v>
      </c>
      <c r="AS193" s="67" t="s">
        <v>106</v>
      </c>
      <c r="AT193" s="67" t="s">
        <v>106</v>
      </c>
      <c r="AU193" s="67" t="s">
        <v>106</v>
      </c>
      <c r="AV193" s="67" t="s">
        <v>106</v>
      </c>
      <c r="AW193" s="67" t="s">
        <v>106</v>
      </c>
      <c r="AX193" s="67" t="s">
        <v>106</v>
      </c>
      <c r="AY193" s="67" t="s">
        <v>106</v>
      </c>
      <c r="AZ193" s="120" t="s">
        <v>576</v>
      </c>
      <c r="BA193" s="67" t="s">
        <v>106</v>
      </c>
      <c r="BB193" s="67" t="s">
        <v>106</v>
      </c>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row>
    <row r="194" spans="1:118" ht="16.5" customHeight="1" x14ac:dyDescent="0.2">
      <c r="A194" s="69">
        <v>43767.644143518519</v>
      </c>
      <c r="B194" s="69">
        <v>43767.644328703704</v>
      </c>
      <c r="C194" s="67" t="s">
        <v>57</v>
      </c>
      <c r="D194" s="120" t="s">
        <v>576</v>
      </c>
      <c r="E194" s="66">
        <v>2</v>
      </c>
      <c r="F194" s="66">
        <v>16</v>
      </c>
      <c r="G194" s="67" t="s">
        <v>104</v>
      </c>
      <c r="H194" s="69">
        <v>43774.602861435182</v>
      </c>
      <c r="I194" s="67" t="s">
        <v>247</v>
      </c>
      <c r="J194" s="67" t="s">
        <v>106</v>
      </c>
      <c r="K194" s="67" t="s">
        <v>106</v>
      </c>
      <c r="L194" s="67" t="s">
        <v>106</v>
      </c>
      <c r="M194" s="67" t="s">
        <v>106</v>
      </c>
      <c r="N194" s="120" t="s">
        <v>576</v>
      </c>
      <c r="O194" s="120" t="s">
        <v>576</v>
      </c>
      <c r="P194" s="67" t="s">
        <v>107</v>
      </c>
      <c r="Q194" s="67" t="s">
        <v>108</v>
      </c>
      <c r="R194" s="67" t="s">
        <v>129</v>
      </c>
      <c r="S194" s="67" t="s">
        <v>106</v>
      </c>
      <c r="T194" s="67" t="s">
        <v>106</v>
      </c>
      <c r="U194" s="67" t="s">
        <v>106</v>
      </c>
      <c r="V194" s="67" t="s">
        <v>106</v>
      </c>
      <c r="W194" s="67" t="s">
        <v>106</v>
      </c>
      <c r="X194" s="67" t="s">
        <v>106</v>
      </c>
      <c r="Y194" s="67" t="s">
        <v>106</v>
      </c>
      <c r="Z194" s="67" t="s">
        <v>106</v>
      </c>
      <c r="AA194" s="67" t="s">
        <v>106</v>
      </c>
      <c r="AB194" s="67" t="s">
        <v>106</v>
      </c>
      <c r="AC194" s="67" t="s">
        <v>106</v>
      </c>
      <c r="AD194" s="67" t="s">
        <v>106</v>
      </c>
      <c r="AE194" s="67" t="s">
        <v>106</v>
      </c>
      <c r="AF194" s="67" t="s">
        <v>106</v>
      </c>
      <c r="AG194" s="68"/>
      <c r="AH194" s="68"/>
      <c r="AI194" s="67" t="s">
        <v>106</v>
      </c>
      <c r="AJ194" s="67" t="s">
        <v>106</v>
      </c>
      <c r="AK194" s="67" t="s">
        <v>106</v>
      </c>
      <c r="AL194" s="67" t="s">
        <v>106</v>
      </c>
      <c r="AM194" s="67" t="s">
        <v>106</v>
      </c>
      <c r="AN194" s="67" t="s">
        <v>106</v>
      </c>
      <c r="AO194" s="67" t="s">
        <v>106</v>
      </c>
      <c r="AP194" s="67" t="s">
        <v>106</v>
      </c>
      <c r="AQ194" s="67" t="s">
        <v>106</v>
      </c>
      <c r="AR194" s="67" t="s">
        <v>106</v>
      </c>
      <c r="AS194" s="67" t="s">
        <v>106</v>
      </c>
      <c r="AT194" s="67" t="s">
        <v>106</v>
      </c>
      <c r="AU194" s="67" t="s">
        <v>106</v>
      </c>
      <c r="AV194" s="67" t="s">
        <v>106</v>
      </c>
      <c r="AW194" s="67" t="s">
        <v>106</v>
      </c>
      <c r="AX194" s="67" t="s">
        <v>106</v>
      </c>
      <c r="AY194" s="67" t="s">
        <v>106</v>
      </c>
      <c r="AZ194" s="120" t="s">
        <v>576</v>
      </c>
      <c r="BA194" s="67" t="s">
        <v>106</v>
      </c>
      <c r="BB194" s="67" t="s">
        <v>106</v>
      </c>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row>
    <row r="195" spans="1:118" ht="16" x14ac:dyDescent="0.2">
      <c r="A195" s="69">
        <v>43779.672546296293</v>
      </c>
      <c r="B195" s="69">
        <v>43781.382430555554</v>
      </c>
      <c r="C195" s="67" t="s">
        <v>57</v>
      </c>
      <c r="D195" s="120" t="s">
        <v>576</v>
      </c>
      <c r="E195" s="66">
        <v>2</v>
      </c>
      <c r="F195" s="66">
        <v>147734</v>
      </c>
      <c r="G195" s="67" t="s">
        <v>104</v>
      </c>
      <c r="H195" s="69">
        <v>43788.38249916667</v>
      </c>
      <c r="I195" s="67" t="s">
        <v>251</v>
      </c>
      <c r="J195" s="67" t="s">
        <v>106</v>
      </c>
      <c r="K195" s="67" t="s">
        <v>106</v>
      </c>
      <c r="L195" s="67" t="s">
        <v>106</v>
      </c>
      <c r="M195" s="67" t="s">
        <v>106</v>
      </c>
      <c r="N195" s="120" t="s">
        <v>576</v>
      </c>
      <c r="O195" s="120" t="s">
        <v>576</v>
      </c>
      <c r="P195" s="67" t="s">
        <v>107</v>
      </c>
      <c r="Q195" s="67" t="s">
        <v>108</v>
      </c>
      <c r="R195" s="67" t="s">
        <v>129</v>
      </c>
      <c r="S195" s="67" t="s">
        <v>106</v>
      </c>
      <c r="T195" s="67" t="s">
        <v>106</v>
      </c>
      <c r="U195" s="67" t="s">
        <v>106</v>
      </c>
      <c r="V195" s="67" t="s">
        <v>106</v>
      </c>
      <c r="W195" s="67" t="s">
        <v>106</v>
      </c>
      <c r="X195" s="67" t="s">
        <v>106</v>
      </c>
      <c r="Y195" s="67" t="s">
        <v>106</v>
      </c>
      <c r="Z195" s="67" t="s">
        <v>106</v>
      </c>
      <c r="AA195" s="67" t="s">
        <v>106</v>
      </c>
      <c r="AB195" s="67" t="s">
        <v>106</v>
      </c>
      <c r="AC195" s="67" t="s">
        <v>106</v>
      </c>
      <c r="AD195" s="67" t="s">
        <v>106</v>
      </c>
      <c r="AE195" s="67" t="s">
        <v>106</v>
      </c>
      <c r="AF195" s="67" t="s">
        <v>106</v>
      </c>
      <c r="AG195" s="68"/>
      <c r="AH195" s="68"/>
      <c r="AI195" s="67" t="s">
        <v>106</v>
      </c>
      <c r="AJ195" s="67" t="s">
        <v>106</v>
      </c>
      <c r="AK195" s="67" t="s">
        <v>106</v>
      </c>
      <c r="AL195" s="67" t="s">
        <v>106</v>
      </c>
      <c r="AM195" s="67" t="s">
        <v>106</v>
      </c>
      <c r="AN195" s="67" t="s">
        <v>106</v>
      </c>
      <c r="AO195" s="67" t="s">
        <v>106</v>
      </c>
      <c r="AP195" s="67" t="s">
        <v>106</v>
      </c>
      <c r="AQ195" s="67" t="s">
        <v>106</v>
      </c>
      <c r="AR195" s="67" t="s">
        <v>106</v>
      </c>
      <c r="AS195" s="67" t="s">
        <v>106</v>
      </c>
      <c r="AT195" s="67" t="s">
        <v>106</v>
      </c>
      <c r="AU195" s="67" t="s">
        <v>106</v>
      </c>
      <c r="AV195" s="67" t="s">
        <v>106</v>
      </c>
      <c r="AW195" s="67" t="s">
        <v>106</v>
      </c>
      <c r="AX195" s="67" t="s">
        <v>106</v>
      </c>
      <c r="AY195" s="67" t="s">
        <v>106</v>
      </c>
      <c r="AZ195" s="120" t="s">
        <v>576</v>
      </c>
      <c r="BA195" s="67" t="s">
        <v>106</v>
      </c>
      <c r="BB195" s="67" t="s">
        <v>106</v>
      </c>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row>
    <row r="196" spans="1:118" ht="16" x14ac:dyDescent="0.2">
      <c r="A196" s="69">
        <v>43781.544560185182</v>
      </c>
      <c r="B196" s="69">
        <v>43781.546226851853</v>
      </c>
      <c r="C196" s="67" t="s">
        <v>57</v>
      </c>
      <c r="D196" s="120" t="s">
        <v>576</v>
      </c>
      <c r="E196" s="66">
        <v>2</v>
      </c>
      <c r="F196" s="66">
        <v>144</v>
      </c>
      <c r="G196" s="67" t="s">
        <v>104</v>
      </c>
      <c r="H196" s="69">
        <v>43788.546260451389</v>
      </c>
      <c r="I196" s="67" t="s">
        <v>252</v>
      </c>
      <c r="J196" s="67" t="s">
        <v>106</v>
      </c>
      <c r="K196" s="67" t="s">
        <v>106</v>
      </c>
      <c r="L196" s="67" t="s">
        <v>106</v>
      </c>
      <c r="M196" s="67" t="s">
        <v>106</v>
      </c>
      <c r="N196" s="120" t="s">
        <v>576</v>
      </c>
      <c r="O196" s="120" t="s">
        <v>576</v>
      </c>
      <c r="P196" s="67" t="s">
        <v>107</v>
      </c>
      <c r="Q196" s="67" t="s">
        <v>108</v>
      </c>
      <c r="R196" s="67" t="s">
        <v>129</v>
      </c>
      <c r="S196" s="67" t="s">
        <v>106</v>
      </c>
      <c r="T196" s="67" t="s">
        <v>106</v>
      </c>
      <c r="U196" s="67" t="s">
        <v>106</v>
      </c>
      <c r="V196" s="67" t="s">
        <v>106</v>
      </c>
      <c r="W196" s="67" t="s">
        <v>106</v>
      </c>
      <c r="X196" s="67" t="s">
        <v>106</v>
      </c>
      <c r="Y196" s="67" t="s">
        <v>106</v>
      </c>
      <c r="Z196" s="67" t="s">
        <v>106</v>
      </c>
      <c r="AA196" s="67" t="s">
        <v>106</v>
      </c>
      <c r="AB196" s="67" t="s">
        <v>106</v>
      </c>
      <c r="AC196" s="67" t="s">
        <v>106</v>
      </c>
      <c r="AD196" s="67" t="s">
        <v>106</v>
      </c>
      <c r="AE196" s="67" t="s">
        <v>106</v>
      </c>
      <c r="AF196" s="67" t="s">
        <v>106</v>
      </c>
      <c r="AG196" s="68"/>
      <c r="AH196" s="68"/>
      <c r="AI196" s="67" t="s">
        <v>106</v>
      </c>
      <c r="AJ196" s="67" t="s">
        <v>106</v>
      </c>
      <c r="AK196" s="67" t="s">
        <v>106</v>
      </c>
      <c r="AL196" s="67" t="s">
        <v>106</v>
      </c>
      <c r="AM196" s="67" t="s">
        <v>106</v>
      </c>
      <c r="AN196" s="67" t="s">
        <v>106</v>
      </c>
      <c r="AO196" s="67" t="s">
        <v>106</v>
      </c>
      <c r="AP196" s="67" t="s">
        <v>106</v>
      </c>
      <c r="AQ196" s="67" t="s">
        <v>106</v>
      </c>
      <c r="AR196" s="67" t="s">
        <v>106</v>
      </c>
      <c r="AS196" s="67" t="s">
        <v>106</v>
      </c>
      <c r="AT196" s="67" t="s">
        <v>106</v>
      </c>
      <c r="AU196" s="67" t="s">
        <v>106</v>
      </c>
      <c r="AV196" s="67" t="s">
        <v>106</v>
      </c>
      <c r="AW196" s="67" t="s">
        <v>106</v>
      </c>
      <c r="AX196" s="67" t="s">
        <v>106</v>
      </c>
      <c r="AY196" s="67" t="s">
        <v>106</v>
      </c>
      <c r="AZ196" s="120" t="s">
        <v>576</v>
      </c>
      <c r="BA196" s="67" t="s">
        <v>106</v>
      </c>
      <c r="BB196" s="67" t="s">
        <v>106</v>
      </c>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row>
    <row r="197" spans="1:118" ht="16" x14ac:dyDescent="0.2">
      <c r="A197" s="69">
        <v>43790.570613425924</v>
      </c>
      <c r="B197" s="69">
        <v>43790.570763888885</v>
      </c>
      <c r="C197" s="67" t="s">
        <v>57</v>
      </c>
      <c r="D197" s="120" t="s">
        <v>576</v>
      </c>
      <c r="E197" s="66">
        <v>2</v>
      </c>
      <c r="F197" s="66">
        <v>13</v>
      </c>
      <c r="G197" s="67" t="s">
        <v>104</v>
      </c>
      <c r="H197" s="69">
        <v>43797.570825543982</v>
      </c>
      <c r="I197" s="67" t="s">
        <v>263</v>
      </c>
      <c r="J197" s="67" t="s">
        <v>106</v>
      </c>
      <c r="K197" s="67" t="s">
        <v>106</v>
      </c>
      <c r="L197" s="67" t="s">
        <v>106</v>
      </c>
      <c r="M197" s="67" t="s">
        <v>106</v>
      </c>
      <c r="N197" s="120" t="s">
        <v>576</v>
      </c>
      <c r="O197" s="120" t="s">
        <v>576</v>
      </c>
      <c r="P197" s="67" t="s">
        <v>107</v>
      </c>
      <c r="Q197" s="67" t="s">
        <v>108</v>
      </c>
      <c r="R197" s="67" t="s">
        <v>129</v>
      </c>
      <c r="S197" s="67" t="s">
        <v>106</v>
      </c>
      <c r="T197" s="67" t="s">
        <v>106</v>
      </c>
      <c r="U197" s="67" t="s">
        <v>106</v>
      </c>
      <c r="V197" s="67" t="s">
        <v>106</v>
      </c>
      <c r="W197" s="67" t="s">
        <v>106</v>
      </c>
      <c r="X197" s="67" t="s">
        <v>106</v>
      </c>
      <c r="Y197" s="67" t="s">
        <v>106</v>
      </c>
      <c r="Z197" s="67" t="s">
        <v>106</v>
      </c>
      <c r="AA197" s="67" t="s">
        <v>106</v>
      </c>
      <c r="AB197" s="67" t="s">
        <v>106</v>
      </c>
      <c r="AC197" s="67" t="s">
        <v>106</v>
      </c>
      <c r="AD197" s="67" t="s">
        <v>106</v>
      </c>
      <c r="AE197" s="67" t="s">
        <v>106</v>
      </c>
      <c r="AF197" s="67" t="s">
        <v>106</v>
      </c>
      <c r="AG197" s="68"/>
      <c r="AH197" s="68"/>
      <c r="AI197" s="67" t="s">
        <v>106</v>
      </c>
      <c r="AJ197" s="67" t="s">
        <v>106</v>
      </c>
      <c r="AK197" s="67" t="s">
        <v>106</v>
      </c>
      <c r="AL197" s="67" t="s">
        <v>106</v>
      </c>
      <c r="AM197" s="67" t="s">
        <v>106</v>
      </c>
      <c r="AN197" s="67" t="s">
        <v>106</v>
      </c>
      <c r="AO197" s="67" t="s">
        <v>106</v>
      </c>
      <c r="AP197" s="67" t="s">
        <v>106</v>
      </c>
      <c r="AQ197" s="67" t="s">
        <v>106</v>
      </c>
      <c r="AR197" s="67" t="s">
        <v>106</v>
      </c>
      <c r="AS197" s="67" t="s">
        <v>106</v>
      </c>
      <c r="AT197" s="67" t="s">
        <v>106</v>
      </c>
      <c r="AU197" s="67" t="s">
        <v>106</v>
      </c>
      <c r="AV197" s="67" t="s">
        <v>106</v>
      </c>
      <c r="AW197" s="67" t="s">
        <v>106</v>
      </c>
      <c r="AX197" s="67" t="s">
        <v>106</v>
      </c>
      <c r="AY197" s="67" t="s">
        <v>106</v>
      </c>
      <c r="AZ197" s="120" t="s">
        <v>576</v>
      </c>
      <c r="BA197" s="67" t="s">
        <v>106</v>
      </c>
      <c r="BB197" s="67" t="s">
        <v>106</v>
      </c>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row>
    <row r="198" spans="1:118" ht="16" x14ac:dyDescent="0.2">
      <c r="A198" s="69">
        <v>43790.618368055555</v>
      </c>
      <c r="B198" s="69">
        <v>43790.62</v>
      </c>
      <c r="C198" s="67" t="s">
        <v>57</v>
      </c>
      <c r="D198" s="120" t="s">
        <v>576</v>
      </c>
      <c r="E198" s="66">
        <v>2</v>
      </c>
      <c r="F198" s="66">
        <v>141</v>
      </c>
      <c r="G198" s="67" t="s">
        <v>104</v>
      </c>
      <c r="H198" s="69">
        <v>43797.62021710648</v>
      </c>
      <c r="I198" s="67" t="s">
        <v>272</v>
      </c>
      <c r="J198" s="67" t="s">
        <v>106</v>
      </c>
      <c r="K198" s="67" t="s">
        <v>106</v>
      </c>
      <c r="L198" s="67" t="s">
        <v>106</v>
      </c>
      <c r="M198" s="67" t="s">
        <v>106</v>
      </c>
      <c r="N198" s="120" t="s">
        <v>576</v>
      </c>
      <c r="O198" s="120" t="s">
        <v>576</v>
      </c>
      <c r="P198" s="67" t="s">
        <v>107</v>
      </c>
      <c r="Q198" s="67" t="s">
        <v>108</v>
      </c>
      <c r="R198" s="67" t="s">
        <v>129</v>
      </c>
      <c r="S198" s="67" t="s">
        <v>106</v>
      </c>
      <c r="T198" s="67" t="s">
        <v>106</v>
      </c>
      <c r="U198" s="67" t="s">
        <v>106</v>
      </c>
      <c r="V198" s="67" t="s">
        <v>106</v>
      </c>
      <c r="W198" s="67" t="s">
        <v>106</v>
      </c>
      <c r="X198" s="67" t="s">
        <v>106</v>
      </c>
      <c r="Y198" s="67" t="s">
        <v>106</v>
      </c>
      <c r="Z198" s="67" t="s">
        <v>106</v>
      </c>
      <c r="AA198" s="67" t="s">
        <v>106</v>
      </c>
      <c r="AB198" s="67" t="s">
        <v>106</v>
      </c>
      <c r="AC198" s="67" t="s">
        <v>106</v>
      </c>
      <c r="AD198" s="67" t="s">
        <v>106</v>
      </c>
      <c r="AE198" s="67" t="s">
        <v>106</v>
      </c>
      <c r="AF198" s="67" t="s">
        <v>106</v>
      </c>
      <c r="AG198" s="68"/>
      <c r="AH198" s="68"/>
      <c r="AI198" s="67" t="s">
        <v>106</v>
      </c>
      <c r="AJ198" s="67" t="s">
        <v>106</v>
      </c>
      <c r="AK198" s="67" t="s">
        <v>106</v>
      </c>
      <c r="AL198" s="67" t="s">
        <v>106</v>
      </c>
      <c r="AM198" s="67" t="s">
        <v>106</v>
      </c>
      <c r="AN198" s="67" t="s">
        <v>106</v>
      </c>
      <c r="AO198" s="67" t="s">
        <v>106</v>
      </c>
      <c r="AP198" s="67" t="s">
        <v>106</v>
      </c>
      <c r="AQ198" s="67" t="s">
        <v>106</v>
      </c>
      <c r="AR198" s="67" t="s">
        <v>106</v>
      </c>
      <c r="AS198" s="67" t="s">
        <v>106</v>
      </c>
      <c r="AT198" s="67" t="s">
        <v>106</v>
      </c>
      <c r="AU198" s="67" t="s">
        <v>106</v>
      </c>
      <c r="AV198" s="67" t="s">
        <v>106</v>
      </c>
      <c r="AW198" s="67" t="s">
        <v>106</v>
      </c>
      <c r="AX198" s="67" t="s">
        <v>106</v>
      </c>
      <c r="AY198" s="67" t="s">
        <v>106</v>
      </c>
      <c r="AZ198" s="120" t="s">
        <v>576</v>
      </c>
      <c r="BA198" s="67" t="s">
        <v>106</v>
      </c>
      <c r="BB198" s="67" t="s">
        <v>106</v>
      </c>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row>
    <row r="199" spans="1:118" ht="16" x14ac:dyDescent="0.2">
      <c r="A199" s="69">
        <v>43791.2265625</v>
      </c>
      <c r="B199" s="69">
        <v>43791.226805555554</v>
      </c>
      <c r="C199" s="67" t="s">
        <v>57</v>
      </c>
      <c r="D199" s="120" t="s">
        <v>576</v>
      </c>
      <c r="E199" s="66">
        <v>2</v>
      </c>
      <c r="F199" s="66">
        <v>20</v>
      </c>
      <c r="G199" s="67" t="s">
        <v>104</v>
      </c>
      <c r="H199" s="69">
        <v>43798.227189756944</v>
      </c>
      <c r="I199" s="67" t="s">
        <v>277</v>
      </c>
      <c r="J199" s="67" t="s">
        <v>106</v>
      </c>
      <c r="K199" s="67" t="s">
        <v>106</v>
      </c>
      <c r="L199" s="67" t="s">
        <v>106</v>
      </c>
      <c r="M199" s="67" t="s">
        <v>106</v>
      </c>
      <c r="N199" s="120" t="s">
        <v>576</v>
      </c>
      <c r="O199" s="120" t="s">
        <v>576</v>
      </c>
      <c r="P199" s="67" t="s">
        <v>107</v>
      </c>
      <c r="Q199" s="67" t="s">
        <v>108</v>
      </c>
      <c r="R199" s="67" t="s">
        <v>129</v>
      </c>
      <c r="S199" s="67" t="s">
        <v>106</v>
      </c>
      <c r="T199" s="67" t="s">
        <v>106</v>
      </c>
      <c r="U199" s="67" t="s">
        <v>106</v>
      </c>
      <c r="V199" s="67" t="s">
        <v>106</v>
      </c>
      <c r="W199" s="67" t="s">
        <v>106</v>
      </c>
      <c r="X199" s="67" t="s">
        <v>106</v>
      </c>
      <c r="Y199" s="67" t="s">
        <v>106</v>
      </c>
      <c r="Z199" s="67" t="s">
        <v>106</v>
      </c>
      <c r="AA199" s="67" t="s">
        <v>106</v>
      </c>
      <c r="AB199" s="67" t="s">
        <v>106</v>
      </c>
      <c r="AC199" s="67" t="s">
        <v>106</v>
      </c>
      <c r="AD199" s="67" t="s">
        <v>106</v>
      </c>
      <c r="AE199" s="67" t="s">
        <v>106</v>
      </c>
      <c r="AF199" s="67" t="s">
        <v>106</v>
      </c>
      <c r="AG199" s="68"/>
      <c r="AH199" s="68"/>
      <c r="AI199" s="67" t="s">
        <v>106</v>
      </c>
      <c r="AJ199" s="67" t="s">
        <v>106</v>
      </c>
      <c r="AK199" s="67" t="s">
        <v>106</v>
      </c>
      <c r="AL199" s="67" t="s">
        <v>106</v>
      </c>
      <c r="AM199" s="67" t="s">
        <v>106</v>
      </c>
      <c r="AN199" s="67" t="s">
        <v>106</v>
      </c>
      <c r="AO199" s="67" t="s">
        <v>106</v>
      </c>
      <c r="AP199" s="67" t="s">
        <v>106</v>
      </c>
      <c r="AQ199" s="67" t="s">
        <v>106</v>
      </c>
      <c r="AR199" s="67" t="s">
        <v>106</v>
      </c>
      <c r="AS199" s="67" t="s">
        <v>106</v>
      </c>
      <c r="AT199" s="67" t="s">
        <v>106</v>
      </c>
      <c r="AU199" s="67" t="s">
        <v>106</v>
      </c>
      <c r="AV199" s="67" t="s">
        <v>106</v>
      </c>
      <c r="AW199" s="67" t="s">
        <v>106</v>
      </c>
      <c r="AX199" s="67" t="s">
        <v>106</v>
      </c>
      <c r="AY199" s="67" t="s">
        <v>106</v>
      </c>
      <c r="AZ199" s="120" t="s">
        <v>576</v>
      </c>
      <c r="BA199" s="67" t="s">
        <v>106</v>
      </c>
      <c r="BB199" s="67" t="s">
        <v>106</v>
      </c>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row>
    <row r="200" spans="1:118" ht="16" x14ac:dyDescent="0.2">
      <c r="A200" s="69">
        <v>43820.892569444448</v>
      </c>
      <c r="B200" s="69">
        <v>43820.893275462964</v>
      </c>
      <c r="C200" s="67" t="s">
        <v>57</v>
      </c>
      <c r="D200" s="120" t="s">
        <v>576</v>
      </c>
      <c r="E200" s="66">
        <v>2</v>
      </c>
      <c r="F200" s="66">
        <v>60</v>
      </c>
      <c r="G200" s="67" t="s">
        <v>104</v>
      </c>
      <c r="H200" s="69">
        <v>43827.89364386574</v>
      </c>
      <c r="I200" s="67" t="s">
        <v>284</v>
      </c>
      <c r="J200" s="67" t="s">
        <v>106</v>
      </c>
      <c r="K200" s="67" t="s">
        <v>106</v>
      </c>
      <c r="L200" s="67" t="s">
        <v>106</v>
      </c>
      <c r="M200" s="67" t="s">
        <v>106</v>
      </c>
      <c r="N200" s="120" t="s">
        <v>576</v>
      </c>
      <c r="O200" s="120" t="s">
        <v>576</v>
      </c>
      <c r="P200" s="67" t="s">
        <v>107</v>
      </c>
      <c r="Q200" s="67" t="s">
        <v>108</v>
      </c>
      <c r="R200" s="67" t="s">
        <v>129</v>
      </c>
      <c r="S200" s="67" t="s">
        <v>106</v>
      </c>
      <c r="T200" s="67" t="s">
        <v>106</v>
      </c>
      <c r="U200" s="67" t="s">
        <v>106</v>
      </c>
      <c r="V200" s="67" t="s">
        <v>106</v>
      </c>
      <c r="W200" s="67" t="s">
        <v>106</v>
      </c>
      <c r="X200" s="67" t="s">
        <v>106</v>
      </c>
      <c r="Y200" s="67" t="s">
        <v>106</v>
      </c>
      <c r="Z200" s="67" t="s">
        <v>106</v>
      </c>
      <c r="AA200" s="67" t="s">
        <v>106</v>
      </c>
      <c r="AB200" s="67" t="s">
        <v>106</v>
      </c>
      <c r="AC200" s="67" t="s">
        <v>106</v>
      </c>
      <c r="AD200" s="67" t="s">
        <v>106</v>
      </c>
      <c r="AE200" s="67" t="s">
        <v>106</v>
      </c>
      <c r="AF200" s="67" t="s">
        <v>106</v>
      </c>
      <c r="AG200" s="68"/>
      <c r="AH200" s="68"/>
      <c r="AI200" s="67" t="s">
        <v>106</v>
      </c>
      <c r="AJ200" s="67" t="s">
        <v>106</v>
      </c>
      <c r="AK200" s="67" t="s">
        <v>106</v>
      </c>
      <c r="AL200" s="67" t="s">
        <v>106</v>
      </c>
      <c r="AM200" s="67" t="s">
        <v>106</v>
      </c>
      <c r="AN200" s="67" t="s">
        <v>106</v>
      </c>
      <c r="AO200" s="67" t="s">
        <v>106</v>
      </c>
      <c r="AP200" s="67" t="s">
        <v>106</v>
      </c>
      <c r="AQ200" s="67" t="s">
        <v>106</v>
      </c>
      <c r="AR200" s="67" t="s">
        <v>106</v>
      </c>
      <c r="AS200" s="67" t="s">
        <v>106</v>
      </c>
      <c r="AT200" s="67" t="s">
        <v>106</v>
      </c>
      <c r="AU200" s="67" t="s">
        <v>106</v>
      </c>
      <c r="AV200" s="67" t="s">
        <v>106</v>
      </c>
      <c r="AW200" s="67" t="s">
        <v>106</v>
      </c>
      <c r="AX200" s="67" t="s">
        <v>106</v>
      </c>
      <c r="AY200" s="67" t="s">
        <v>106</v>
      </c>
      <c r="AZ200" s="120" t="s">
        <v>576</v>
      </c>
      <c r="BA200" s="67" t="s">
        <v>106</v>
      </c>
      <c r="BB200" s="67" t="s">
        <v>106</v>
      </c>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row>
    <row r="201" spans="1:118" ht="16" x14ac:dyDescent="0.2">
      <c r="A201" s="69">
        <v>43864.354560185187</v>
      </c>
      <c r="B201" s="69">
        <v>43864.355995370373</v>
      </c>
      <c r="C201" s="67" t="s">
        <v>57</v>
      </c>
      <c r="D201" s="120" t="s">
        <v>576</v>
      </c>
      <c r="E201" s="66">
        <v>2</v>
      </c>
      <c r="F201" s="66">
        <v>123</v>
      </c>
      <c r="G201" s="67" t="s">
        <v>104</v>
      </c>
      <c r="H201" s="69">
        <v>43871.35609927083</v>
      </c>
      <c r="I201" s="67" t="s">
        <v>285</v>
      </c>
      <c r="J201" s="67" t="s">
        <v>106</v>
      </c>
      <c r="K201" s="67" t="s">
        <v>106</v>
      </c>
      <c r="L201" s="67" t="s">
        <v>106</v>
      </c>
      <c r="M201" s="67" t="s">
        <v>106</v>
      </c>
      <c r="N201" s="120" t="s">
        <v>576</v>
      </c>
      <c r="O201" s="120" t="s">
        <v>576</v>
      </c>
      <c r="P201" s="67" t="s">
        <v>107</v>
      </c>
      <c r="Q201" s="67" t="s">
        <v>108</v>
      </c>
      <c r="R201" s="67" t="s">
        <v>129</v>
      </c>
      <c r="S201" s="67" t="s">
        <v>106</v>
      </c>
      <c r="T201" s="67" t="s">
        <v>106</v>
      </c>
      <c r="U201" s="67" t="s">
        <v>106</v>
      </c>
      <c r="V201" s="67" t="s">
        <v>106</v>
      </c>
      <c r="W201" s="67" t="s">
        <v>106</v>
      </c>
      <c r="X201" s="67" t="s">
        <v>106</v>
      </c>
      <c r="Y201" s="67" t="s">
        <v>106</v>
      </c>
      <c r="Z201" s="67" t="s">
        <v>106</v>
      </c>
      <c r="AA201" s="67" t="s">
        <v>106</v>
      </c>
      <c r="AB201" s="67" t="s">
        <v>106</v>
      </c>
      <c r="AC201" s="67" t="s">
        <v>106</v>
      </c>
      <c r="AD201" s="67" t="s">
        <v>106</v>
      </c>
      <c r="AE201" s="67" t="s">
        <v>106</v>
      </c>
      <c r="AF201" s="67" t="s">
        <v>106</v>
      </c>
      <c r="AG201" s="68"/>
      <c r="AH201" s="68"/>
      <c r="AI201" s="67" t="s">
        <v>106</v>
      </c>
      <c r="AJ201" s="67" t="s">
        <v>106</v>
      </c>
      <c r="AK201" s="67" t="s">
        <v>106</v>
      </c>
      <c r="AL201" s="67" t="s">
        <v>106</v>
      </c>
      <c r="AM201" s="67" t="s">
        <v>106</v>
      </c>
      <c r="AN201" s="67" t="s">
        <v>106</v>
      </c>
      <c r="AO201" s="67" t="s">
        <v>106</v>
      </c>
      <c r="AP201" s="67" t="s">
        <v>106</v>
      </c>
      <c r="AQ201" s="67" t="s">
        <v>106</v>
      </c>
      <c r="AR201" s="67" t="s">
        <v>106</v>
      </c>
      <c r="AS201" s="67" t="s">
        <v>106</v>
      </c>
      <c r="AT201" s="67" t="s">
        <v>106</v>
      </c>
      <c r="AU201" s="67" t="s">
        <v>106</v>
      </c>
      <c r="AV201" s="67" t="s">
        <v>106</v>
      </c>
      <c r="AW201" s="67" t="s">
        <v>106</v>
      </c>
      <c r="AX201" s="67" t="s">
        <v>106</v>
      </c>
      <c r="AY201" s="67" t="s">
        <v>106</v>
      </c>
      <c r="AZ201" s="120" t="s">
        <v>576</v>
      </c>
      <c r="BA201" s="67" t="s">
        <v>106</v>
      </c>
      <c r="BB201" s="67" t="s">
        <v>106</v>
      </c>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row>
    <row r="202" spans="1:118" ht="16" x14ac:dyDescent="0.2">
      <c r="A202" s="69">
        <v>43885.871307870373</v>
      </c>
      <c r="B202" s="69">
        <v>43885.871412037035</v>
      </c>
      <c r="C202" s="67" t="s">
        <v>57</v>
      </c>
      <c r="D202" s="120" t="s">
        <v>576</v>
      </c>
      <c r="E202" s="66">
        <v>2</v>
      </c>
      <c r="F202" s="66">
        <v>8</v>
      </c>
      <c r="G202" s="67" t="s">
        <v>104</v>
      </c>
      <c r="H202" s="69">
        <v>43892.871560810185</v>
      </c>
      <c r="I202" s="67" t="s">
        <v>287</v>
      </c>
      <c r="J202" s="67" t="s">
        <v>106</v>
      </c>
      <c r="K202" s="67" t="s">
        <v>106</v>
      </c>
      <c r="L202" s="67" t="s">
        <v>106</v>
      </c>
      <c r="M202" s="67" t="s">
        <v>106</v>
      </c>
      <c r="N202" s="120" t="s">
        <v>576</v>
      </c>
      <c r="O202" s="120" t="s">
        <v>576</v>
      </c>
      <c r="P202" s="67" t="s">
        <v>107</v>
      </c>
      <c r="Q202" s="67" t="s">
        <v>108</v>
      </c>
      <c r="R202" s="67" t="s">
        <v>129</v>
      </c>
      <c r="S202" s="67" t="s">
        <v>106</v>
      </c>
      <c r="T202" s="67" t="s">
        <v>106</v>
      </c>
      <c r="U202" s="67" t="s">
        <v>106</v>
      </c>
      <c r="V202" s="67" t="s">
        <v>106</v>
      </c>
      <c r="W202" s="67" t="s">
        <v>106</v>
      </c>
      <c r="X202" s="67" t="s">
        <v>106</v>
      </c>
      <c r="Y202" s="67" t="s">
        <v>106</v>
      </c>
      <c r="Z202" s="67" t="s">
        <v>106</v>
      </c>
      <c r="AA202" s="67" t="s">
        <v>106</v>
      </c>
      <c r="AB202" s="67" t="s">
        <v>106</v>
      </c>
      <c r="AC202" s="67" t="s">
        <v>106</v>
      </c>
      <c r="AD202" s="67" t="s">
        <v>106</v>
      </c>
      <c r="AE202" s="67" t="s">
        <v>106</v>
      </c>
      <c r="AF202" s="67" t="s">
        <v>106</v>
      </c>
      <c r="AG202" s="68"/>
      <c r="AH202" s="68"/>
      <c r="AI202" s="67" t="s">
        <v>106</v>
      </c>
      <c r="AJ202" s="67" t="s">
        <v>106</v>
      </c>
      <c r="AK202" s="67" t="s">
        <v>106</v>
      </c>
      <c r="AL202" s="67" t="s">
        <v>106</v>
      </c>
      <c r="AM202" s="67" t="s">
        <v>106</v>
      </c>
      <c r="AN202" s="67" t="s">
        <v>106</v>
      </c>
      <c r="AO202" s="67" t="s">
        <v>106</v>
      </c>
      <c r="AP202" s="67" t="s">
        <v>106</v>
      </c>
      <c r="AQ202" s="67" t="s">
        <v>106</v>
      </c>
      <c r="AR202" s="67" t="s">
        <v>106</v>
      </c>
      <c r="AS202" s="67" t="s">
        <v>106</v>
      </c>
      <c r="AT202" s="67" t="s">
        <v>106</v>
      </c>
      <c r="AU202" s="67" t="s">
        <v>106</v>
      </c>
      <c r="AV202" s="67" t="s">
        <v>106</v>
      </c>
      <c r="AW202" s="67" t="s">
        <v>106</v>
      </c>
      <c r="AX202" s="67" t="s">
        <v>106</v>
      </c>
      <c r="AY202" s="67" t="s">
        <v>106</v>
      </c>
      <c r="AZ202" s="120" t="s">
        <v>576</v>
      </c>
      <c r="BA202" s="67" t="s">
        <v>106</v>
      </c>
      <c r="BB202" s="67" t="s">
        <v>106</v>
      </c>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row>
    <row r="203" spans="1:118" ht="16" x14ac:dyDescent="0.2">
      <c r="A203" s="69">
        <v>43915.346701388888</v>
      </c>
      <c r="B203" s="69">
        <v>43915.374826388892</v>
      </c>
      <c r="C203" s="67" t="s">
        <v>57</v>
      </c>
      <c r="D203" s="120" t="s">
        <v>576</v>
      </c>
      <c r="E203" s="66">
        <v>2</v>
      </c>
      <c r="F203" s="66">
        <v>2430</v>
      </c>
      <c r="G203" s="67" t="s">
        <v>104</v>
      </c>
      <c r="H203" s="69">
        <v>43922.374939166664</v>
      </c>
      <c r="I203" s="67" t="s">
        <v>289</v>
      </c>
      <c r="J203" s="67" t="s">
        <v>106</v>
      </c>
      <c r="K203" s="67" t="s">
        <v>106</v>
      </c>
      <c r="L203" s="67" t="s">
        <v>106</v>
      </c>
      <c r="M203" s="67" t="s">
        <v>106</v>
      </c>
      <c r="N203" s="120" t="s">
        <v>576</v>
      </c>
      <c r="O203" s="120" t="s">
        <v>576</v>
      </c>
      <c r="P203" s="67" t="s">
        <v>107</v>
      </c>
      <c r="Q203" s="67" t="s">
        <v>108</v>
      </c>
      <c r="R203" s="67" t="s">
        <v>129</v>
      </c>
      <c r="S203" s="67" t="s">
        <v>106</v>
      </c>
      <c r="T203" s="67" t="s">
        <v>106</v>
      </c>
      <c r="U203" s="67" t="s">
        <v>106</v>
      </c>
      <c r="V203" s="67" t="s">
        <v>106</v>
      </c>
      <c r="W203" s="67" t="s">
        <v>106</v>
      </c>
      <c r="X203" s="67" t="s">
        <v>106</v>
      </c>
      <c r="Y203" s="67" t="s">
        <v>106</v>
      </c>
      <c r="Z203" s="67" t="s">
        <v>106</v>
      </c>
      <c r="AA203" s="67" t="s">
        <v>106</v>
      </c>
      <c r="AB203" s="67" t="s">
        <v>106</v>
      </c>
      <c r="AC203" s="67" t="s">
        <v>106</v>
      </c>
      <c r="AD203" s="67" t="s">
        <v>106</v>
      </c>
      <c r="AE203" s="67" t="s">
        <v>106</v>
      </c>
      <c r="AF203" s="67" t="s">
        <v>106</v>
      </c>
      <c r="AG203" s="68"/>
      <c r="AH203" s="68"/>
      <c r="AI203" s="67" t="s">
        <v>106</v>
      </c>
      <c r="AJ203" s="67" t="s">
        <v>106</v>
      </c>
      <c r="AK203" s="67" t="s">
        <v>106</v>
      </c>
      <c r="AL203" s="67" t="s">
        <v>106</v>
      </c>
      <c r="AM203" s="67" t="s">
        <v>106</v>
      </c>
      <c r="AN203" s="67" t="s">
        <v>106</v>
      </c>
      <c r="AO203" s="67" t="s">
        <v>106</v>
      </c>
      <c r="AP203" s="67" t="s">
        <v>106</v>
      </c>
      <c r="AQ203" s="67" t="s">
        <v>106</v>
      </c>
      <c r="AR203" s="67" t="s">
        <v>106</v>
      </c>
      <c r="AS203" s="67" t="s">
        <v>106</v>
      </c>
      <c r="AT203" s="67" t="s">
        <v>106</v>
      </c>
      <c r="AU203" s="67" t="s">
        <v>106</v>
      </c>
      <c r="AV203" s="67" t="s">
        <v>106</v>
      </c>
      <c r="AW203" s="67" t="s">
        <v>106</v>
      </c>
      <c r="AX203" s="67" t="s">
        <v>106</v>
      </c>
      <c r="AY203" s="67" t="s">
        <v>106</v>
      </c>
      <c r="AZ203" s="120" t="s">
        <v>576</v>
      </c>
      <c r="BA203" s="67" t="s">
        <v>106</v>
      </c>
      <c r="BB203" s="67" t="s">
        <v>106</v>
      </c>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row>
    <row r="204" spans="1:118" ht="16" x14ac:dyDescent="0.2">
      <c r="A204" s="69">
        <v>43977.422835648147</v>
      </c>
      <c r="B204" s="69">
        <v>43977.423055555555</v>
      </c>
      <c r="C204" s="67" t="s">
        <v>57</v>
      </c>
      <c r="D204" s="120" t="s">
        <v>576</v>
      </c>
      <c r="E204" s="66">
        <v>2</v>
      </c>
      <c r="F204" s="66">
        <v>18</v>
      </c>
      <c r="G204" s="67" t="s">
        <v>104</v>
      </c>
      <c r="H204" s="69">
        <v>43984.423061215275</v>
      </c>
      <c r="I204" s="67" t="s">
        <v>304</v>
      </c>
      <c r="J204" s="67" t="s">
        <v>106</v>
      </c>
      <c r="K204" s="67" t="s">
        <v>106</v>
      </c>
      <c r="L204" s="67" t="s">
        <v>106</v>
      </c>
      <c r="M204" s="67" t="s">
        <v>106</v>
      </c>
      <c r="N204" s="120" t="s">
        <v>576</v>
      </c>
      <c r="O204" s="120" t="s">
        <v>576</v>
      </c>
      <c r="P204" s="67" t="s">
        <v>107</v>
      </c>
      <c r="Q204" s="67" t="s">
        <v>108</v>
      </c>
      <c r="R204" s="67" t="s">
        <v>129</v>
      </c>
      <c r="S204" s="67" t="s">
        <v>106</v>
      </c>
      <c r="T204" s="67" t="s">
        <v>106</v>
      </c>
      <c r="U204" s="67" t="s">
        <v>106</v>
      </c>
      <c r="V204" s="67" t="s">
        <v>106</v>
      </c>
      <c r="W204" s="67" t="s">
        <v>106</v>
      </c>
      <c r="X204" s="67" t="s">
        <v>106</v>
      </c>
      <c r="Y204" s="67" t="s">
        <v>106</v>
      </c>
      <c r="Z204" s="67" t="s">
        <v>106</v>
      </c>
      <c r="AA204" s="67" t="s">
        <v>106</v>
      </c>
      <c r="AB204" s="67" t="s">
        <v>106</v>
      </c>
      <c r="AC204" s="67" t="s">
        <v>106</v>
      </c>
      <c r="AD204" s="67" t="s">
        <v>106</v>
      </c>
      <c r="AE204" s="67" t="s">
        <v>106</v>
      </c>
      <c r="AF204" s="67" t="s">
        <v>106</v>
      </c>
      <c r="AG204" s="68"/>
      <c r="AH204" s="68"/>
      <c r="AI204" s="67" t="s">
        <v>106</v>
      </c>
      <c r="AJ204" s="67" t="s">
        <v>106</v>
      </c>
      <c r="AK204" s="67" t="s">
        <v>106</v>
      </c>
      <c r="AL204" s="67" t="s">
        <v>106</v>
      </c>
      <c r="AM204" s="67" t="s">
        <v>106</v>
      </c>
      <c r="AN204" s="67" t="s">
        <v>106</v>
      </c>
      <c r="AO204" s="67" t="s">
        <v>106</v>
      </c>
      <c r="AP204" s="67" t="s">
        <v>106</v>
      </c>
      <c r="AQ204" s="67" t="s">
        <v>106</v>
      </c>
      <c r="AR204" s="67" t="s">
        <v>106</v>
      </c>
      <c r="AS204" s="67" t="s">
        <v>106</v>
      </c>
      <c r="AT204" s="67" t="s">
        <v>106</v>
      </c>
      <c r="AU204" s="67" t="s">
        <v>106</v>
      </c>
      <c r="AV204" s="67" t="s">
        <v>106</v>
      </c>
      <c r="AW204" s="67" t="s">
        <v>106</v>
      </c>
      <c r="AX204" s="67" t="s">
        <v>106</v>
      </c>
      <c r="AY204" s="67" t="s">
        <v>106</v>
      </c>
      <c r="AZ204" s="120" t="s">
        <v>576</v>
      </c>
      <c r="BA204" s="67" t="s">
        <v>106</v>
      </c>
      <c r="BB204" s="67" t="s">
        <v>106</v>
      </c>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row>
    <row r="205" spans="1:118" s="17" customFormat="1" ht="16" x14ac:dyDescent="0.2">
      <c r="A205" s="69">
        <v>43978.383437500001</v>
      </c>
      <c r="B205" s="69">
        <v>43978.383553240739</v>
      </c>
      <c r="C205" s="67" t="s">
        <v>57</v>
      </c>
      <c r="D205" s="120" t="s">
        <v>576</v>
      </c>
      <c r="E205" s="66">
        <v>2</v>
      </c>
      <c r="F205" s="66">
        <v>9</v>
      </c>
      <c r="G205" s="67" t="s">
        <v>104</v>
      </c>
      <c r="H205" s="69">
        <v>43985.383698101854</v>
      </c>
      <c r="I205" s="67" t="s">
        <v>314</v>
      </c>
      <c r="J205" s="67" t="s">
        <v>106</v>
      </c>
      <c r="K205" s="67" t="s">
        <v>106</v>
      </c>
      <c r="L205" s="67" t="s">
        <v>106</v>
      </c>
      <c r="M205" s="67" t="s">
        <v>106</v>
      </c>
      <c r="N205" s="120" t="s">
        <v>576</v>
      </c>
      <c r="O205" s="120" t="s">
        <v>576</v>
      </c>
      <c r="P205" s="67" t="s">
        <v>107</v>
      </c>
      <c r="Q205" s="67" t="s">
        <v>108</v>
      </c>
      <c r="R205" s="67" t="s">
        <v>129</v>
      </c>
      <c r="S205" s="67" t="s">
        <v>106</v>
      </c>
      <c r="T205" s="67" t="s">
        <v>106</v>
      </c>
      <c r="U205" s="67" t="s">
        <v>106</v>
      </c>
      <c r="V205" s="67" t="s">
        <v>106</v>
      </c>
      <c r="W205" s="67" t="s">
        <v>106</v>
      </c>
      <c r="X205" s="67" t="s">
        <v>106</v>
      </c>
      <c r="Y205" s="67" t="s">
        <v>106</v>
      </c>
      <c r="Z205" s="67" t="s">
        <v>106</v>
      </c>
      <c r="AA205" s="67" t="s">
        <v>106</v>
      </c>
      <c r="AB205" s="67" t="s">
        <v>106</v>
      </c>
      <c r="AC205" s="67" t="s">
        <v>106</v>
      </c>
      <c r="AD205" s="67" t="s">
        <v>106</v>
      </c>
      <c r="AE205" s="67" t="s">
        <v>106</v>
      </c>
      <c r="AF205" s="67" t="s">
        <v>106</v>
      </c>
      <c r="AG205" s="68"/>
      <c r="AH205" s="68"/>
      <c r="AI205" s="67" t="s">
        <v>106</v>
      </c>
      <c r="AJ205" s="67" t="s">
        <v>106</v>
      </c>
      <c r="AK205" s="67" t="s">
        <v>106</v>
      </c>
      <c r="AL205" s="67" t="s">
        <v>106</v>
      </c>
      <c r="AM205" s="67" t="s">
        <v>106</v>
      </c>
      <c r="AN205" s="67" t="s">
        <v>106</v>
      </c>
      <c r="AO205" s="67" t="s">
        <v>106</v>
      </c>
      <c r="AP205" s="67" t="s">
        <v>106</v>
      </c>
      <c r="AQ205" s="67" t="s">
        <v>106</v>
      </c>
      <c r="AR205" s="67" t="s">
        <v>106</v>
      </c>
      <c r="AS205" s="67" t="s">
        <v>106</v>
      </c>
      <c r="AT205" s="67" t="s">
        <v>106</v>
      </c>
      <c r="AU205" s="67" t="s">
        <v>106</v>
      </c>
      <c r="AV205" s="67" t="s">
        <v>106</v>
      </c>
      <c r="AW205" s="67" t="s">
        <v>106</v>
      </c>
      <c r="AX205" s="67" t="s">
        <v>106</v>
      </c>
      <c r="AY205" s="67" t="s">
        <v>106</v>
      </c>
      <c r="AZ205" s="120" t="s">
        <v>576</v>
      </c>
      <c r="BA205" s="67" t="s">
        <v>106</v>
      </c>
      <c r="BB205" s="67" t="s">
        <v>106</v>
      </c>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row>
    <row r="206" spans="1:118" ht="16" x14ac:dyDescent="0.2">
      <c r="A206" s="69">
        <v>44019.390798611108</v>
      </c>
      <c r="B206" s="69">
        <v>44019.391921296294</v>
      </c>
      <c r="C206" s="67" t="s">
        <v>57</v>
      </c>
      <c r="D206" s="120" t="s">
        <v>576</v>
      </c>
      <c r="E206" s="66">
        <v>2</v>
      </c>
      <c r="F206" s="66">
        <v>96</v>
      </c>
      <c r="G206" s="67" t="s">
        <v>104</v>
      </c>
      <c r="H206" s="69">
        <v>44026.392085231484</v>
      </c>
      <c r="I206" s="67" t="s">
        <v>321</v>
      </c>
      <c r="J206" s="67" t="s">
        <v>106</v>
      </c>
      <c r="K206" s="67" t="s">
        <v>106</v>
      </c>
      <c r="L206" s="67" t="s">
        <v>106</v>
      </c>
      <c r="M206" s="67" t="s">
        <v>106</v>
      </c>
      <c r="N206" s="120" t="s">
        <v>576</v>
      </c>
      <c r="O206" s="120" t="s">
        <v>576</v>
      </c>
      <c r="P206" s="67" t="s">
        <v>107</v>
      </c>
      <c r="Q206" s="67" t="s">
        <v>108</v>
      </c>
      <c r="R206" s="67" t="s">
        <v>129</v>
      </c>
      <c r="S206" s="67" t="s">
        <v>106</v>
      </c>
      <c r="T206" s="67" t="s">
        <v>106</v>
      </c>
      <c r="U206" s="67" t="s">
        <v>106</v>
      </c>
      <c r="V206" s="67" t="s">
        <v>106</v>
      </c>
      <c r="W206" s="67" t="s">
        <v>106</v>
      </c>
      <c r="X206" s="67" t="s">
        <v>106</v>
      </c>
      <c r="Y206" s="67" t="s">
        <v>106</v>
      </c>
      <c r="Z206" s="67" t="s">
        <v>106</v>
      </c>
      <c r="AA206" s="67" t="s">
        <v>106</v>
      </c>
      <c r="AB206" s="67" t="s">
        <v>106</v>
      </c>
      <c r="AC206" s="67" t="s">
        <v>106</v>
      </c>
      <c r="AD206" s="67" t="s">
        <v>106</v>
      </c>
      <c r="AE206" s="67" t="s">
        <v>106</v>
      </c>
      <c r="AF206" s="67" t="s">
        <v>106</v>
      </c>
      <c r="AG206" s="68"/>
      <c r="AH206" s="68"/>
      <c r="AI206" s="67" t="s">
        <v>106</v>
      </c>
      <c r="AJ206" s="67" t="s">
        <v>106</v>
      </c>
      <c r="AK206" s="67" t="s">
        <v>106</v>
      </c>
      <c r="AL206" s="67" t="s">
        <v>106</v>
      </c>
      <c r="AM206" s="67" t="s">
        <v>106</v>
      </c>
      <c r="AN206" s="67" t="s">
        <v>106</v>
      </c>
      <c r="AO206" s="67" t="s">
        <v>106</v>
      </c>
      <c r="AP206" s="67" t="s">
        <v>106</v>
      </c>
      <c r="AQ206" s="67" t="s">
        <v>106</v>
      </c>
      <c r="AR206" s="67" t="s">
        <v>106</v>
      </c>
      <c r="AS206" s="67" t="s">
        <v>106</v>
      </c>
      <c r="AT206" s="67" t="s">
        <v>106</v>
      </c>
      <c r="AU206" s="67" t="s">
        <v>106</v>
      </c>
      <c r="AV206" s="67" t="s">
        <v>106</v>
      </c>
      <c r="AW206" s="67" t="s">
        <v>106</v>
      </c>
      <c r="AX206" s="67" t="s">
        <v>106</v>
      </c>
      <c r="AY206" s="67" t="s">
        <v>106</v>
      </c>
      <c r="AZ206" s="120" t="s">
        <v>576</v>
      </c>
      <c r="BA206" s="67" t="s">
        <v>106</v>
      </c>
      <c r="BB206" s="67" t="s">
        <v>106</v>
      </c>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row>
    <row r="207" spans="1:118" ht="16" x14ac:dyDescent="0.2">
      <c r="A207" s="69">
        <v>44031.762453703705</v>
      </c>
      <c r="B207" s="69">
        <v>44031.827199074076</v>
      </c>
      <c r="C207" s="67" t="s">
        <v>57</v>
      </c>
      <c r="D207" s="120" t="s">
        <v>576</v>
      </c>
      <c r="E207" s="66">
        <v>2</v>
      </c>
      <c r="F207" s="66">
        <v>5594</v>
      </c>
      <c r="G207" s="67" t="s">
        <v>104</v>
      </c>
      <c r="H207" s="69">
        <v>44038.84065755787</v>
      </c>
      <c r="I207" s="67" t="s">
        <v>341</v>
      </c>
      <c r="J207" s="67" t="s">
        <v>106</v>
      </c>
      <c r="K207" s="67" t="s">
        <v>106</v>
      </c>
      <c r="L207" s="67" t="s">
        <v>106</v>
      </c>
      <c r="M207" s="67" t="s">
        <v>106</v>
      </c>
      <c r="N207" s="120" t="s">
        <v>576</v>
      </c>
      <c r="O207" s="120" t="s">
        <v>576</v>
      </c>
      <c r="P207" s="67" t="s">
        <v>107</v>
      </c>
      <c r="Q207" s="67" t="s">
        <v>108</v>
      </c>
      <c r="R207" s="67" t="s">
        <v>129</v>
      </c>
      <c r="S207" s="67" t="s">
        <v>106</v>
      </c>
      <c r="T207" s="67" t="s">
        <v>106</v>
      </c>
      <c r="U207" s="67" t="s">
        <v>106</v>
      </c>
      <c r="V207" s="67" t="s">
        <v>106</v>
      </c>
      <c r="W207" s="67" t="s">
        <v>106</v>
      </c>
      <c r="X207" s="67" t="s">
        <v>106</v>
      </c>
      <c r="Y207" s="67" t="s">
        <v>106</v>
      </c>
      <c r="Z207" s="67" t="s">
        <v>106</v>
      </c>
      <c r="AA207" s="67" t="s">
        <v>106</v>
      </c>
      <c r="AB207" s="67" t="s">
        <v>106</v>
      </c>
      <c r="AC207" s="67" t="s">
        <v>106</v>
      </c>
      <c r="AD207" s="67" t="s">
        <v>106</v>
      </c>
      <c r="AE207" s="67" t="s">
        <v>106</v>
      </c>
      <c r="AF207" s="67" t="s">
        <v>106</v>
      </c>
      <c r="AG207" s="68"/>
      <c r="AH207" s="68"/>
      <c r="AI207" s="67" t="s">
        <v>106</v>
      </c>
      <c r="AJ207" s="67" t="s">
        <v>106</v>
      </c>
      <c r="AK207" s="67" t="s">
        <v>106</v>
      </c>
      <c r="AL207" s="67" t="s">
        <v>106</v>
      </c>
      <c r="AM207" s="67" t="s">
        <v>106</v>
      </c>
      <c r="AN207" s="67" t="s">
        <v>106</v>
      </c>
      <c r="AO207" s="67" t="s">
        <v>106</v>
      </c>
      <c r="AP207" s="67" t="s">
        <v>106</v>
      </c>
      <c r="AQ207" s="67" t="s">
        <v>106</v>
      </c>
      <c r="AR207" s="67" t="s">
        <v>106</v>
      </c>
      <c r="AS207" s="67" t="s">
        <v>106</v>
      </c>
      <c r="AT207" s="67" t="s">
        <v>106</v>
      </c>
      <c r="AU207" s="67" t="s">
        <v>106</v>
      </c>
      <c r="AV207" s="67" t="s">
        <v>106</v>
      </c>
      <c r="AW207" s="67" t="s">
        <v>106</v>
      </c>
      <c r="AX207" s="67" t="s">
        <v>106</v>
      </c>
      <c r="AY207" s="67" t="s">
        <v>106</v>
      </c>
      <c r="AZ207" s="120" t="s">
        <v>576</v>
      </c>
      <c r="BA207" s="67" t="s">
        <v>106</v>
      </c>
      <c r="BB207" s="67" t="s">
        <v>106</v>
      </c>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row>
    <row r="208" spans="1:118" s="17" customFormat="1" ht="16" x14ac:dyDescent="0.2">
      <c r="A208" s="69">
        <v>44049.743842592594</v>
      </c>
      <c r="B208" s="69">
        <v>44049.784768518519</v>
      </c>
      <c r="C208" s="67" t="s">
        <v>57</v>
      </c>
      <c r="D208" s="120" t="s">
        <v>576</v>
      </c>
      <c r="E208" s="66">
        <v>2</v>
      </c>
      <c r="F208" s="66">
        <v>3535</v>
      </c>
      <c r="G208" s="67" t="s">
        <v>104</v>
      </c>
      <c r="H208" s="69">
        <v>44056.785003067132</v>
      </c>
      <c r="I208" s="67" t="s">
        <v>370</v>
      </c>
      <c r="J208" s="67" t="s">
        <v>106</v>
      </c>
      <c r="K208" s="67" t="s">
        <v>106</v>
      </c>
      <c r="L208" s="67" t="s">
        <v>106</v>
      </c>
      <c r="M208" s="67" t="s">
        <v>106</v>
      </c>
      <c r="N208" s="120" t="s">
        <v>576</v>
      </c>
      <c r="O208" s="120" t="s">
        <v>576</v>
      </c>
      <c r="P208" s="67" t="s">
        <v>107</v>
      </c>
      <c r="Q208" s="67" t="s">
        <v>108</v>
      </c>
      <c r="R208" s="67" t="s">
        <v>129</v>
      </c>
      <c r="S208" s="67" t="s">
        <v>106</v>
      </c>
      <c r="T208" s="67" t="s">
        <v>106</v>
      </c>
      <c r="U208" s="67" t="s">
        <v>106</v>
      </c>
      <c r="V208" s="67" t="s">
        <v>106</v>
      </c>
      <c r="W208" s="67" t="s">
        <v>106</v>
      </c>
      <c r="X208" s="67" t="s">
        <v>106</v>
      </c>
      <c r="Y208" s="67" t="s">
        <v>106</v>
      </c>
      <c r="Z208" s="67" t="s">
        <v>106</v>
      </c>
      <c r="AA208" s="67" t="s">
        <v>106</v>
      </c>
      <c r="AB208" s="67" t="s">
        <v>106</v>
      </c>
      <c r="AC208" s="67" t="s">
        <v>106</v>
      </c>
      <c r="AD208" s="67" t="s">
        <v>106</v>
      </c>
      <c r="AE208" s="67" t="s">
        <v>106</v>
      </c>
      <c r="AF208" s="67" t="s">
        <v>106</v>
      </c>
      <c r="AG208" s="68"/>
      <c r="AH208" s="68"/>
      <c r="AI208" s="67" t="s">
        <v>106</v>
      </c>
      <c r="AJ208" s="67" t="s">
        <v>106</v>
      </c>
      <c r="AK208" s="67" t="s">
        <v>106</v>
      </c>
      <c r="AL208" s="67" t="s">
        <v>106</v>
      </c>
      <c r="AM208" s="67" t="s">
        <v>106</v>
      </c>
      <c r="AN208" s="67" t="s">
        <v>106</v>
      </c>
      <c r="AO208" s="67" t="s">
        <v>106</v>
      </c>
      <c r="AP208" s="67" t="s">
        <v>106</v>
      </c>
      <c r="AQ208" s="67" t="s">
        <v>106</v>
      </c>
      <c r="AR208" s="67" t="s">
        <v>106</v>
      </c>
      <c r="AS208" s="67" t="s">
        <v>106</v>
      </c>
      <c r="AT208" s="67" t="s">
        <v>106</v>
      </c>
      <c r="AU208" s="67" t="s">
        <v>106</v>
      </c>
      <c r="AV208" s="67" t="s">
        <v>106</v>
      </c>
      <c r="AW208" s="67" t="s">
        <v>106</v>
      </c>
      <c r="AX208" s="67" t="s">
        <v>106</v>
      </c>
      <c r="AY208" s="67" t="s">
        <v>106</v>
      </c>
      <c r="AZ208" s="120" t="s">
        <v>576</v>
      </c>
      <c r="BA208" s="67" t="s">
        <v>106</v>
      </c>
      <c r="BB208" s="67" t="s">
        <v>106</v>
      </c>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row>
    <row r="209" spans="1:118" s="66" customFormat="1" ht="16" x14ac:dyDescent="0.2">
      <c r="A209" s="69">
        <v>44106.578958333332</v>
      </c>
      <c r="B209" s="69">
        <v>44106.579201388886</v>
      </c>
      <c r="C209" s="67" t="s">
        <v>57</v>
      </c>
      <c r="D209" s="120" t="s">
        <v>576</v>
      </c>
      <c r="E209" s="66">
        <v>2</v>
      </c>
      <c r="F209" s="66">
        <v>21</v>
      </c>
      <c r="G209" s="67" t="s">
        <v>104</v>
      </c>
      <c r="H209" s="69">
        <v>44113.579299560188</v>
      </c>
      <c r="I209" s="67" t="s">
        <v>518</v>
      </c>
      <c r="J209" s="67" t="s">
        <v>106</v>
      </c>
      <c r="K209" s="67" t="s">
        <v>106</v>
      </c>
      <c r="L209" s="67" t="s">
        <v>106</v>
      </c>
      <c r="M209" s="67" t="s">
        <v>106</v>
      </c>
      <c r="N209" s="120" t="s">
        <v>576</v>
      </c>
      <c r="O209" s="120" t="s">
        <v>576</v>
      </c>
      <c r="P209" s="67" t="s">
        <v>107</v>
      </c>
      <c r="Q209" s="67" t="s">
        <v>108</v>
      </c>
      <c r="R209" s="67" t="s">
        <v>129</v>
      </c>
      <c r="S209" s="67" t="s">
        <v>106</v>
      </c>
      <c r="T209" s="67" t="s">
        <v>106</v>
      </c>
      <c r="U209" s="67" t="s">
        <v>106</v>
      </c>
      <c r="V209" s="67" t="s">
        <v>106</v>
      </c>
      <c r="W209" s="67" t="s">
        <v>106</v>
      </c>
      <c r="X209" s="67" t="s">
        <v>106</v>
      </c>
      <c r="Y209" s="67" t="s">
        <v>106</v>
      </c>
      <c r="Z209" s="67" t="s">
        <v>106</v>
      </c>
      <c r="AA209" s="67" t="s">
        <v>106</v>
      </c>
      <c r="AB209" s="67" t="s">
        <v>106</v>
      </c>
      <c r="AC209" s="67" t="s">
        <v>106</v>
      </c>
      <c r="AD209" s="67" t="s">
        <v>106</v>
      </c>
      <c r="AE209" s="67" t="s">
        <v>106</v>
      </c>
      <c r="AF209" s="67" t="s">
        <v>106</v>
      </c>
      <c r="AG209" s="68"/>
      <c r="AH209" s="68"/>
      <c r="AI209" s="67" t="s">
        <v>106</v>
      </c>
      <c r="AJ209" s="67" t="s">
        <v>106</v>
      </c>
      <c r="AK209" s="67" t="s">
        <v>106</v>
      </c>
      <c r="AL209" s="67" t="s">
        <v>106</v>
      </c>
      <c r="AM209" s="67" t="s">
        <v>106</v>
      </c>
      <c r="AN209" s="67" t="s">
        <v>106</v>
      </c>
      <c r="AO209" s="67" t="s">
        <v>106</v>
      </c>
      <c r="AP209" s="67" t="s">
        <v>106</v>
      </c>
      <c r="AQ209" s="67" t="s">
        <v>106</v>
      </c>
      <c r="AR209" s="67" t="s">
        <v>106</v>
      </c>
      <c r="AS209" s="67" t="s">
        <v>106</v>
      </c>
      <c r="AT209" s="67" t="s">
        <v>106</v>
      </c>
      <c r="AU209" s="67" t="s">
        <v>106</v>
      </c>
      <c r="AV209" s="67" t="s">
        <v>106</v>
      </c>
      <c r="AW209" s="67" t="s">
        <v>106</v>
      </c>
      <c r="AX209" s="67" t="s">
        <v>106</v>
      </c>
      <c r="AY209" s="67" t="s">
        <v>106</v>
      </c>
      <c r="AZ209" s="120" t="s">
        <v>576</v>
      </c>
      <c r="BA209" s="67" t="s">
        <v>106</v>
      </c>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row>
  </sheetData>
  <autoFilter ref="A2:BB190" xr:uid="{00000000-0009-0000-0000-000000000000}">
    <sortState xmlns:xlrd2="http://schemas.microsoft.com/office/spreadsheetml/2017/richdata2" ref="A3:BB209">
      <sortCondition sortBy="cellColor" ref="AH2:AH190" dxfId="3"/>
    </sortState>
  </autoFilter>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7B3AA-B7DE-43AE-BC95-BBDA57C60E56}">
  <dimension ref="A1:AV422"/>
  <sheetViews>
    <sheetView zoomScale="70" zoomScaleNormal="70" workbookViewId="0">
      <pane ySplit="2" topLeftCell="A3" activePane="bottomLeft" state="frozen"/>
      <selection pane="bottomLeft" activeCell="X189" sqref="X189"/>
    </sheetView>
  </sheetViews>
  <sheetFormatPr baseColWidth="10" defaultColWidth="8.83203125" defaultRowHeight="15" x14ac:dyDescent="0.2"/>
  <cols>
    <col min="1" max="1" width="70.83203125" customWidth="1"/>
    <col min="2" max="2" width="72.83203125" customWidth="1"/>
    <col min="3" max="3" width="168.1640625" customWidth="1"/>
    <col min="4" max="4" width="113.6640625" customWidth="1"/>
    <col min="5" max="5" width="130.6640625" customWidth="1"/>
    <col min="6" max="6" width="133.5" customWidth="1"/>
    <col min="7" max="7" width="95.5" customWidth="1"/>
    <col min="8" max="8" width="113.6640625" customWidth="1"/>
    <col min="9" max="9" width="122.83203125" customWidth="1"/>
    <col min="10" max="10" width="101.1640625" customWidth="1"/>
    <col min="11" max="11" width="50.6640625" customWidth="1"/>
    <col min="12" max="12" width="53.1640625" customWidth="1"/>
    <col min="13" max="13" width="67.5" customWidth="1"/>
    <col min="14" max="14" width="56.33203125" customWidth="1"/>
    <col min="15" max="15" width="101.5" customWidth="1"/>
  </cols>
  <sheetData>
    <row r="1" spans="1:35" x14ac:dyDescent="0.2">
      <c r="A1" s="1" t="s">
        <v>18</v>
      </c>
      <c r="B1" s="1" t="s">
        <v>19</v>
      </c>
      <c r="C1" s="1" t="s">
        <v>20</v>
      </c>
      <c r="D1" s="1" t="s">
        <v>21</v>
      </c>
      <c r="E1" s="1" t="s">
        <v>22</v>
      </c>
      <c r="F1" s="1" t="s">
        <v>23</v>
      </c>
      <c r="G1" s="1" t="s">
        <v>24</v>
      </c>
      <c r="H1" s="1" t="s">
        <v>25</v>
      </c>
      <c r="I1" s="1" t="s">
        <v>26</v>
      </c>
      <c r="J1" s="1" t="s">
        <v>27</v>
      </c>
      <c r="K1" s="1" t="s">
        <v>28</v>
      </c>
      <c r="L1" s="1" t="s">
        <v>29</v>
      </c>
      <c r="M1" s="1" t="s">
        <v>30</v>
      </c>
      <c r="N1" s="1" t="s">
        <v>31</v>
      </c>
      <c r="O1" s="1" t="s">
        <v>32</v>
      </c>
      <c r="P1" s="3"/>
      <c r="Q1" s="1" t="s">
        <v>69</v>
      </c>
      <c r="R1" s="1" t="s">
        <v>70</v>
      </c>
      <c r="S1" s="1" t="s">
        <v>71</v>
      </c>
      <c r="T1" s="1" t="s">
        <v>72</v>
      </c>
      <c r="U1" s="1" t="s">
        <v>73</v>
      </c>
      <c r="V1" s="1" t="s">
        <v>74</v>
      </c>
      <c r="W1" s="1" t="s">
        <v>75</v>
      </c>
      <c r="X1" s="1" t="s">
        <v>76</v>
      </c>
      <c r="Y1" s="1" t="s">
        <v>77</v>
      </c>
      <c r="Z1" s="1" t="s">
        <v>78</v>
      </c>
      <c r="AA1" s="1" t="s">
        <v>79</v>
      </c>
      <c r="AB1" s="1" t="s">
        <v>80</v>
      </c>
      <c r="AC1" s="1" t="s">
        <v>81</v>
      </c>
      <c r="AD1" s="1" t="s">
        <v>82</v>
      </c>
      <c r="AE1" s="1" t="s">
        <v>83</v>
      </c>
    </row>
    <row r="2" spans="1:35" x14ac:dyDescent="0.2">
      <c r="A2" s="1" t="s">
        <v>69</v>
      </c>
      <c r="B2" s="1" t="s">
        <v>70</v>
      </c>
      <c r="C2" s="1" t="s">
        <v>71</v>
      </c>
      <c r="D2" s="1" t="s">
        <v>72</v>
      </c>
      <c r="E2" s="1" t="s">
        <v>73</v>
      </c>
      <c r="F2" s="1" t="s">
        <v>74</v>
      </c>
      <c r="G2" s="1" t="s">
        <v>75</v>
      </c>
      <c r="H2" s="1" t="s">
        <v>76</v>
      </c>
      <c r="I2" s="1" t="s">
        <v>77</v>
      </c>
      <c r="J2" s="1" t="s">
        <v>78</v>
      </c>
      <c r="K2" s="1" t="s">
        <v>79</v>
      </c>
      <c r="L2" s="1" t="s">
        <v>80</v>
      </c>
      <c r="M2" s="1" t="s">
        <v>81</v>
      </c>
      <c r="N2" s="1" t="s">
        <v>82</v>
      </c>
      <c r="O2" s="1" t="s">
        <v>83</v>
      </c>
      <c r="P2" s="3"/>
      <c r="Q2" s="83" t="s">
        <v>397</v>
      </c>
      <c r="R2" s="83" t="s">
        <v>398</v>
      </c>
      <c r="S2" s="83" t="s">
        <v>399</v>
      </c>
      <c r="T2" s="83" t="s">
        <v>400</v>
      </c>
      <c r="U2" s="83" t="s">
        <v>401</v>
      </c>
      <c r="V2" s="83" t="s">
        <v>402</v>
      </c>
      <c r="W2" s="83" t="s">
        <v>403</v>
      </c>
      <c r="X2" s="83" t="s">
        <v>404</v>
      </c>
      <c r="Y2" s="83" t="s">
        <v>405</v>
      </c>
      <c r="Z2" s="83" t="s">
        <v>406</v>
      </c>
      <c r="AA2" s="83" t="s">
        <v>407</v>
      </c>
      <c r="AB2" s="83" t="s">
        <v>408</v>
      </c>
      <c r="AC2" s="83" t="s">
        <v>409</v>
      </c>
      <c r="AD2" s="83" t="s">
        <v>410</v>
      </c>
      <c r="AE2" s="83" t="s">
        <v>411</v>
      </c>
      <c r="AG2" s="4" t="s">
        <v>416</v>
      </c>
      <c r="AI2" s="4" t="s">
        <v>546</v>
      </c>
    </row>
    <row r="3" spans="1:35" ht="16" x14ac:dyDescent="0.2">
      <c r="A3" s="70" t="s">
        <v>134</v>
      </c>
      <c r="B3" s="70" t="s">
        <v>133</v>
      </c>
      <c r="C3" s="70" t="s">
        <v>132</v>
      </c>
      <c r="D3" s="70" t="s">
        <v>134</v>
      </c>
      <c r="E3" s="70" t="s">
        <v>134</v>
      </c>
      <c r="F3" s="70" t="s">
        <v>134</v>
      </c>
      <c r="G3" s="70" t="s">
        <v>134</v>
      </c>
      <c r="H3" s="70" t="s">
        <v>109</v>
      </c>
      <c r="I3" s="70" t="s">
        <v>133</v>
      </c>
      <c r="J3" s="70" t="s">
        <v>134</v>
      </c>
      <c r="K3" s="70" t="s">
        <v>133</v>
      </c>
      <c r="L3" s="70" t="s">
        <v>134</v>
      </c>
      <c r="M3" s="70" t="s">
        <v>134</v>
      </c>
      <c r="N3" s="70" t="s">
        <v>133</v>
      </c>
      <c r="O3" s="70" t="s">
        <v>134</v>
      </c>
      <c r="P3" s="3"/>
      <c r="Q3" s="3">
        <f>VALUE(LEFT(A3,1))</f>
        <v>2</v>
      </c>
      <c r="R3" s="3">
        <f t="shared" ref="R3:AE18" si="0">VALUE(LEFT(B3,1))</f>
        <v>3</v>
      </c>
      <c r="S3" s="3">
        <f t="shared" si="0"/>
        <v>4</v>
      </c>
      <c r="T3" s="3">
        <f t="shared" si="0"/>
        <v>2</v>
      </c>
      <c r="U3" s="3">
        <f t="shared" si="0"/>
        <v>2</v>
      </c>
      <c r="V3" s="3">
        <f t="shared" si="0"/>
        <v>2</v>
      </c>
      <c r="W3" s="3">
        <f t="shared" si="0"/>
        <v>2</v>
      </c>
      <c r="X3" s="3">
        <f t="shared" si="0"/>
        <v>1</v>
      </c>
      <c r="Y3" s="3">
        <f t="shared" si="0"/>
        <v>3</v>
      </c>
      <c r="Z3" s="3">
        <f t="shared" si="0"/>
        <v>2</v>
      </c>
      <c r="AA3" s="3">
        <f t="shared" si="0"/>
        <v>3</v>
      </c>
      <c r="AB3" s="3">
        <f t="shared" si="0"/>
        <v>2</v>
      </c>
      <c r="AC3" s="3">
        <f t="shared" si="0"/>
        <v>2</v>
      </c>
      <c r="AD3" s="3">
        <f t="shared" si="0"/>
        <v>3</v>
      </c>
      <c r="AE3" s="3">
        <f t="shared" si="0"/>
        <v>2</v>
      </c>
      <c r="AG3" s="4">
        <f>SUM(Q3:AE3)</f>
        <v>35</v>
      </c>
      <c r="AI3" s="2">
        <v>60</v>
      </c>
    </row>
    <row r="4" spans="1:35" s="3" customFormat="1" ht="16" x14ac:dyDescent="0.2">
      <c r="A4" s="70" t="s">
        <v>134</v>
      </c>
      <c r="B4" s="70" t="s">
        <v>132</v>
      </c>
      <c r="C4" s="70" t="s">
        <v>134</v>
      </c>
      <c r="D4" s="70" t="s">
        <v>134</v>
      </c>
      <c r="E4" s="70" t="s">
        <v>134</v>
      </c>
      <c r="F4" s="70" t="s">
        <v>134</v>
      </c>
      <c r="G4" s="70" t="s">
        <v>133</v>
      </c>
      <c r="H4" s="70" t="s">
        <v>109</v>
      </c>
      <c r="I4" s="70" t="s">
        <v>134</v>
      </c>
      <c r="J4" s="70" t="s">
        <v>109</v>
      </c>
      <c r="K4" s="70" t="s">
        <v>134</v>
      </c>
      <c r="L4" s="70" t="s">
        <v>134</v>
      </c>
      <c r="M4" s="70" t="s">
        <v>134</v>
      </c>
      <c r="N4" s="70" t="s">
        <v>134</v>
      </c>
      <c r="O4" s="70" t="s">
        <v>109</v>
      </c>
      <c r="Q4" s="3">
        <f t="shared" ref="Q4:Q67" si="1">VALUE(LEFT(A4,1))</f>
        <v>2</v>
      </c>
      <c r="R4" s="3">
        <f t="shared" si="0"/>
        <v>4</v>
      </c>
      <c r="S4" s="3">
        <f t="shared" si="0"/>
        <v>2</v>
      </c>
      <c r="T4" s="3">
        <f t="shared" si="0"/>
        <v>2</v>
      </c>
      <c r="U4" s="3">
        <f t="shared" si="0"/>
        <v>2</v>
      </c>
      <c r="V4" s="3">
        <f t="shared" si="0"/>
        <v>2</v>
      </c>
      <c r="W4" s="3">
        <f t="shared" si="0"/>
        <v>3</v>
      </c>
      <c r="X4" s="3">
        <f t="shared" si="0"/>
        <v>1</v>
      </c>
      <c r="Y4" s="3">
        <f t="shared" si="0"/>
        <v>2</v>
      </c>
      <c r="Z4" s="3">
        <f t="shared" si="0"/>
        <v>1</v>
      </c>
      <c r="AA4" s="3">
        <f t="shared" si="0"/>
        <v>2</v>
      </c>
      <c r="AB4" s="3">
        <f t="shared" si="0"/>
        <v>2</v>
      </c>
      <c r="AC4" s="3">
        <f t="shared" si="0"/>
        <v>2</v>
      </c>
      <c r="AD4" s="3">
        <f t="shared" si="0"/>
        <v>2</v>
      </c>
      <c r="AE4" s="3">
        <f t="shared" si="0"/>
        <v>1</v>
      </c>
      <c r="AG4" s="5">
        <f t="shared" ref="AG4:AG67" si="2">SUM(Q4:AE4)</f>
        <v>30</v>
      </c>
      <c r="AI4" s="3">
        <v>56</v>
      </c>
    </row>
    <row r="5" spans="1:35" s="3" customFormat="1" ht="16" x14ac:dyDescent="0.2">
      <c r="A5" s="70" t="s">
        <v>133</v>
      </c>
      <c r="B5" s="70" t="s">
        <v>132</v>
      </c>
      <c r="C5" s="70" t="s">
        <v>133</v>
      </c>
      <c r="D5" s="70" t="s">
        <v>133</v>
      </c>
      <c r="E5" s="70" t="s">
        <v>134</v>
      </c>
      <c r="F5" s="70" t="s">
        <v>134</v>
      </c>
      <c r="G5" s="70" t="s">
        <v>134</v>
      </c>
      <c r="H5" s="70" t="s">
        <v>134</v>
      </c>
      <c r="I5" s="70" t="s">
        <v>133</v>
      </c>
      <c r="J5" s="70" t="s">
        <v>134</v>
      </c>
      <c r="K5" s="70" t="s">
        <v>133</v>
      </c>
      <c r="L5" s="70" t="s">
        <v>134</v>
      </c>
      <c r="M5" s="70" t="s">
        <v>134</v>
      </c>
      <c r="N5" s="70" t="s">
        <v>133</v>
      </c>
      <c r="O5" s="70" t="s">
        <v>134</v>
      </c>
      <c r="Q5" s="3">
        <f t="shared" si="1"/>
        <v>3</v>
      </c>
      <c r="R5" s="3">
        <f t="shared" si="0"/>
        <v>4</v>
      </c>
      <c r="S5" s="3">
        <f t="shared" si="0"/>
        <v>3</v>
      </c>
      <c r="T5" s="3">
        <f t="shared" si="0"/>
        <v>3</v>
      </c>
      <c r="U5" s="3">
        <f t="shared" si="0"/>
        <v>2</v>
      </c>
      <c r="V5" s="3">
        <f t="shared" si="0"/>
        <v>2</v>
      </c>
      <c r="W5" s="3">
        <f t="shared" si="0"/>
        <v>2</v>
      </c>
      <c r="X5" s="3">
        <f t="shared" si="0"/>
        <v>2</v>
      </c>
      <c r="Y5" s="3">
        <f t="shared" si="0"/>
        <v>3</v>
      </c>
      <c r="Z5" s="3">
        <f t="shared" si="0"/>
        <v>2</v>
      </c>
      <c r="AA5" s="3">
        <f t="shared" si="0"/>
        <v>3</v>
      </c>
      <c r="AB5" s="3">
        <f t="shared" si="0"/>
        <v>2</v>
      </c>
      <c r="AC5" s="3">
        <f t="shared" si="0"/>
        <v>2</v>
      </c>
      <c r="AD5" s="3">
        <f t="shared" si="0"/>
        <v>3</v>
      </c>
      <c r="AE5" s="3">
        <f t="shared" si="0"/>
        <v>2</v>
      </c>
      <c r="AG5" s="5">
        <f t="shared" si="2"/>
        <v>38</v>
      </c>
      <c r="AI5" s="3">
        <v>56</v>
      </c>
    </row>
    <row r="6" spans="1:35" s="3" customFormat="1" ht="16" x14ac:dyDescent="0.2">
      <c r="A6" s="70" t="s">
        <v>134</v>
      </c>
      <c r="B6" s="70" t="s">
        <v>132</v>
      </c>
      <c r="C6" s="70" t="s">
        <v>133</v>
      </c>
      <c r="D6" s="70" t="s">
        <v>134</v>
      </c>
      <c r="E6" s="70" t="s">
        <v>134</v>
      </c>
      <c r="F6" s="70" t="s">
        <v>134</v>
      </c>
      <c r="G6" s="70" t="s">
        <v>134</v>
      </c>
      <c r="H6" s="70" t="s">
        <v>109</v>
      </c>
      <c r="I6" s="70" t="s">
        <v>133</v>
      </c>
      <c r="J6" s="70" t="s">
        <v>134</v>
      </c>
      <c r="K6" s="70" t="s">
        <v>133</v>
      </c>
      <c r="L6" s="70" t="s">
        <v>109</v>
      </c>
      <c r="M6" s="70" t="s">
        <v>109</v>
      </c>
      <c r="N6" s="70" t="s">
        <v>134</v>
      </c>
      <c r="O6" s="70" t="s">
        <v>134</v>
      </c>
      <c r="Q6" s="3">
        <f t="shared" si="1"/>
        <v>2</v>
      </c>
      <c r="R6" s="3">
        <f t="shared" si="0"/>
        <v>4</v>
      </c>
      <c r="S6" s="3">
        <f t="shared" si="0"/>
        <v>3</v>
      </c>
      <c r="T6" s="3">
        <f t="shared" si="0"/>
        <v>2</v>
      </c>
      <c r="U6" s="3">
        <f t="shared" si="0"/>
        <v>2</v>
      </c>
      <c r="V6" s="3">
        <f t="shared" si="0"/>
        <v>2</v>
      </c>
      <c r="W6" s="3">
        <f t="shared" si="0"/>
        <v>2</v>
      </c>
      <c r="X6" s="3">
        <f t="shared" si="0"/>
        <v>1</v>
      </c>
      <c r="Y6" s="3">
        <f t="shared" si="0"/>
        <v>3</v>
      </c>
      <c r="Z6" s="3">
        <f t="shared" si="0"/>
        <v>2</v>
      </c>
      <c r="AA6" s="3">
        <f t="shared" si="0"/>
        <v>3</v>
      </c>
      <c r="AB6" s="3">
        <f t="shared" si="0"/>
        <v>1</v>
      </c>
      <c r="AC6" s="3">
        <f t="shared" si="0"/>
        <v>1</v>
      </c>
      <c r="AD6" s="3">
        <f t="shared" si="0"/>
        <v>2</v>
      </c>
      <c r="AE6" s="3">
        <f t="shared" si="0"/>
        <v>2</v>
      </c>
      <c r="AG6" s="5">
        <f t="shared" si="2"/>
        <v>32</v>
      </c>
      <c r="AI6">
        <v>54</v>
      </c>
    </row>
    <row r="7" spans="1:35" s="3" customFormat="1" ht="16" x14ac:dyDescent="0.2">
      <c r="A7" s="70" t="s">
        <v>133</v>
      </c>
      <c r="B7" s="70" t="s">
        <v>132</v>
      </c>
      <c r="C7" s="70" t="s">
        <v>133</v>
      </c>
      <c r="D7" s="70" t="s">
        <v>134</v>
      </c>
      <c r="E7" s="70" t="s">
        <v>134</v>
      </c>
      <c r="F7" s="70" t="s">
        <v>134</v>
      </c>
      <c r="G7" s="70" t="s">
        <v>134</v>
      </c>
      <c r="H7" s="70" t="s">
        <v>109</v>
      </c>
      <c r="I7" s="70" t="s">
        <v>132</v>
      </c>
      <c r="J7" s="70" t="s">
        <v>134</v>
      </c>
      <c r="K7" s="70" t="s">
        <v>134</v>
      </c>
      <c r="L7" s="70" t="s">
        <v>134</v>
      </c>
      <c r="M7" s="70" t="s">
        <v>109</v>
      </c>
      <c r="N7" s="70" t="s">
        <v>134</v>
      </c>
      <c r="O7" s="70" t="s">
        <v>134</v>
      </c>
      <c r="Q7" s="3">
        <f t="shared" si="1"/>
        <v>3</v>
      </c>
      <c r="R7" s="3">
        <f t="shared" si="0"/>
        <v>4</v>
      </c>
      <c r="S7" s="3">
        <f t="shared" si="0"/>
        <v>3</v>
      </c>
      <c r="T7" s="3">
        <f t="shared" si="0"/>
        <v>2</v>
      </c>
      <c r="U7" s="3">
        <f t="shared" si="0"/>
        <v>2</v>
      </c>
      <c r="V7" s="3">
        <f t="shared" si="0"/>
        <v>2</v>
      </c>
      <c r="W7" s="3">
        <f t="shared" si="0"/>
        <v>2</v>
      </c>
      <c r="X7" s="3">
        <f t="shared" si="0"/>
        <v>1</v>
      </c>
      <c r="Y7" s="3">
        <f t="shared" si="0"/>
        <v>4</v>
      </c>
      <c r="Z7" s="3">
        <f t="shared" si="0"/>
        <v>2</v>
      </c>
      <c r="AA7" s="3">
        <f t="shared" si="0"/>
        <v>2</v>
      </c>
      <c r="AB7" s="3">
        <f t="shared" si="0"/>
        <v>2</v>
      </c>
      <c r="AC7" s="3">
        <f t="shared" si="0"/>
        <v>1</v>
      </c>
      <c r="AD7" s="3">
        <f t="shared" si="0"/>
        <v>2</v>
      </c>
      <c r="AE7" s="3">
        <f t="shared" si="0"/>
        <v>2</v>
      </c>
      <c r="AG7" s="5">
        <f t="shared" si="2"/>
        <v>34</v>
      </c>
      <c r="AI7" s="3">
        <v>54</v>
      </c>
    </row>
    <row r="8" spans="1:35" s="3" customFormat="1" ht="16" x14ac:dyDescent="0.2">
      <c r="A8" s="70" t="s">
        <v>133</v>
      </c>
      <c r="B8" s="70" t="s">
        <v>133</v>
      </c>
      <c r="C8" s="70" t="s">
        <v>133</v>
      </c>
      <c r="D8" s="70" t="s">
        <v>133</v>
      </c>
      <c r="E8" s="70" t="s">
        <v>134</v>
      </c>
      <c r="F8" s="70" t="s">
        <v>133</v>
      </c>
      <c r="G8" s="70" t="s">
        <v>134</v>
      </c>
      <c r="H8" s="70" t="s">
        <v>133</v>
      </c>
      <c r="I8" s="70" t="s">
        <v>133</v>
      </c>
      <c r="J8" s="70" t="s">
        <v>134</v>
      </c>
      <c r="K8" s="70" t="s">
        <v>133</v>
      </c>
      <c r="L8" s="70" t="s">
        <v>134</v>
      </c>
      <c r="M8" s="70" t="s">
        <v>134</v>
      </c>
      <c r="N8" s="70" t="s">
        <v>134</v>
      </c>
      <c r="O8" s="70" t="s">
        <v>134</v>
      </c>
      <c r="Q8" s="3">
        <f t="shared" si="1"/>
        <v>3</v>
      </c>
      <c r="R8" s="3">
        <f t="shared" si="0"/>
        <v>3</v>
      </c>
      <c r="S8" s="3">
        <f t="shared" si="0"/>
        <v>3</v>
      </c>
      <c r="T8" s="3">
        <f t="shared" si="0"/>
        <v>3</v>
      </c>
      <c r="U8" s="3">
        <f t="shared" si="0"/>
        <v>2</v>
      </c>
      <c r="V8" s="3">
        <f t="shared" si="0"/>
        <v>3</v>
      </c>
      <c r="W8" s="3">
        <f t="shared" si="0"/>
        <v>2</v>
      </c>
      <c r="X8" s="3">
        <f t="shared" si="0"/>
        <v>3</v>
      </c>
      <c r="Y8" s="3">
        <f t="shared" si="0"/>
        <v>3</v>
      </c>
      <c r="Z8" s="3">
        <f t="shared" si="0"/>
        <v>2</v>
      </c>
      <c r="AA8" s="3">
        <f t="shared" si="0"/>
        <v>3</v>
      </c>
      <c r="AB8" s="3">
        <f t="shared" si="0"/>
        <v>2</v>
      </c>
      <c r="AC8" s="3">
        <f t="shared" si="0"/>
        <v>2</v>
      </c>
      <c r="AD8" s="3">
        <f t="shared" si="0"/>
        <v>2</v>
      </c>
      <c r="AE8" s="3">
        <f t="shared" si="0"/>
        <v>2</v>
      </c>
      <c r="AG8" s="5">
        <f t="shared" si="2"/>
        <v>38</v>
      </c>
      <c r="AI8" s="3">
        <v>54</v>
      </c>
    </row>
    <row r="9" spans="1:35" s="3" customFormat="1" ht="16" x14ac:dyDescent="0.2">
      <c r="A9" s="70" t="s">
        <v>134</v>
      </c>
      <c r="B9" s="70" t="s">
        <v>132</v>
      </c>
      <c r="C9" s="70" t="s">
        <v>133</v>
      </c>
      <c r="D9" s="70" t="s">
        <v>133</v>
      </c>
      <c r="E9" s="70" t="s">
        <v>134</v>
      </c>
      <c r="F9" s="70" t="s">
        <v>133</v>
      </c>
      <c r="G9" s="70" t="s">
        <v>133</v>
      </c>
      <c r="H9" s="70" t="s">
        <v>134</v>
      </c>
      <c r="I9" s="70" t="s">
        <v>133</v>
      </c>
      <c r="J9" s="70" t="s">
        <v>133</v>
      </c>
      <c r="K9" s="70" t="s">
        <v>134</v>
      </c>
      <c r="L9" s="70" t="s">
        <v>133</v>
      </c>
      <c r="M9" s="70" t="s">
        <v>134</v>
      </c>
      <c r="N9" s="70" t="s">
        <v>133</v>
      </c>
      <c r="O9" s="70" t="s">
        <v>134</v>
      </c>
      <c r="Q9" s="3">
        <f t="shared" si="1"/>
        <v>2</v>
      </c>
      <c r="R9" s="3">
        <f t="shared" si="0"/>
        <v>4</v>
      </c>
      <c r="S9" s="3">
        <f t="shared" si="0"/>
        <v>3</v>
      </c>
      <c r="T9" s="3">
        <f t="shared" si="0"/>
        <v>3</v>
      </c>
      <c r="U9" s="3">
        <f t="shared" si="0"/>
        <v>2</v>
      </c>
      <c r="V9" s="3">
        <f t="shared" si="0"/>
        <v>3</v>
      </c>
      <c r="W9" s="3">
        <f t="shared" si="0"/>
        <v>3</v>
      </c>
      <c r="X9" s="3">
        <f t="shared" si="0"/>
        <v>2</v>
      </c>
      <c r="Y9" s="3">
        <f t="shared" si="0"/>
        <v>3</v>
      </c>
      <c r="Z9" s="3">
        <f t="shared" si="0"/>
        <v>3</v>
      </c>
      <c r="AA9" s="3">
        <f t="shared" si="0"/>
        <v>2</v>
      </c>
      <c r="AB9" s="3">
        <f t="shared" si="0"/>
        <v>3</v>
      </c>
      <c r="AC9" s="3">
        <f t="shared" si="0"/>
        <v>2</v>
      </c>
      <c r="AD9" s="3">
        <f t="shared" si="0"/>
        <v>3</v>
      </c>
      <c r="AE9" s="3">
        <f t="shared" si="0"/>
        <v>2</v>
      </c>
      <c r="AG9" s="5">
        <f t="shared" si="2"/>
        <v>40</v>
      </c>
      <c r="AI9" s="3">
        <v>53</v>
      </c>
    </row>
    <row r="10" spans="1:35" s="3" customFormat="1" ht="16" x14ac:dyDescent="0.2">
      <c r="A10" s="70" t="s">
        <v>109</v>
      </c>
      <c r="B10" s="70" t="s">
        <v>132</v>
      </c>
      <c r="C10" s="70" t="s">
        <v>134</v>
      </c>
      <c r="D10" s="70" t="s">
        <v>134</v>
      </c>
      <c r="E10" s="70" t="s">
        <v>134</v>
      </c>
      <c r="F10" s="70" t="s">
        <v>134</v>
      </c>
      <c r="G10" s="70" t="s">
        <v>134</v>
      </c>
      <c r="H10" s="70" t="s">
        <v>134</v>
      </c>
      <c r="I10" s="70" t="s">
        <v>134</v>
      </c>
      <c r="J10" s="70" t="s">
        <v>134</v>
      </c>
      <c r="K10" s="70" t="s">
        <v>133</v>
      </c>
      <c r="L10" s="70" t="s">
        <v>134</v>
      </c>
      <c r="M10" s="70" t="s">
        <v>134</v>
      </c>
      <c r="N10" s="70" t="s">
        <v>134</v>
      </c>
      <c r="O10" s="70" t="s">
        <v>134</v>
      </c>
      <c r="Q10" s="3">
        <f t="shared" si="1"/>
        <v>1</v>
      </c>
      <c r="R10" s="3">
        <f t="shared" si="0"/>
        <v>4</v>
      </c>
      <c r="S10" s="3">
        <f t="shared" si="0"/>
        <v>2</v>
      </c>
      <c r="T10" s="3">
        <f t="shared" si="0"/>
        <v>2</v>
      </c>
      <c r="U10" s="3">
        <f t="shared" si="0"/>
        <v>2</v>
      </c>
      <c r="V10" s="3">
        <f t="shared" si="0"/>
        <v>2</v>
      </c>
      <c r="W10" s="3">
        <f t="shared" si="0"/>
        <v>2</v>
      </c>
      <c r="X10" s="3">
        <f t="shared" si="0"/>
        <v>2</v>
      </c>
      <c r="Y10" s="3">
        <f t="shared" si="0"/>
        <v>2</v>
      </c>
      <c r="Z10" s="3">
        <f t="shared" si="0"/>
        <v>2</v>
      </c>
      <c r="AA10" s="3">
        <f t="shared" si="0"/>
        <v>3</v>
      </c>
      <c r="AB10" s="3">
        <f t="shared" si="0"/>
        <v>2</v>
      </c>
      <c r="AC10" s="3">
        <f t="shared" si="0"/>
        <v>2</v>
      </c>
      <c r="AD10" s="3">
        <f t="shared" si="0"/>
        <v>2</v>
      </c>
      <c r="AE10" s="3">
        <f t="shared" si="0"/>
        <v>2</v>
      </c>
      <c r="AG10" s="5">
        <f t="shared" si="2"/>
        <v>32</v>
      </c>
      <c r="AI10" s="3">
        <v>53</v>
      </c>
    </row>
    <row r="11" spans="1:35" s="3" customFormat="1" ht="16" x14ac:dyDescent="0.2">
      <c r="A11" s="70" t="s">
        <v>133</v>
      </c>
      <c r="B11" s="70" t="s">
        <v>133</v>
      </c>
      <c r="C11" s="70" t="s">
        <v>133</v>
      </c>
      <c r="D11" s="70" t="s">
        <v>134</v>
      </c>
      <c r="E11" s="70" t="s">
        <v>134</v>
      </c>
      <c r="F11" s="70" t="s">
        <v>134</v>
      </c>
      <c r="G11" s="70" t="s">
        <v>134</v>
      </c>
      <c r="H11" s="70" t="s">
        <v>109</v>
      </c>
      <c r="I11" s="70" t="s">
        <v>133</v>
      </c>
      <c r="J11" s="70" t="s">
        <v>134</v>
      </c>
      <c r="K11" s="70" t="s">
        <v>133</v>
      </c>
      <c r="L11" s="70" t="s">
        <v>134</v>
      </c>
      <c r="M11" s="70" t="s">
        <v>134</v>
      </c>
      <c r="N11" s="70" t="s">
        <v>134</v>
      </c>
      <c r="O11" s="70" t="s">
        <v>133</v>
      </c>
      <c r="Q11" s="3">
        <f t="shared" si="1"/>
        <v>3</v>
      </c>
      <c r="R11" s="3">
        <f t="shared" si="0"/>
        <v>3</v>
      </c>
      <c r="S11" s="3">
        <f t="shared" si="0"/>
        <v>3</v>
      </c>
      <c r="T11" s="3">
        <f t="shared" si="0"/>
        <v>2</v>
      </c>
      <c r="U11" s="3">
        <f t="shared" si="0"/>
        <v>2</v>
      </c>
      <c r="V11" s="3">
        <f t="shared" si="0"/>
        <v>2</v>
      </c>
      <c r="W11" s="3">
        <f t="shared" si="0"/>
        <v>2</v>
      </c>
      <c r="X11" s="3">
        <f t="shared" si="0"/>
        <v>1</v>
      </c>
      <c r="Y11" s="3">
        <f t="shared" si="0"/>
        <v>3</v>
      </c>
      <c r="Z11" s="3">
        <f t="shared" si="0"/>
        <v>2</v>
      </c>
      <c r="AA11" s="3">
        <f t="shared" si="0"/>
        <v>3</v>
      </c>
      <c r="AB11" s="3">
        <f t="shared" si="0"/>
        <v>2</v>
      </c>
      <c r="AC11" s="3">
        <f t="shared" si="0"/>
        <v>2</v>
      </c>
      <c r="AD11" s="3">
        <f t="shared" si="0"/>
        <v>2</v>
      </c>
      <c r="AE11" s="3">
        <f t="shared" si="0"/>
        <v>3</v>
      </c>
      <c r="AG11" s="5">
        <f t="shared" si="2"/>
        <v>35</v>
      </c>
      <c r="AI11" s="3">
        <v>51</v>
      </c>
    </row>
    <row r="12" spans="1:35" s="3" customFormat="1" ht="16" x14ac:dyDescent="0.2">
      <c r="A12" s="70" t="s">
        <v>133</v>
      </c>
      <c r="B12" s="70" t="s">
        <v>133</v>
      </c>
      <c r="C12" s="70" t="s">
        <v>133</v>
      </c>
      <c r="D12" s="70" t="s">
        <v>133</v>
      </c>
      <c r="E12" s="70" t="s">
        <v>134</v>
      </c>
      <c r="F12" s="70" t="s">
        <v>133</v>
      </c>
      <c r="G12" s="70" t="s">
        <v>133</v>
      </c>
      <c r="H12" s="70" t="s">
        <v>133</v>
      </c>
      <c r="I12" s="70" t="s">
        <v>133</v>
      </c>
      <c r="J12" s="70" t="s">
        <v>134</v>
      </c>
      <c r="K12" s="70" t="s">
        <v>134</v>
      </c>
      <c r="L12" s="70" t="s">
        <v>133</v>
      </c>
      <c r="M12" s="70" t="s">
        <v>133</v>
      </c>
      <c r="N12" s="70" t="s">
        <v>133</v>
      </c>
      <c r="O12" s="70" t="s">
        <v>133</v>
      </c>
      <c r="Q12" s="3">
        <f t="shared" si="1"/>
        <v>3</v>
      </c>
      <c r="R12" s="3">
        <f t="shared" si="0"/>
        <v>3</v>
      </c>
      <c r="S12" s="3">
        <f t="shared" si="0"/>
        <v>3</v>
      </c>
      <c r="T12" s="3">
        <f t="shared" si="0"/>
        <v>3</v>
      </c>
      <c r="U12" s="3">
        <f t="shared" si="0"/>
        <v>2</v>
      </c>
      <c r="V12" s="3">
        <f t="shared" si="0"/>
        <v>3</v>
      </c>
      <c r="W12" s="3">
        <f t="shared" si="0"/>
        <v>3</v>
      </c>
      <c r="X12" s="3">
        <f t="shared" si="0"/>
        <v>3</v>
      </c>
      <c r="Y12" s="3">
        <f t="shared" si="0"/>
        <v>3</v>
      </c>
      <c r="Z12" s="3">
        <f t="shared" si="0"/>
        <v>2</v>
      </c>
      <c r="AA12" s="3">
        <f t="shared" si="0"/>
        <v>2</v>
      </c>
      <c r="AB12" s="3">
        <f t="shared" si="0"/>
        <v>3</v>
      </c>
      <c r="AC12" s="3">
        <f t="shared" si="0"/>
        <v>3</v>
      </c>
      <c r="AD12" s="3">
        <f t="shared" si="0"/>
        <v>3</v>
      </c>
      <c r="AE12" s="3">
        <f t="shared" si="0"/>
        <v>3</v>
      </c>
      <c r="AG12" s="5">
        <f t="shared" si="2"/>
        <v>42</v>
      </c>
      <c r="AI12" s="3">
        <v>51</v>
      </c>
    </row>
    <row r="13" spans="1:35" s="3" customFormat="1" ht="16" x14ac:dyDescent="0.2">
      <c r="A13" s="70" t="s">
        <v>109</v>
      </c>
      <c r="B13" s="70" t="s">
        <v>134</v>
      </c>
      <c r="C13" s="70" t="s">
        <v>134</v>
      </c>
      <c r="D13" s="70" t="s">
        <v>109</v>
      </c>
      <c r="E13" s="70" t="s">
        <v>134</v>
      </c>
      <c r="F13" s="70" t="s">
        <v>134</v>
      </c>
      <c r="G13" s="70" t="s">
        <v>134</v>
      </c>
      <c r="H13" s="70" t="s">
        <v>109</v>
      </c>
      <c r="I13" s="70" t="s">
        <v>134</v>
      </c>
      <c r="J13" s="70" t="s">
        <v>109</v>
      </c>
      <c r="K13" s="70" t="s">
        <v>109</v>
      </c>
      <c r="L13" s="70" t="s">
        <v>134</v>
      </c>
      <c r="M13" s="70" t="s">
        <v>134</v>
      </c>
      <c r="N13" s="70" t="s">
        <v>134</v>
      </c>
      <c r="O13" s="70" t="s">
        <v>109</v>
      </c>
      <c r="Q13" s="3">
        <f t="shared" si="1"/>
        <v>1</v>
      </c>
      <c r="R13" s="3">
        <f t="shared" si="0"/>
        <v>2</v>
      </c>
      <c r="S13" s="3">
        <f t="shared" si="0"/>
        <v>2</v>
      </c>
      <c r="T13" s="3">
        <f t="shared" si="0"/>
        <v>1</v>
      </c>
      <c r="U13" s="3">
        <f t="shared" si="0"/>
        <v>2</v>
      </c>
      <c r="V13" s="3">
        <f t="shared" si="0"/>
        <v>2</v>
      </c>
      <c r="W13" s="3">
        <f t="shared" si="0"/>
        <v>2</v>
      </c>
      <c r="X13" s="3">
        <f t="shared" si="0"/>
        <v>1</v>
      </c>
      <c r="Y13" s="3">
        <f t="shared" si="0"/>
        <v>2</v>
      </c>
      <c r="Z13" s="3">
        <f t="shared" si="0"/>
        <v>1</v>
      </c>
      <c r="AA13" s="3">
        <f t="shared" si="0"/>
        <v>1</v>
      </c>
      <c r="AB13" s="3">
        <f t="shared" si="0"/>
        <v>2</v>
      </c>
      <c r="AC13" s="3">
        <f t="shared" si="0"/>
        <v>2</v>
      </c>
      <c r="AD13" s="3">
        <f t="shared" si="0"/>
        <v>2</v>
      </c>
      <c r="AE13" s="3">
        <f t="shared" si="0"/>
        <v>1</v>
      </c>
      <c r="AG13" s="5">
        <f t="shared" si="2"/>
        <v>24</v>
      </c>
      <c r="AI13" s="3">
        <v>50</v>
      </c>
    </row>
    <row r="14" spans="1:35" s="3" customFormat="1" ht="16" x14ac:dyDescent="0.2">
      <c r="A14" s="70" t="s">
        <v>134</v>
      </c>
      <c r="B14" s="70" t="s">
        <v>132</v>
      </c>
      <c r="C14" s="70" t="s">
        <v>133</v>
      </c>
      <c r="D14" s="70" t="s">
        <v>133</v>
      </c>
      <c r="E14" s="70" t="s">
        <v>133</v>
      </c>
      <c r="F14" s="70" t="s">
        <v>133</v>
      </c>
      <c r="G14" s="70" t="s">
        <v>133</v>
      </c>
      <c r="H14" s="70" t="s">
        <v>134</v>
      </c>
      <c r="I14" s="70" t="s">
        <v>132</v>
      </c>
      <c r="J14" s="70" t="s">
        <v>133</v>
      </c>
      <c r="K14" s="70" t="s">
        <v>132</v>
      </c>
      <c r="L14" s="70" t="s">
        <v>133</v>
      </c>
      <c r="M14" s="70" t="s">
        <v>133</v>
      </c>
      <c r="N14" s="70" t="s">
        <v>134</v>
      </c>
      <c r="O14" s="70" t="s">
        <v>134</v>
      </c>
      <c r="Q14" s="3">
        <f t="shared" si="1"/>
        <v>2</v>
      </c>
      <c r="R14" s="3">
        <f t="shared" si="0"/>
        <v>4</v>
      </c>
      <c r="S14" s="3">
        <f t="shared" si="0"/>
        <v>3</v>
      </c>
      <c r="T14" s="3">
        <f t="shared" si="0"/>
        <v>3</v>
      </c>
      <c r="U14" s="3">
        <f t="shared" si="0"/>
        <v>3</v>
      </c>
      <c r="V14" s="3">
        <f t="shared" si="0"/>
        <v>3</v>
      </c>
      <c r="W14" s="3">
        <f t="shared" si="0"/>
        <v>3</v>
      </c>
      <c r="X14" s="3">
        <f t="shared" si="0"/>
        <v>2</v>
      </c>
      <c r="Y14" s="3">
        <f t="shared" si="0"/>
        <v>4</v>
      </c>
      <c r="Z14" s="3">
        <f t="shared" si="0"/>
        <v>3</v>
      </c>
      <c r="AA14" s="3">
        <f t="shared" si="0"/>
        <v>4</v>
      </c>
      <c r="AB14" s="3">
        <f t="shared" si="0"/>
        <v>3</v>
      </c>
      <c r="AC14" s="3">
        <f t="shared" si="0"/>
        <v>3</v>
      </c>
      <c r="AD14" s="3">
        <f t="shared" si="0"/>
        <v>2</v>
      </c>
      <c r="AE14" s="3">
        <f t="shared" si="0"/>
        <v>2</v>
      </c>
      <c r="AG14" s="5">
        <f t="shared" si="2"/>
        <v>44</v>
      </c>
      <c r="AI14" s="3">
        <v>50</v>
      </c>
    </row>
    <row r="15" spans="1:35" s="3" customFormat="1" ht="16" x14ac:dyDescent="0.2">
      <c r="A15" s="70" t="s">
        <v>134</v>
      </c>
      <c r="B15" s="70" t="s">
        <v>133</v>
      </c>
      <c r="C15" s="70" t="s">
        <v>134</v>
      </c>
      <c r="D15" s="70" t="s">
        <v>134</v>
      </c>
      <c r="E15" s="70" t="s">
        <v>109</v>
      </c>
      <c r="F15" s="70" t="s">
        <v>109</v>
      </c>
      <c r="G15" s="70" t="s">
        <v>134</v>
      </c>
      <c r="H15" s="70" t="s">
        <v>134</v>
      </c>
      <c r="I15" s="70" t="s">
        <v>133</v>
      </c>
      <c r="J15" s="70" t="s">
        <v>134</v>
      </c>
      <c r="K15" s="70" t="s">
        <v>134</v>
      </c>
      <c r="L15" s="70" t="s">
        <v>134</v>
      </c>
      <c r="M15" s="70" t="s">
        <v>134</v>
      </c>
      <c r="N15" s="70" t="s">
        <v>134</v>
      </c>
      <c r="O15" s="70" t="s">
        <v>134</v>
      </c>
      <c r="Q15" s="3">
        <f t="shared" si="1"/>
        <v>2</v>
      </c>
      <c r="R15" s="3">
        <f t="shared" si="0"/>
        <v>3</v>
      </c>
      <c r="S15" s="3">
        <f t="shared" si="0"/>
        <v>2</v>
      </c>
      <c r="T15" s="3">
        <f t="shared" si="0"/>
        <v>2</v>
      </c>
      <c r="U15" s="3">
        <f t="shared" si="0"/>
        <v>1</v>
      </c>
      <c r="V15" s="3">
        <f t="shared" si="0"/>
        <v>1</v>
      </c>
      <c r="W15" s="3">
        <f t="shared" si="0"/>
        <v>2</v>
      </c>
      <c r="X15" s="3">
        <f t="shared" si="0"/>
        <v>2</v>
      </c>
      <c r="Y15" s="3">
        <f t="shared" si="0"/>
        <v>3</v>
      </c>
      <c r="Z15" s="3">
        <f t="shared" si="0"/>
        <v>2</v>
      </c>
      <c r="AA15" s="3">
        <f t="shared" si="0"/>
        <v>2</v>
      </c>
      <c r="AB15" s="3">
        <f t="shared" si="0"/>
        <v>2</v>
      </c>
      <c r="AC15" s="3">
        <f t="shared" si="0"/>
        <v>2</v>
      </c>
      <c r="AD15" s="3">
        <f t="shared" si="0"/>
        <v>2</v>
      </c>
      <c r="AE15" s="3">
        <f t="shared" si="0"/>
        <v>2</v>
      </c>
      <c r="AG15" s="5">
        <f t="shared" si="2"/>
        <v>30</v>
      </c>
      <c r="AI15">
        <v>49</v>
      </c>
    </row>
    <row r="16" spans="1:35" s="3" customFormat="1" ht="16" x14ac:dyDescent="0.2">
      <c r="A16" s="70" t="s">
        <v>132</v>
      </c>
      <c r="B16" s="70" t="s">
        <v>133</v>
      </c>
      <c r="C16" s="70" t="s">
        <v>134</v>
      </c>
      <c r="D16" s="70" t="s">
        <v>132</v>
      </c>
      <c r="E16" s="70" t="s">
        <v>132</v>
      </c>
      <c r="F16" s="70" t="s">
        <v>134</v>
      </c>
      <c r="G16" s="70" t="s">
        <v>133</v>
      </c>
      <c r="H16" s="70" t="s">
        <v>133</v>
      </c>
      <c r="I16" s="70" t="s">
        <v>133</v>
      </c>
      <c r="J16" s="70" t="s">
        <v>132</v>
      </c>
      <c r="K16" s="70" t="s">
        <v>133</v>
      </c>
      <c r="L16" s="70" t="s">
        <v>132</v>
      </c>
      <c r="M16" s="70" t="s">
        <v>132</v>
      </c>
      <c r="N16" s="70" t="s">
        <v>133</v>
      </c>
      <c r="O16" s="70" t="s">
        <v>132</v>
      </c>
      <c r="Q16" s="3">
        <f t="shared" si="1"/>
        <v>4</v>
      </c>
      <c r="R16" s="3">
        <f t="shared" si="0"/>
        <v>3</v>
      </c>
      <c r="S16" s="3">
        <f t="shared" si="0"/>
        <v>2</v>
      </c>
      <c r="T16" s="3">
        <f t="shared" si="0"/>
        <v>4</v>
      </c>
      <c r="U16" s="3">
        <f t="shared" si="0"/>
        <v>4</v>
      </c>
      <c r="V16" s="3">
        <f t="shared" si="0"/>
        <v>2</v>
      </c>
      <c r="W16" s="3">
        <f t="shared" si="0"/>
        <v>3</v>
      </c>
      <c r="X16" s="3">
        <f t="shared" si="0"/>
        <v>3</v>
      </c>
      <c r="Y16" s="3">
        <f t="shared" si="0"/>
        <v>3</v>
      </c>
      <c r="Z16" s="3">
        <f t="shared" si="0"/>
        <v>4</v>
      </c>
      <c r="AA16" s="3">
        <f t="shared" si="0"/>
        <v>3</v>
      </c>
      <c r="AB16" s="3">
        <f t="shared" si="0"/>
        <v>4</v>
      </c>
      <c r="AC16" s="3">
        <f t="shared" si="0"/>
        <v>4</v>
      </c>
      <c r="AD16" s="3">
        <f t="shared" si="0"/>
        <v>3</v>
      </c>
      <c r="AE16" s="3">
        <f t="shared" si="0"/>
        <v>4</v>
      </c>
      <c r="AG16" s="5">
        <f t="shared" si="2"/>
        <v>50</v>
      </c>
      <c r="AI16" s="3">
        <v>49</v>
      </c>
    </row>
    <row r="17" spans="1:35" s="3" customFormat="1" ht="16" x14ac:dyDescent="0.2">
      <c r="A17" s="70" t="s">
        <v>134</v>
      </c>
      <c r="B17" s="70" t="s">
        <v>132</v>
      </c>
      <c r="C17" s="70" t="s">
        <v>132</v>
      </c>
      <c r="D17" s="70" t="s">
        <v>132</v>
      </c>
      <c r="E17" s="70" t="s">
        <v>132</v>
      </c>
      <c r="F17" s="70" t="s">
        <v>132</v>
      </c>
      <c r="G17" s="70" t="s">
        <v>132</v>
      </c>
      <c r="H17" s="70" t="s">
        <v>134</v>
      </c>
      <c r="I17" s="70" t="s">
        <v>132</v>
      </c>
      <c r="J17" s="70" t="s">
        <v>132</v>
      </c>
      <c r="K17" s="70" t="s">
        <v>132</v>
      </c>
      <c r="L17" s="70" t="s">
        <v>132</v>
      </c>
      <c r="M17" s="70" t="s">
        <v>132</v>
      </c>
      <c r="N17" s="70" t="s">
        <v>134</v>
      </c>
      <c r="O17" s="70" t="s">
        <v>133</v>
      </c>
      <c r="Q17" s="3">
        <f t="shared" si="1"/>
        <v>2</v>
      </c>
      <c r="R17" s="3">
        <f t="shared" si="0"/>
        <v>4</v>
      </c>
      <c r="S17" s="3">
        <f t="shared" si="0"/>
        <v>4</v>
      </c>
      <c r="T17" s="3">
        <f t="shared" si="0"/>
        <v>4</v>
      </c>
      <c r="U17" s="3">
        <f t="shared" si="0"/>
        <v>4</v>
      </c>
      <c r="V17" s="3">
        <f t="shared" si="0"/>
        <v>4</v>
      </c>
      <c r="W17" s="3">
        <f t="shared" si="0"/>
        <v>4</v>
      </c>
      <c r="X17" s="3">
        <f t="shared" si="0"/>
        <v>2</v>
      </c>
      <c r="Y17" s="3">
        <f t="shared" si="0"/>
        <v>4</v>
      </c>
      <c r="Z17" s="3">
        <f t="shared" si="0"/>
        <v>4</v>
      </c>
      <c r="AA17" s="3">
        <f t="shared" si="0"/>
        <v>4</v>
      </c>
      <c r="AB17" s="3">
        <f t="shared" si="0"/>
        <v>4</v>
      </c>
      <c r="AC17" s="3">
        <f t="shared" si="0"/>
        <v>4</v>
      </c>
      <c r="AD17" s="3">
        <f t="shared" si="0"/>
        <v>2</v>
      </c>
      <c r="AE17" s="3">
        <f t="shared" si="0"/>
        <v>3</v>
      </c>
      <c r="AG17" s="5">
        <f t="shared" si="2"/>
        <v>53</v>
      </c>
      <c r="AI17">
        <v>48</v>
      </c>
    </row>
    <row r="18" spans="1:35" s="3" customFormat="1" ht="16" x14ac:dyDescent="0.2">
      <c r="A18" s="70" t="s">
        <v>133</v>
      </c>
      <c r="B18" s="70" t="s">
        <v>132</v>
      </c>
      <c r="C18" s="70" t="s">
        <v>133</v>
      </c>
      <c r="D18" s="70" t="s">
        <v>133</v>
      </c>
      <c r="E18" s="70" t="s">
        <v>134</v>
      </c>
      <c r="F18" s="70" t="s">
        <v>133</v>
      </c>
      <c r="G18" s="70" t="s">
        <v>134</v>
      </c>
      <c r="H18" s="70" t="s">
        <v>133</v>
      </c>
      <c r="I18" s="70" t="s">
        <v>133</v>
      </c>
      <c r="J18" s="70" t="s">
        <v>133</v>
      </c>
      <c r="K18" s="70" t="s">
        <v>132</v>
      </c>
      <c r="L18" s="70" t="s">
        <v>132</v>
      </c>
      <c r="M18" s="70" t="s">
        <v>133</v>
      </c>
      <c r="N18" s="70" t="s">
        <v>133</v>
      </c>
      <c r="O18" s="70" t="s">
        <v>133</v>
      </c>
      <c r="Q18" s="3">
        <f t="shared" si="1"/>
        <v>3</v>
      </c>
      <c r="R18" s="3">
        <f t="shared" si="0"/>
        <v>4</v>
      </c>
      <c r="S18" s="3">
        <f t="shared" si="0"/>
        <v>3</v>
      </c>
      <c r="T18" s="3">
        <f t="shared" si="0"/>
        <v>3</v>
      </c>
      <c r="U18" s="3">
        <f t="shared" si="0"/>
        <v>2</v>
      </c>
      <c r="V18" s="3">
        <f t="shared" si="0"/>
        <v>3</v>
      </c>
      <c r="W18" s="3">
        <f t="shared" si="0"/>
        <v>2</v>
      </c>
      <c r="X18" s="3">
        <f t="shared" si="0"/>
        <v>3</v>
      </c>
      <c r="Y18" s="3">
        <f t="shared" si="0"/>
        <v>3</v>
      </c>
      <c r="Z18" s="3">
        <f t="shared" si="0"/>
        <v>3</v>
      </c>
      <c r="AA18" s="3">
        <f t="shared" si="0"/>
        <v>4</v>
      </c>
      <c r="AB18" s="3">
        <f t="shared" si="0"/>
        <v>4</v>
      </c>
      <c r="AC18" s="3">
        <f t="shared" si="0"/>
        <v>3</v>
      </c>
      <c r="AD18" s="3">
        <f t="shared" si="0"/>
        <v>3</v>
      </c>
      <c r="AE18" s="3">
        <f t="shared" si="0"/>
        <v>3</v>
      </c>
      <c r="AG18" s="5">
        <f t="shared" si="2"/>
        <v>46</v>
      </c>
      <c r="AI18" s="3">
        <v>47</v>
      </c>
    </row>
    <row r="19" spans="1:35" s="3" customFormat="1" ht="16" x14ac:dyDescent="0.2">
      <c r="A19" s="70" t="s">
        <v>133</v>
      </c>
      <c r="B19" s="70" t="s">
        <v>133</v>
      </c>
      <c r="C19" s="70" t="s">
        <v>133</v>
      </c>
      <c r="D19" s="70" t="s">
        <v>133</v>
      </c>
      <c r="E19" s="70" t="s">
        <v>133</v>
      </c>
      <c r="F19" s="70" t="s">
        <v>134</v>
      </c>
      <c r="G19" s="70" t="s">
        <v>133</v>
      </c>
      <c r="H19" s="70" t="s">
        <v>134</v>
      </c>
      <c r="I19" s="70" t="s">
        <v>133</v>
      </c>
      <c r="J19" s="70" t="s">
        <v>134</v>
      </c>
      <c r="K19" s="70" t="s">
        <v>133</v>
      </c>
      <c r="L19" s="70" t="s">
        <v>133</v>
      </c>
      <c r="M19" s="70" t="s">
        <v>134</v>
      </c>
      <c r="N19" s="70" t="s">
        <v>133</v>
      </c>
      <c r="O19" s="70" t="s">
        <v>132</v>
      </c>
      <c r="Q19" s="3">
        <f t="shared" si="1"/>
        <v>3</v>
      </c>
      <c r="R19" s="3">
        <f t="shared" ref="R19:R82" si="3">VALUE(LEFT(B19,1))</f>
        <v>3</v>
      </c>
      <c r="S19" s="3">
        <f t="shared" ref="S19:S82" si="4">VALUE(LEFT(C19,1))</f>
        <v>3</v>
      </c>
      <c r="T19" s="3">
        <f t="shared" ref="T19:T82" si="5">VALUE(LEFT(D19,1))</f>
        <v>3</v>
      </c>
      <c r="U19" s="3">
        <f t="shared" ref="U19:U82" si="6">VALUE(LEFT(E19,1))</f>
        <v>3</v>
      </c>
      <c r="V19" s="3">
        <f t="shared" ref="V19:V82" si="7">VALUE(LEFT(F19,1))</f>
        <v>2</v>
      </c>
      <c r="W19" s="3">
        <f t="shared" ref="W19:W82" si="8">VALUE(LEFT(G19,1))</f>
        <v>3</v>
      </c>
      <c r="X19" s="3">
        <f t="shared" ref="X19:X82" si="9">VALUE(LEFT(H19,1))</f>
        <v>2</v>
      </c>
      <c r="Y19" s="3">
        <f t="shared" ref="Y19:Y82" si="10">VALUE(LEFT(I19,1))</f>
        <v>3</v>
      </c>
      <c r="Z19" s="3">
        <f t="shared" ref="Z19:Z82" si="11">VALUE(LEFT(J19,1))</f>
        <v>2</v>
      </c>
      <c r="AA19" s="3">
        <f t="shared" ref="AA19:AA82" si="12">VALUE(LEFT(K19,1))</f>
        <v>3</v>
      </c>
      <c r="AB19" s="3">
        <f t="shared" ref="AB19:AB82" si="13">VALUE(LEFT(L19,1))</f>
        <v>3</v>
      </c>
      <c r="AC19" s="3">
        <f t="shared" ref="AC19:AC82" si="14">VALUE(LEFT(M19,1))</f>
        <v>2</v>
      </c>
      <c r="AD19" s="3">
        <f t="shared" ref="AD19:AD82" si="15">VALUE(LEFT(N19,1))</f>
        <v>3</v>
      </c>
      <c r="AE19" s="3">
        <f t="shared" ref="AE19:AE82" si="16">VALUE(LEFT(O19,1))</f>
        <v>4</v>
      </c>
      <c r="AG19" s="5">
        <f t="shared" si="2"/>
        <v>42</v>
      </c>
      <c r="AI19" s="3">
        <v>47</v>
      </c>
    </row>
    <row r="20" spans="1:35" s="3" customFormat="1" ht="16" x14ac:dyDescent="0.2">
      <c r="A20" s="70" t="s">
        <v>133</v>
      </c>
      <c r="B20" s="70" t="s">
        <v>132</v>
      </c>
      <c r="C20" s="70" t="s">
        <v>132</v>
      </c>
      <c r="D20" s="70" t="s">
        <v>134</v>
      </c>
      <c r="E20" s="70" t="s">
        <v>134</v>
      </c>
      <c r="F20" s="70" t="s">
        <v>134</v>
      </c>
      <c r="G20" s="70" t="s">
        <v>132</v>
      </c>
      <c r="H20" s="70" t="s">
        <v>133</v>
      </c>
      <c r="I20" s="70" t="s">
        <v>133</v>
      </c>
      <c r="J20" s="70" t="s">
        <v>133</v>
      </c>
      <c r="K20" s="70" t="s">
        <v>133</v>
      </c>
      <c r="L20" s="70" t="s">
        <v>132</v>
      </c>
      <c r="M20" s="70" t="s">
        <v>134</v>
      </c>
      <c r="N20" s="70" t="s">
        <v>134</v>
      </c>
      <c r="O20" s="70" t="s">
        <v>109</v>
      </c>
      <c r="Q20" s="3">
        <f t="shared" si="1"/>
        <v>3</v>
      </c>
      <c r="R20" s="3">
        <f t="shared" si="3"/>
        <v>4</v>
      </c>
      <c r="S20" s="3">
        <f t="shared" si="4"/>
        <v>4</v>
      </c>
      <c r="T20" s="3">
        <f t="shared" si="5"/>
        <v>2</v>
      </c>
      <c r="U20" s="3">
        <f t="shared" si="6"/>
        <v>2</v>
      </c>
      <c r="V20" s="3">
        <f t="shared" si="7"/>
        <v>2</v>
      </c>
      <c r="W20" s="3">
        <f t="shared" si="8"/>
        <v>4</v>
      </c>
      <c r="X20" s="3">
        <f t="shared" si="9"/>
        <v>3</v>
      </c>
      <c r="Y20" s="3">
        <f t="shared" si="10"/>
        <v>3</v>
      </c>
      <c r="Z20" s="3">
        <f t="shared" si="11"/>
        <v>3</v>
      </c>
      <c r="AA20" s="3">
        <f t="shared" si="12"/>
        <v>3</v>
      </c>
      <c r="AB20" s="3">
        <f t="shared" si="13"/>
        <v>4</v>
      </c>
      <c r="AC20" s="3">
        <f t="shared" si="14"/>
        <v>2</v>
      </c>
      <c r="AD20" s="3">
        <f t="shared" si="15"/>
        <v>2</v>
      </c>
      <c r="AE20" s="3">
        <f t="shared" si="16"/>
        <v>1</v>
      </c>
      <c r="AG20" s="5">
        <f t="shared" si="2"/>
        <v>42</v>
      </c>
      <c r="AI20" s="3">
        <v>47</v>
      </c>
    </row>
    <row r="21" spans="1:35" s="3" customFormat="1" ht="16" x14ac:dyDescent="0.2">
      <c r="A21" s="70" t="s">
        <v>133</v>
      </c>
      <c r="B21" s="70" t="s">
        <v>132</v>
      </c>
      <c r="C21" s="70" t="s">
        <v>133</v>
      </c>
      <c r="D21" s="70" t="s">
        <v>134</v>
      </c>
      <c r="E21" s="70" t="s">
        <v>134</v>
      </c>
      <c r="F21" s="70" t="s">
        <v>134</v>
      </c>
      <c r="G21" s="70" t="s">
        <v>134</v>
      </c>
      <c r="H21" s="70" t="s">
        <v>109</v>
      </c>
      <c r="I21" s="70" t="s">
        <v>133</v>
      </c>
      <c r="J21" s="70" t="s">
        <v>109</v>
      </c>
      <c r="K21" s="70" t="s">
        <v>133</v>
      </c>
      <c r="L21" s="70" t="s">
        <v>134</v>
      </c>
      <c r="M21" s="70" t="s">
        <v>134</v>
      </c>
      <c r="N21" s="70" t="s">
        <v>133</v>
      </c>
      <c r="O21" s="70" t="s">
        <v>109</v>
      </c>
      <c r="Q21" s="3">
        <f t="shared" si="1"/>
        <v>3</v>
      </c>
      <c r="R21" s="3">
        <f t="shared" si="3"/>
        <v>4</v>
      </c>
      <c r="S21" s="3">
        <f t="shared" si="4"/>
        <v>3</v>
      </c>
      <c r="T21" s="3">
        <f t="shared" si="5"/>
        <v>2</v>
      </c>
      <c r="U21" s="3">
        <f t="shared" si="6"/>
        <v>2</v>
      </c>
      <c r="V21" s="3">
        <f t="shared" si="7"/>
        <v>2</v>
      </c>
      <c r="W21" s="3">
        <f t="shared" si="8"/>
        <v>2</v>
      </c>
      <c r="X21" s="3">
        <f t="shared" si="9"/>
        <v>1</v>
      </c>
      <c r="Y21" s="3">
        <f t="shared" si="10"/>
        <v>3</v>
      </c>
      <c r="Z21" s="3">
        <f t="shared" si="11"/>
        <v>1</v>
      </c>
      <c r="AA21" s="3">
        <f t="shared" si="12"/>
        <v>3</v>
      </c>
      <c r="AB21" s="3">
        <f t="shared" si="13"/>
        <v>2</v>
      </c>
      <c r="AC21" s="3">
        <f t="shared" si="14"/>
        <v>2</v>
      </c>
      <c r="AD21" s="3">
        <f t="shared" si="15"/>
        <v>3</v>
      </c>
      <c r="AE21" s="3">
        <f t="shared" si="16"/>
        <v>1</v>
      </c>
      <c r="AG21" s="5">
        <f t="shared" si="2"/>
        <v>34</v>
      </c>
      <c r="AI21" s="3">
        <v>46</v>
      </c>
    </row>
    <row r="22" spans="1:35" s="3" customFormat="1" ht="16" x14ac:dyDescent="0.2">
      <c r="A22" s="70" t="s">
        <v>134</v>
      </c>
      <c r="B22" s="70" t="s">
        <v>132</v>
      </c>
      <c r="C22" s="70" t="s">
        <v>133</v>
      </c>
      <c r="D22" s="70" t="s">
        <v>133</v>
      </c>
      <c r="E22" s="70" t="s">
        <v>133</v>
      </c>
      <c r="F22" s="70" t="s">
        <v>133</v>
      </c>
      <c r="G22" s="70" t="s">
        <v>133</v>
      </c>
      <c r="H22" s="70" t="s">
        <v>134</v>
      </c>
      <c r="I22" s="70" t="s">
        <v>132</v>
      </c>
      <c r="J22" s="70" t="s">
        <v>134</v>
      </c>
      <c r="K22" s="70" t="s">
        <v>134</v>
      </c>
      <c r="L22" s="70" t="s">
        <v>133</v>
      </c>
      <c r="M22" s="70" t="s">
        <v>133</v>
      </c>
      <c r="N22" s="70" t="s">
        <v>133</v>
      </c>
      <c r="O22" s="70" t="s">
        <v>133</v>
      </c>
      <c r="Q22" s="3">
        <f t="shared" si="1"/>
        <v>2</v>
      </c>
      <c r="R22" s="3">
        <f t="shared" si="3"/>
        <v>4</v>
      </c>
      <c r="S22" s="3">
        <f t="shared" si="4"/>
        <v>3</v>
      </c>
      <c r="T22" s="3">
        <f t="shared" si="5"/>
        <v>3</v>
      </c>
      <c r="U22" s="3">
        <f t="shared" si="6"/>
        <v>3</v>
      </c>
      <c r="V22" s="3">
        <f t="shared" si="7"/>
        <v>3</v>
      </c>
      <c r="W22" s="3">
        <f t="shared" si="8"/>
        <v>3</v>
      </c>
      <c r="X22" s="3">
        <f t="shared" si="9"/>
        <v>2</v>
      </c>
      <c r="Y22" s="3">
        <f t="shared" si="10"/>
        <v>4</v>
      </c>
      <c r="Z22" s="3">
        <f t="shared" si="11"/>
        <v>2</v>
      </c>
      <c r="AA22" s="3">
        <f t="shared" si="12"/>
        <v>2</v>
      </c>
      <c r="AB22" s="3">
        <f t="shared" si="13"/>
        <v>3</v>
      </c>
      <c r="AC22" s="3">
        <f t="shared" si="14"/>
        <v>3</v>
      </c>
      <c r="AD22" s="3">
        <f t="shared" si="15"/>
        <v>3</v>
      </c>
      <c r="AE22" s="3">
        <f t="shared" si="16"/>
        <v>3</v>
      </c>
      <c r="AG22" s="5">
        <f t="shared" si="2"/>
        <v>43</v>
      </c>
      <c r="AI22" s="3">
        <v>46</v>
      </c>
    </row>
    <row r="23" spans="1:35" s="3" customFormat="1" ht="16" x14ac:dyDescent="0.2">
      <c r="A23" s="70" t="s">
        <v>132</v>
      </c>
      <c r="B23" s="70" t="s">
        <v>132</v>
      </c>
      <c r="C23" s="70" t="s">
        <v>134</v>
      </c>
      <c r="D23" s="70" t="s">
        <v>134</v>
      </c>
      <c r="E23" s="70" t="s">
        <v>134</v>
      </c>
      <c r="F23" s="70" t="s">
        <v>134</v>
      </c>
      <c r="G23" s="70" t="s">
        <v>134</v>
      </c>
      <c r="H23" s="70" t="s">
        <v>109</v>
      </c>
      <c r="I23" s="70" t="s">
        <v>133</v>
      </c>
      <c r="J23" s="70" t="s">
        <v>134</v>
      </c>
      <c r="K23" s="70" t="s">
        <v>134</v>
      </c>
      <c r="L23" s="70" t="s">
        <v>134</v>
      </c>
      <c r="M23" s="70" t="s">
        <v>109</v>
      </c>
      <c r="N23" s="70" t="s">
        <v>134</v>
      </c>
      <c r="O23" s="70" t="s">
        <v>134</v>
      </c>
      <c r="Q23" s="3">
        <f t="shared" si="1"/>
        <v>4</v>
      </c>
      <c r="R23" s="3">
        <f t="shared" si="3"/>
        <v>4</v>
      </c>
      <c r="S23" s="3">
        <f t="shared" si="4"/>
        <v>2</v>
      </c>
      <c r="T23" s="3">
        <f t="shared" si="5"/>
        <v>2</v>
      </c>
      <c r="U23" s="3">
        <f t="shared" si="6"/>
        <v>2</v>
      </c>
      <c r="V23" s="3">
        <f t="shared" si="7"/>
        <v>2</v>
      </c>
      <c r="W23" s="3">
        <f t="shared" si="8"/>
        <v>2</v>
      </c>
      <c r="X23" s="3">
        <f t="shared" si="9"/>
        <v>1</v>
      </c>
      <c r="Y23" s="3">
        <f t="shared" si="10"/>
        <v>3</v>
      </c>
      <c r="Z23" s="3">
        <f t="shared" si="11"/>
        <v>2</v>
      </c>
      <c r="AA23" s="3">
        <f t="shared" si="12"/>
        <v>2</v>
      </c>
      <c r="AB23" s="3">
        <f t="shared" si="13"/>
        <v>2</v>
      </c>
      <c r="AC23" s="3">
        <f t="shared" si="14"/>
        <v>1</v>
      </c>
      <c r="AD23" s="3">
        <f t="shared" si="15"/>
        <v>2</v>
      </c>
      <c r="AE23" s="3">
        <f t="shared" si="16"/>
        <v>2</v>
      </c>
      <c r="AG23" s="5">
        <f t="shared" si="2"/>
        <v>33</v>
      </c>
      <c r="AI23" s="3">
        <v>46</v>
      </c>
    </row>
    <row r="24" spans="1:35" s="3" customFormat="1" ht="16" x14ac:dyDescent="0.2">
      <c r="A24" s="70" t="s">
        <v>134</v>
      </c>
      <c r="B24" s="70" t="s">
        <v>132</v>
      </c>
      <c r="C24" s="70" t="s">
        <v>134</v>
      </c>
      <c r="D24" s="70" t="s">
        <v>133</v>
      </c>
      <c r="E24" s="70" t="s">
        <v>134</v>
      </c>
      <c r="F24" s="70" t="s">
        <v>133</v>
      </c>
      <c r="G24" s="70" t="s">
        <v>134</v>
      </c>
      <c r="H24" s="70" t="s">
        <v>134</v>
      </c>
      <c r="I24" s="70" t="s">
        <v>133</v>
      </c>
      <c r="J24" s="70" t="s">
        <v>134</v>
      </c>
      <c r="K24" s="70" t="s">
        <v>134</v>
      </c>
      <c r="L24" s="70" t="s">
        <v>134</v>
      </c>
      <c r="M24" s="70" t="s">
        <v>134</v>
      </c>
      <c r="N24" s="70" t="s">
        <v>133</v>
      </c>
      <c r="O24" s="70" t="s">
        <v>133</v>
      </c>
      <c r="Q24" s="3">
        <f t="shared" si="1"/>
        <v>2</v>
      </c>
      <c r="R24" s="3">
        <f t="shared" si="3"/>
        <v>4</v>
      </c>
      <c r="S24" s="3">
        <f t="shared" si="4"/>
        <v>2</v>
      </c>
      <c r="T24" s="3">
        <f t="shared" si="5"/>
        <v>3</v>
      </c>
      <c r="U24" s="3">
        <f t="shared" si="6"/>
        <v>2</v>
      </c>
      <c r="V24" s="3">
        <f t="shared" si="7"/>
        <v>3</v>
      </c>
      <c r="W24" s="3">
        <f t="shared" si="8"/>
        <v>2</v>
      </c>
      <c r="X24" s="3">
        <f t="shared" si="9"/>
        <v>2</v>
      </c>
      <c r="Y24" s="3">
        <f t="shared" si="10"/>
        <v>3</v>
      </c>
      <c r="Z24" s="3">
        <f t="shared" si="11"/>
        <v>2</v>
      </c>
      <c r="AA24" s="3">
        <f t="shared" si="12"/>
        <v>2</v>
      </c>
      <c r="AB24" s="3">
        <f t="shared" si="13"/>
        <v>2</v>
      </c>
      <c r="AC24" s="3">
        <f t="shared" si="14"/>
        <v>2</v>
      </c>
      <c r="AD24" s="3">
        <f t="shared" si="15"/>
        <v>3</v>
      </c>
      <c r="AE24" s="3">
        <f t="shared" si="16"/>
        <v>3</v>
      </c>
      <c r="AG24" s="5">
        <f t="shared" si="2"/>
        <v>37</v>
      </c>
      <c r="AI24" s="3">
        <v>46</v>
      </c>
    </row>
    <row r="25" spans="1:35" s="3" customFormat="1" ht="16" x14ac:dyDescent="0.2">
      <c r="A25" s="70" t="s">
        <v>134</v>
      </c>
      <c r="B25" s="70" t="s">
        <v>132</v>
      </c>
      <c r="C25" s="70" t="s">
        <v>133</v>
      </c>
      <c r="D25" s="70" t="s">
        <v>134</v>
      </c>
      <c r="E25" s="70" t="s">
        <v>134</v>
      </c>
      <c r="F25" s="70" t="s">
        <v>134</v>
      </c>
      <c r="G25" s="70" t="s">
        <v>133</v>
      </c>
      <c r="H25" s="70" t="s">
        <v>134</v>
      </c>
      <c r="I25" s="70" t="s">
        <v>134</v>
      </c>
      <c r="J25" s="70" t="s">
        <v>134</v>
      </c>
      <c r="K25" s="70" t="s">
        <v>134</v>
      </c>
      <c r="L25" s="70" t="s">
        <v>134</v>
      </c>
      <c r="M25" s="70" t="s">
        <v>134</v>
      </c>
      <c r="N25" s="70" t="s">
        <v>134</v>
      </c>
      <c r="O25" s="70" t="s">
        <v>133</v>
      </c>
      <c r="Q25" s="3">
        <f t="shared" si="1"/>
        <v>2</v>
      </c>
      <c r="R25" s="3">
        <f t="shared" si="3"/>
        <v>4</v>
      </c>
      <c r="S25" s="3">
        <f t="shared" si="4"/>
        <v>3</v>
      </c>
      <c r="T25" s="3">
        <f t="shared" si="5"/>
        <v>2</v>
      </c>
      <c r="U25" s="3">
        <f t="shared" si="6"/>
        <v>2</v>
      </c>
      <c r="V25" s="3">
        <f t="shared" si="7"/>
        <v>2</v>
      </c>
      <c r="W25" s="3">
        <f t="shared" si="8"/>
        <v>3</v>
      </c>
      <c r="X25" s="3">
        <f t="shared" si="9"/>
        <v>2</v>
      </c>
      <c r="Y25" s="3">
        <f t="shared" si="10"/>
        <v>2</v>
      </c>
      <c r="Z25" s="3">
        <f t="shared" si="11"/>
        <v>2</v>
      </c>
      <c r="AA25" s="3">
        <f t="shared" si="12"/>
        <v>2</v>
      </c>
      <c r="AB25" s="3">
        <f t="shared" si="13"/>
        <v>2</v>
      </c>
      <c r="AC25" s="3">
        <f t="shared" si="14"/>
        <v>2</v>
      </c>
      <c r="AD25" s="3">
        <f t="shared" si="15"/>
        <v>2</v>
      </c>
      <c r="AE25" s="3">
        <f t="shared" si="16"/>
        <v>3</v>
      </c>
      <c r="AG25" s="5">
        <f t="shared" si="2"/>
        <v>35</v>
      </c>
      <c r="AI25" s="3">
        <v>46</v>
      </c>
    </row>
    <row r="26" spans="1:35" s="3" customFormat="1" ht="16" x14ac:dyDescent="0.2">
      <c r="A26" s="70" t="s">
        <v>134</v>
      </c>
      <c r="B26" s="70" t="s">
        <v>133</v>
      </c>
      <c r="C26" s="70" t="s">
        <v>133</v>
      </c>
      <c r="D26" s="70" t="s">
        <v>134</v>
      </c>
      <c r="E26" s="70" t="s">
        <v>134</v>
      </c>
      <c r="F26" s="70" t="s">
        <v>134</v>
      </c>
      <c r="G26" s="70" t="s">
        <v>134</v>
      </c>
      <c r="H26" s="70" t="s">
        <v>133</v>
      </c>
      <c r="I26" s="70" t="s">
        <v>109</v>
      </c>
      <c r="J26" s="70" t="s">
        <v>134</v>
      </c>
      <c r="K26" s="70" t="s">
        <v>109</v>
      </c>
      <c r="L26" s="70" t="s">
        <v>109</v>
      </c>
      <c r="M26" s="70" t="s">
        <v>134</v>
      </c>
      <c r="N26" s="70" t="s">
        <v>134</v>
      </c>
      <c r="O26" s="70" t="s">
        <v>134</v>
      </c>
      <c r="Q26" s="3">
        <f t="shared" si="1"/>
        <v>2</v>
      </c>
      <c r="R26" s="3">
        <f t="shared" si="3"/>
        <v>3</v>
      </c>
      <c r="S26" s="3">
        <f t="shared" si="4"/>
        <v>3</v>
      </c>
      <c r="T26" s="3">
        <f t="shared" si="5"/>
        <v>2</v>
      </c>
      <c r="U26" s="3">
        <f t="shared" si="6"/>
        <v>2</v>
      </c>
      <c r="V26" s="3">
        <f t="shared" si="7"/>
        <v>2</v>
      </c>
      <c r="W26" s="3">
        <f t="shared" si="8"/>
        <v>2</v>
      </c>
      <c r="X26" s="3">
        <f t="shared" si="9"/>
        <v>3</v>
      </c>
      <c r="Y26" s="3">
        <f t="shared" si="10"/>
        <v>1</v>
      </c>
      <c r="Z26" s="3">
        <f t="shared" si="11"/>
        <v>2</v>
      </c>
      <c r="AA26" s="3">
        <f t="shared" si="12"/>
        <v>1</v>
      </c>
      <c r="AB26" s="3">
        <f t="shared" si="13"/>
        <v>1</v>
      </c>
      <c r="AC26" s="3">
        <f t="shared" si="14"/>
        <v>2</v>
      </c>
      <c r="AD26" s="3">
        <f t="shared" si="15"/>
        <v>2</v>
      </c>
      <c r="AE26" s="3">
        <f t="shared" si="16"/>
        <v>2</v>
      </c>
      <c r="AG26" s="5">
        <f t="shared" si="2"/>
        <v>30</v>
      </c>
      <c r="AI26" s="3">
        <v>46</v>
      </c>
    </row>
    <row r="27" spans="1:35" s="3" customFormat="1" ht="16" x14ac:dyDescent="0.2">
      <c r="A27" s="70" t="s">
        <v>132</v>
      </c>
      <c r="B27" s="70" t="s">
        <v>132</v>
      </c>
      <c r="C27" s="70" t="s">
        <v>132</v>
      </c>
      <c r="D27" s="70" t="s">
        <v>132</v>
      </c>
      <c r="E27" s="70" t="s">
        <v>133</v>
      </c>
      <c r="F27" s="70" t="s">
        <v>132</v>
      </c>
      <c r="G27" s="70" t="s">
        <v>133</v>
      </c>
      <c r="H27" s="70" t="s">
        <v>134</v>
      </c>
      <c r="I27" s="70" t="s">
        <v>132</v>
      </c>
      <c r="J27" s="70" t="s">
        <v>134</v>
      </c>
      <c r="K27" s="70" t="s">
        <v>133</v>
      </c>
      <c r="L27" s="70" t="s">
        <v>133</v>
      </c>
      <c r="M27" s="70" t="s">
        <v>134</v>
      </c>
      <c r="N27" s="70" t="s">
        <v>133</v>
      </c>
      <c r="O27" s="70" t="s">
        <v>134</v>
      </c>
      <c r="Q27" s="3">
        <f t="shared" si="1"/>
        <v>4</v>
      </c>
      <c r="R27" s="3">
        <f t="shared" si="3"/>
        <v>4</v>
      </c>
      <c r="S27" s="3">
        <f t="shared" si="4"/>
        <v>4</v>
      </c>
      <c r="T27" s="3">
        <f t="shared" si="5"/>
        <v>4</v>
      </c>
      <c r="U27" s="3">
        <f t="shared" si="6"/>
        <v>3</v>
      </c>
      <c r="V27" s="3">
        <f t="shared" si="7"/>
        <v>4</v>
      </c>
      <c r="W27" s="3">
        <f t="shared" si="8"/>
        <v>3</v>
      </c>
      <c r="X27" s="3">
        <f t="shared" si="9"/>
        <v>2</v>
      </c>
      <c r="Y27" s="3">
        <f t="shared" si="10"/>
        <v>4</v>
      </c>
      <c r="Z27" s="3">
        <f t="shared" si="11"/>
        <v>2</v>
      </c>
      <c r="AA27" s="3">
        <f t="shared" si="12"/>
        <v>3</v>
      </c>
      <c r="AB27" s="3">
        <f t="shared" si="13"/>
        <v>3</v>
      </c>
      <c r="AC27" s="3">
        <f t="shared" si="14"/>
        <v>2</v>
      </c>
      <c r="AD27" s="3">
        <f t="shared" si="15"/>
        <v>3</v>
      </c>
      <c r="AE27" s="3">
        <f t="shared" si="16"/>
        <v>2</v>
      </c>
      <c r="AG27" s="5">
        <f t="shared" si="2"/>
        <v>47</v>
      </c>
      <c r="AI27" s="3">
        <v>46</v>
      </c>
    </row>
    <row r="28" spans="1:35" s="3" customFormat="1" ht="16" x14ac:dyDescent="0.2">
      <c r="A28" s="70" t="s">
        <v>109</v>
      </c>
      <c r="B28" s="70" t="s">
        <v>133</v>
      </c>
      <c r="C28" s="70" t="s">
        <v>133</v>
      </c>
      <c r="D28" s="70" t="s">
        <v>134</v>
      </c>
      <c r="E28" s="70" t="s">
        <v>134</v>
      </c>
      <c r="F28" s="70" t="s">
        <v>134</v>
      </c>
      <c r="G28" s="70" t="s">
        <v>134</v>
      </c>
      <c r="H28" s="70" t="s">
        <v>134</v>
      </c>
      <c r="I28" s="70" t="s">
        <v>133</v>
      </c>
      <c r="J28" s="70" t="s">
        <v>133</v>
      </c>
      <c r="K28" s="70" t="s">
        <v>133</v>
      </c>
      <c r="L28" s="70" t="s">
        <v>134</v>
      </c>
      <c r="M28" s="70" t="s">
        <v>133</v>
      </c>
      <c r="N28" s="70" t="s">
        <v>134</v>
      </c>
      <c r="O28" s="70" t="s">
        <v>133</v>
      </c>
      <c r="Q28" s="3">
        <f t="shared" si="1"/>
        <v>1</v>
      </c>
      <c r="R28" s="3">
        <f t="shared" si="3"/>
        <v>3</v>
      </c>
      <c r="S28" s="3">
        <f t="shared" si="4"/>
        <v>3</v>
      </c>
      <c r="T28" s="3">
        <f t="shared" si="5"/>
        <v>2</v>
      </c>
      <c r="U28" s="3">
        <f t="shared" si="6"/>
        <v>2</v>
      </c>
      <c r="V28" s="3">
        <f t="shared" si="7"/>
        <v>2</v>
      </c>
      <c r="W28" s="3">
        <f t="shared" si="8"/>
        <v>2</v>
      </c>
      <c r="X28" s="3">
        <f t="shared" si="9"/>
        <v>2</v>
      </c>
      <c r="Y28" s="3">
        <f t="shared" si="10"/>
        <v>3</v>
      </c>
      <c r="Z28" s="3">
        <f t="shared" si="11"/>
        <v>3</v>
      </c>
      <c r="AA28" s="3">
        <f t="shared" si="12"/>
        <v>3</v>
      </c>
      <c r="AB28" s="3">
        <f t="shared" si="13"/>
        <v>2</v>
      </c>
      <c r="AC28" s="3">
        <f t="shared" si="14"/>
        <v>3</v>
      </c>
      <c r="AD28" s="3">
        <f t="shared" si="15"/>
        <v>2</v>
      </c>
      <c r="AE28" s="3">
        <f t="shared" si="16"/>
        <v>3</v>
      </c>
      <c r="AG28" s="5">
        <f t="shared" si="2"/>
        <v>36</v>
      </c>
      <c r="AI28" s="3">
        <v>45</v>
      </c>
    </row>
    <row r="29" spans="1:35" s="3" customFormat="1" ht="16" x14ac:dyDescent="0.2">
      <c r="A29" s="70" t="s">
        <v>109</v>
      </c>
      <c r="B29" s="70" t="s">
        <v>132</v>
      </c>
      <c r="C29" s="70" t="s">
        <v>133</v>
      </c>
      <c r="D29" s="70" t="s">
        <v>134</v>
      </c>
      <c r="E29" s="70" t="s">
        <v>109</v>
      </c>
      <c r="F29" s="70" t="s">
        <v>109</v>
      </c>
      <c r="G29" s="70" t="s">
        <v>134</v>
      </c>
      <c r="H29" s="70" t="s">
        <v>133</v>
      </c>
      <c r="I29" s="70" t="s">
        <v>133</v>
      </c>
      <c r="J29" s="70" t="s">
        <v>134</v>
      </c>
      <c r="K29" s="70" t="s">
        <v>134</v>
      </c>
      <c r="L29" s="70" t="s">
        <v>109</v>
      </c>
      <c r="M29" s="70" t="s">
        <v>109</v>
      </c>
      <c r="N29" s="70" t="s">
        <v>134</v>
      </c>
      <c r="O29" s="70" t="s">
        <v>134</v>
      </c>
      <c r="Q29" s="3">
        <f t="shared" si="1"/>
        <v>1</v>
      </c>
      <c r="R29" s="3">
        <f t="shared" si="3"/>
        <v>4</v>
      </c>
      <c r="S29" s="3">
        <f t="shared" si="4"/>
        <v>3</v>
      </c>
      <c r="T29" s="3">
        <f t="shared" si="5"/>
        <v>2</v>
      </c>
      <c r="U29" s="3">
        <f t="shared" si="6"/>
        <v>1</v>
      </c>
      <c r="V29" s="3">
        <f t="shared" si="7"/>
        <v>1</v>
      </c>
      <c r="W29" s="3">
        <f t="shared" si="8"/>
        <v>2</v>
      </c>
      <c r="X29" s="3">
        <f t="shared" si="9"/>
        <v>3</v>
      </c>
      <c r="Y29" s="3">
        <f t="shared" si="10"/>
        <v>3</v>
      </c>
      <c r="Z29" s="3">
        <f t="shared" si="11"/>
        <v>2</v>
      </c>
      <c r="AA29" s="3">
        <f t="shared" si="12"/>
        <v>2</v>
      </c>
      <c r="AB29" s="3">
        <f t="shared" si="13"/>
        <v>1</v>
      </c>
      <c r="AC29" s="3">
        <f t="shared" si="14"/>
        <v>1</v>
      </c>
      <c r="AD29" s="3">
        <f t="shared" si="15"/>
        <v>2</v>
      </c>
      <c r="AE29" s="3">
        <f t="shared" si="16"/>
        <v>2</v>
      </c>
      <c r="AG29" s="5">
        <f t="shared" si="2"/>
        <v>30</v>
      </c>
      <c r="AI29" s="3">
        <v>45</v>
      </c>
    </row>
    <row r="30" spans="1:35" s="3" customFormat="1" ht="16" x14ac:dyDescent="0.2">
      <c r="A30" s="70" t="s">
        <v>132</v>
      </c>
      <c r="B30" s="70" t="s">
        <v>132</v>
      </c>
      <c r="C30" s="70" t="s">
        <v>132</v>
      </c>
      <c r="D30" s="70" t="s">
        <v>132</v>
      </c>
      <c r="E30" s="70" t="s">
        <v>132</v>
      </c>
      <c r="F30" s="70" t="s">
        <v>132</v>
      </c>
      <c r="G30" s="70" t="s">
        <v>132</v>
      </c>
      <c r="H30" s="70" t="s">
        <v>132</v>
      </c>
      <c r="I30" s="70" t="s">
        <v>132</v>
      </c>
      <c r="J30" s="70" t="s">
        <v>132</v>
      </c>
      <c r="K30" s="70" t="s">
        <v>132</v>
      </c>
      <c r="L30" s="70" t="s">
        <v>132</v>
      </c>
      <c r="M30" s="70" t="s">
        <v>132</v>
      </c>
      <c r="N30" s="70" t="s">
        <v>132</v>
      </c>
      <c r="O30" s="70" t="s">
        <v>132</v>
      </c>
      <c r="Q30" s="3">
        <f t="shared" si="1"/>
        <v>4</v>
      </c>
      <c r="R30" s="3">
        <f t="shared" si="3"/>
        <v>4</v>
      </c>
      <c r="S30" s="3">
        <f t="shared" si="4"/>
        <v>4</v>
      </c>
      <c r="T30" s="3">
        <f t="shared" si="5"/>
        <v>4</v>
      </c>
      <c r="U30" s="3">
        <f t="shared" si="6"/>
        <v>4</v>
      </c>
      <c r="V30" s="3">
        <f t="shared" si="7"/>
        <v>4</v>
      </c>
      <c r="W30" s="3">
        <f t="shared" si="8"/>
        <v>4</v>
      </c>
      <c r="X30" s="3">
        <f t="shared" si="9"/>
        <v>4</v>
      </c>
      <c r="Y30" s="3">
        <f t="shared" si="10"/>
        <v>4</v>
      </c>
      <c r="Z30" s="3">
        <f t="shared" si="11"/>
        <v>4</v>
      </c>
      <c r="AA30" s="3">
        <f t="shared" si="12"/>
        <v>4</v>
      </c>
      <c r="AB30" s="3">
        <f t="shared" si="13"/>
        <v>4</v>
      </c>
      <c r="AC30" s="3">
        <f t="shared" si="14"/>
        <v>4</v>
      </c>
      <c r="AD30" s="3">
        <f t="shared" si="15"/>
        <v>4</v>
      </c>
      <c r="AE30" s="3">
        <f t="shared" si="16"/>
        <v>4</v>
      </c>
      <c r="AG30" s="5">
        <f t="shared" si="2"/>
        <v>60</v>
      </c>
      <c r="AI30" s="3">
        <v>45</v>
      </c>
    </row>
    <row r="31" spans="1:35" s="3" customFormat="1" ht="16" x14ac:dyDescent="0.2">
      <c r="A31" s="70" t="s">
        <v>134</v>
      </c>
      <c r="B31" s="70" t="s">
        <v>133</v>
      </c>
      <c r="C31" s="70" t="s">
        <v>134</v>
      </c>
      <c r="D31" s="70" t="s">
        <v>134</v>
      </c>
      <c r="E31" s="70" t="s">
        <v>109</v>
      </c>
      <c r="F31" s="70" t="s">
        <v>109</v>
      </c>
      <c r="G31" s="70" t="s">
        <v>134</v>
      </c>
      <c r="H31" s="70" t="s">
        <v>109</v>
      </c>
      <c r="I31" s="70" t="s">
        <v>134</v>
      </c>
      <c r="J31" s="70" t="s">
        <v>109</v>
      </c>
      <c r="K31" s="70" t="s">
        <v>134</v>
      </c>
      <c r="L31" s="70" t="s">
        <v>134</v>
      </c>
      <c r="M31" s="70" t="s">
        <v>134</v>
      </c>
      <c r="N31" s="70" t="s">
        <v>109</v>
      </c>
      <c r="O31" s="70" t="s">
        <v>134</v>
      </c>
      <c r="Q31" s="3">
        <f t="shared" si="1"/>
        <v>2</v>
      </c>
      <c r="R31" s="3">
        <f t="shared" si="3"/>
        <v>3</v>
      </c>
      <c r="S31" s="3">
        <f t="shared" si="4"/>
        <v>2</v>
      </c>
      <c r="T31" s="3">
        <f t="shared" si="5"/>
        <v>2</v>
      </c>
      <c r="U31" s="3">
        <f t="shared" si="6"/>
        <v>1</v>
      </c>
      <c r="V31" s="3">
        <f t="shared" si="7"/>
        <v>1</v>
      </c>
      <c r="W31" s="3">
        <f t="shared" si="8"/>
        <v>2</v>
      </c>
      <c r="X31" s="3">
        <f t="shared" si="9"/>
        <v>1</v>
      </c>
      <c r="Y31" s="3">
        <f t="shared" si="10"/>
        <v>2</v>
      </c>
      <c r="Z31" s="3">
        <f t="shared" si="11"/>
        <v>1</v>
      </c>
      <c r="AA31" s="3">
        <f t="shared" si="12"/>
        <v>2</v>
      </c>
      <c r="AB31" s="3">
        <f t="shared" si="13"/>
        <v>2</v>
      </c>
      <c r="AC31" s="3">
        <f t="shared" si="14"/>
        <v>2</v>
      </c>
      <c r="AD31" s="3">
        <f t="shared" si="15"/>
        <v>1</v>
      </c>
      <c r="AE31" s="3">
        <f t="shared" si="16"/>
        <v>2</v>
      </c>
      <c r="AG31" s="5">
        <f t="shared" si="2"/>
        <v>26</v>
      </c>
      <c r="AI31" s="3">
        <v>44</v>
      </c>
    </row>
    <row r="32" spans="1:35" s="3" customFormat="1" ht="16" x14ac:dyDescent="0.2">
      <c r="A32" s="70" t="s">
        <v>133</v>
      </c>
      <c r="B32" s="70" t="s">
        <v>132</v>
      </c>
      <c r="C32" s="70" t="s">
        <v>133</v>
      </c>
      <c r="D32" s="70" t="s">
        <v>134</v>
      </c>
      <c r="E32" s="70" t="s">
        <v>134</v>
      </c>
      <c r="F32" s="70" t="s">
        <v>134</v>
      </c>
      <c r="G32" s="70" t="s">
        <v>134</v>
      </c>
      <c r="H32" s="70" t="s">
        <v>134</v>
      </c>
      <c r="I32" s="70" t="s">
        <v>134</v>
      </c>
      <c r="J32" s="70" t="s">
        <v>134</v>
      </c>
      <c r="K32" s="70" t="s">
        <v>134</v>
      </c>
      <c r="L32" s="70" t="s">
        <v>134</v>
      </c>
      <c r="M32" s="70" t="s">
        <v>134</v>
      </c>
      <c r="N32" s="70" t="s">
        <v>133</v>
      </c>
      <c r="O32" s="70" t="s">
        <v>132</v>
      </c>
      <c r="Q32" s="3">
        <f t="shared" si="1"/>
        <v>3</v>
      </c>
      <c r="R32" s="3">
        <f t="shared" si="3"/>
        <v>4</v>
      </c>
      <c r="S32" s="3">
        <f t="shared" si="4"/>
        <v>3</v>
      </c>
      <c r="T32" s="3">
        <f t="shared" si="5"/>
        <v>2</v>
      </c>
      <c r="U32" s="3">
        <f t="shared" si="6"/>
        <v>2</v>
      </c>
      <c r="V32" s="3">
        <f t="shared" si="7"/>
        <v>2</v>
      </c>
      <c r="W32" s="3">
        <f t="shared" si="8"/>
        <v>2</v>
      </c>
      <c r="X32" s="3">
        <f t="shared" si="9"/>
        <v>2</v>
      </c>
      <c r="Y32" s="3">
        <f t="shared" si="10"/>
        <v>2</v>
      </c>
      <c r="Z32" s="3">
        <f t="shared" si="11"/>
        <v>2</v>
      </c>
      <c r="AA32" s="3">
        <f t="shared" si="12"/>
        <v>2</v>
      </c>
      <c r="AB32" s="3">
        <f t="shared" si="13"/>
        <v>2</v>
      </c>
      <c r="AC32" s="3">
        <f t="shared" si="14"/>
        <v>2</v>
      </c>
      <c r="AD32" s="3">
        <f t="shared" si="15"/>
        <v>3</v>
      </c>
      <c r="AE32" s="3">
        <f t="shared" si="16"/>
        <v>4</v>
      </c>
      <c r="AG32" s="5">
        <f t="shared" si="2"/>
        <v>37</v>
      </c>
      <c r="AI32" s="3">
        <v>44</v>
      </c>
    </row>
    <row r="33" spans="1:35" s="3" customFormat="1" ht="16" x14ac:dyDescent="0.2">
      <c r="A33" s="70" t="s">
        <v>134</v>
      </c>
      <c r="B33" s="70" t="s">
        <v>133</v>
      </c>
      <c r="C33" s="70" t="s">
        <v>133</v>
      </c>
      <c r="D33" s="70" t="s">
        <v>134</v>
      </c>
      <c r="E33" s="70" t="s">
        <v>133</v>
      </c>
      <c r="F33" s="70" t="s">
        <v>133</v>
      </c>
      <c r="G33" s="70" t="s">
        <v>133</v>
      </c>
      <c r="H33" s="70" t="s">
        <v>134</v>
      </c>
      <c r="I33" s="70" t="s">
        <v>132</v>
      </c>
      <c r="J33" s="70" t="s">
        <v>133</v>
      </c>
      <c r="K33" s="70" t="s">
        <v>133</v>
      </c>
      <c r="L33" s="70" t="s">
        <v>134</v>
      </c>
      <c r="M33" s="70" t="s">
        <v>134</v>
      </c>
      <c r="N33" s="70" t="s">
        <v>133</v>
      </c>
      <c r="O33" s="70" t="s">
        <v>109</v>
      </c>
      <c r="Q33" s="3">
        <f t="shared" si="1"/>
        <v>2</v>
      </c>
      <c r="R33" s="3">
        <f t="shared" si="3"/>
        <v>3</v>
      </c>
      <c r="S33" s="3">
        <f t="shared" si="4"/>
        <v>3</v>
      </c>
      <c r="T33" s="3">
        <f t="shared" si="5"/>
        <v>2</v>
      </c>
      <c r="U33" s="3">
        <f t="shared" si="6"/>
        <v>3</v>
      </c>
      <c r="V33" s="3">
        <f t="shared" si="7"/>
        <v>3</v>
      </c>
      <c r="W33" s="3">
        <f t="shared" si="8"/>
        <v>3</v>
      </c>
      <c r="X33" s="3">
        <f t="shared" si="9"/>
        <v>2</v>
      </c>
      <c r="Y33" s="3">
        <f t="shared" si="10"/>
        <v>4</v>
      </c>
      <c r="Z33" s="3">
        <f t="shared" si="11"/>
        <v>3</v>
      </c>
      <c r="AA33" s="3">
        <f t="shared" si="12"/>
        <v>3</v>
      </c>
      <c r="AB33" s="3">
        <f t="shared" si="13"/>
        <v>2</v>
      </c>
      <c r="AC33" s="3">
        <f t="shared" si="14"/>
        <v>2</v>
      </c>
      <c r="AD33" s="3">
        <f t="shared" si="15"/>
        <v>3</v>
      </c>
      <c r="AE33" s="3">
        <f t="shared" si="16"/>
        <v>1</v>
      </c>
      <c r="AG33" s="5">
        <f t="shared" si="2"/>
        <v>39</v>
      </c>
      <c r="AI33" s="3">
        <v>44</v>
      </c>
    </row>
    <row r="34" spans="1:35" s="3" customFormat="1" ht="16" x14ac:dyDescent="0.2">
      <c r="A34" s="70" t="s">
        <v>134</v>
      </c>
      <c r="B34" s="70" t="s">
        <v>132</v>
      </c>
      <c r="C34" s="70" t="s">
        <v>133</v>
      </c>
      <c r="D34" s="70" t="s">
        <v>134</v>
      </c>
      <c r="E34" s="70" t="s">
        <v>134</v>
      </c>
      <c r="F34" s="70" t="s">
        <v>133</v>
      </c>
      <c r="G34" s="70" t="s">
        <v>134</v>
      </c>
      <c r="H34" s="70" t="s">
        <v>134</v>
      </c>
      <c r="I34" s="70" t="s">
        <v>133</v>
      </c>
      <c r="J34" s="70" t="s">
        <v>133</v>
      </c>
      <c r="K34" s="70" t="s">
        <v>134</v>
      </c>
      <c r="L34" s="70" t="s">
        <v>134</v>
      </c>
      <c r="M34" s="70" t="s">
        <v>134</v>
      </c>
      <c r="N34" s="70" t="s">
        <v>134</v>
      </c>
      <c r="O34" s="70" t="s">
        <v>133</v>
      </c>
      <c r="Q34" s="3">
        <f t="shared" si="1"/>
        <v>2</v>
      </c>
      <c r="R34" s="3">
        <f t="shared" si="3"/>
        <v>4</v>
      </c>
      <c r="S34" s="3">
        <f t="shared" si="4"/>
        <v>3</v>
      </c>
      <c r="T34" s="3">
        <f t="shared" si="5"/>
        <v>2</v>
      </c>
      <c r="U34" s="3">
        <f t="shared" si="6"/>
        <v>2</v>
      </c>
      <c r="V34" s="3">
        <f t="shared" si="7"/>
        <v>3</v>
      </c>
      <c r="W34" s="3">
        <f t="shared" si="8"/>
        <v>2</v>
      </c>
      <c r="X34" s="3">
        <f t="shared" si="9"/>
        <v>2</v>
      </c>
      <c r="Y34" s="3">
        <f t="shared" si="10"/>
        <v>3</v>
      </c>
      <c r="Z34" s="3">
        <f t="shared" si="11"/>
        <v>3</v>
      </c>
      <c r="AA34" s="3">
        <f t="shared" si="12"/>
        <v>2</v>
      </c>
      <c r="AB34" s="3">
        <f t="shared" si="13"/>
        <v>2</v>
      </c>
      <c r="AC34" s="3">
        <f t="shared" si="14"/>
        <v>2</v>
      </c>
      <c r="AD34" s="3">
        <f t="shared" si="15"/>
        <v>2</v>
      </c>
      <c r="AE34" s="3">
        <f t="shared" si="16"/>
        <v>3</v>
      </c>
      <c r="AG34" s="5">
        <f t="shared" si="2"/>
        <v>37</v>
      </c>
      <c r="AI34" s="3">
        <v>44</v>
      </c>
    </row>
    <row r="35" spans="1:35" s="3" customFormat="1" ht="16" x14ac:dyDescent="0.2">
      <c r="A35" s="70" t="s">
        <v>109</v>
      </c>
      <c r="B35" s="70" t="s">
        <v>132</v>
      </c>
      <c r="C35" s="70" t="s">
        <v>133</v>
      </c>
      <c r="D35" s="70" t="s">
        <v>132</v>
      </c>
      <c r="E35" s="70" t="s">
        <v>133</v>
      </c>
      <c r="F35" s="70" t="s">
        <v>133</v>
      </c>
      <c r="G35" s="70" t="s">
        <v>133</v>
      </c>
      <c r="H35" s="70" t="s">
        <v>134</v>
      </c>
      <c r="I35" s="70" t="s">
        <v>133</v>
      </c>
      <c r="J35" s="70" t="s">
        <v>133</v>
      </c>
      <c r="K35" s="70" t="s">
        <v>132</v>
      </c>
      <c r="L35" s="70" t="s">
        <v>133</v>
      </c>
      <c r="M35" s="70" t="s">
        <v>133</v>
      </c>
      <c r="N35" s="70" t="s">
        <v>133</v>
      </c>
      <c r="O35" s="70" t="s">
        <v>132</v>
      </c>
      <c r="Q35" s="3">
        <f t="shared" si="1"/>
        <v>1</v>
      </c>
      <c r="R35" s="3">
        <f t="shared" si="3"/>
        <v>4</v>
      </c>
      <c r="S35" s="3">
        <f t="shared" si="4"/>
        <v>3</v>
      </c>
      <c r="T35" s="3">
        <f t="shared" si="5"/>
        <v>4</v>
      </c>
      <c r="U35" s="3">
        <f t="shared" si="6"/>
        <v>3</v>
      </c>
      <c r="V35" s="3">
        <f t="shared" si="7"/>
        <v>3</v>
      </c>
      <c r="W35" s="3">
        <f t="shared" si="8"/>
        <v>3</v>
      </c>
      <c r="X35" s="3">
        <f t="shared" si="9"/>
        <v>2</v>
      </c>
      <c r="Y35" s="3">
        <f t="shared" si="10"/>
        <v>3</v>
      </c>
      <c r="Z35" s="3">
        <f t="shared" si="11"/>
        <v>3</v>
      </c>
      <c r="AA35" s="3">
        <f t="shared" si="12"/>
        <v>4</v>
      </c>
      <c r="AB35" s="3">
        <f t="shared" si="13"/>
        <v>3</v>
      </c>
      <c r="AC35" s="3">
        <f t="shared" si="14"/>
        <v>3</v>
      </c>
      <c r="AD35" s="3">
        <f t="shared" si="15"/>
        <v>3</v>
      </c>
      <c r="AE35" s="3">
        <f t="shared" si="16"/>
        <v>4</v>
      </c>
      <c r="AG35" s="5">
        <f t="shared" si="2"/>
        <v>46</v>
      </c>
      <c r="AI35" s="3">
        <v>44</v>
      </c>
    </row>
    <row r="36" spans="1:35" s="3" customFormat="1" ht="16" x14ac:dyDescent="0.2">
      <c r="A36" s="70" t="s">
        <v>133</v>
      </c>
      <c r="B36" s="70" t="s">
        <v>132</v>
      </c>
      <c r="C36" s="70" t="s">
        <v>132</v>
      </c>
      <c r="D36" s="70" t="s">
        <v>133</v>
      </c>
      <c r="E36" s="70" t="s">
        <v>134</v>
      </c>
      <c r="F36" s="70" t="s">
        <v>132</v>
      </c>
      <c r="G36" s="70" t="s">
        <v>132</v>
      </c>
      <c r="H36" s="70" t="s">
        <v>134</v>
      </c>
      <c r="I36" s="70" t="s">
        <v>133</v>
      </c>
      <c r="J36" s="70" t="s">
        <v>133</v>
      </c>
      <c r="K36" s="70" t="s">
        <v>133</v>
      </c>
      <c r="L36" s="70" t="s">
        <v>134</v>
      </c>
      <c r="M36" s="70" t="s">
        <v>134</v>
      </c>
      <c r="N36" s="70" t="s">
        <v>134</v>
      </c>
      <c r="O36" s="70" t="s">
        <v>134</v>
      </c>
      <c r="Q36" s="3">
        <f t="shared" si="1"/>
        <v>3</v>
      </c>
      <c r="R36" s="3">
        <f t="shared" si="3"/>
        <v>4</v>
      </c>
      <c r="S36" s="3">
        <f t="shared" si="4"/>
        <v>4</v>
      </c>
      <c r="T36" s="3">
        <f t="shared" si="5"/>
        <v>3</v>
      </c>
      <c r="U36" s="3">
        <f t="shared" si="6"/>
        <v>2</v>
      </c>
      <c r="V36" s="3">
        <f t="shared" si="7"/>
        <v>4</v>
      </c>
      <c r="W36" s="3">
        <f t="shared" si="8"/>
        <v>4</v>
      </c>
      <c r="X36" s="3">
        <f t="shared" si="9"/>
        <v>2</v>
      </c>
      <c r="Y36" s="3">
        <f t="shared" si="10"/>
        <v>3</v>
      </c>
      <c r="Z36" s="3">
        <f t="shared" si="11"/>
        <v>3</v>
      </c>
      <c r="AA36" s="3">
        <f t="shared" si="12"/>
        <v>3</v>
      </c>
      <c r="AB36" s="3">
        <f t="shared" si="13"/>
        <v>2</v>
      </c>
      <c r="AC36" s="3">
        <f t="shared" si="14"/>
        <v>2</v>
      </c>
      <c r="AD36" s="3">
        <f t="shared" si="15"/>
        <v>2</v>
      </c>
      <c r="AE36" s="3">
        <f t="shared" si="16"/>
        <v>2</v>
      </c>
      <c r="AG36" s="5">
        <f t="shared" si="2"/>
        <v>43</v>
      </c>
      <c r="AI36" s="3">
        <v>43</v>
      </c>
    </row>
    <row r="37" spans="1:35" s="3" customFormat="1" ht="16" x14ac:dyDescent="0.2">
      <c r="A37" s="70" t="s">
        <v>134</v>
      </c>
      <c r="B37" s="70" t="s">
        <v>133</v>
      </c>
      <c r="C37" s="70" t="s">
        <v>134</v>
      </c>
      <c r="D37" s="70" t="s">
        <v>134</v>
      </c>
      <c r="E37" s="70" t="s">
        <v>109</v>
      </c>
      <c r="F37" s="70" t="s">
        <v>134</v>
      </c>
      <c r="G37" s="70" t="s">
        <v>133</v>
      </c>
      <c r="H37" s="70" t="s">
        <v>133</v>
      </c>
      <c r="I37" s="70" t="s">
        <v>133</v>
      </c>
      <c r="J37" s="70" t="s">
        <v>134</v>
      </c>
      <c r="K37" s="70" t="s">
        <v>109</v>
      </c>
      <c r="L37" s="70" t="s">
        <v>109</v>
      </c>
      <c r="M37" s="70" t="s">
        <v>109</v>
      </c>
      <c r="N37" s="70" t="s">
        <v>134</v>
      </c>
      <c r="O37" s="70" t="s">
        <v>109</v>
      </c>
      <c r="Q37" s="3">
        <f t="shared" si="1"/>
        <v>2</v>
      </c>
      <c r="R37" s="3">
        <f t="shared" si="3"/>
        <v>3</v>
      </c>
      <c r="S37" s="3">
        <f t="shared" si="4"/>
        <v>2</v>
      </c>
      <c r="T37" s="3">
        <f t="shared" si="5"/>
        <v>2</v>
      </c>
      <c r="U37" s="3">
        <f t="shared" si="6"/>
        <v>1</v>
      </c>
      <c r="V37" s="3">
        <f t="shared" si="7"/>
        <v>2</v>
      </c>
      <c r="W37" s="3">
        <f t="shared" si="8"/>
        <v>3</v>
      </c>
      <c r="X37" s="3">
        <f t="shared" si="9"/>
        <v>3</v>
      </c>
      <c r="Y37" s="3">
        <f t="shared" si="10"/>
        <v>3</v>
      </c>
      <c r="Z37" s="3">
        <f t="shared" si="11"/>
        <v>2</v>
      </c>
      <c r="AA37" s="3">
        <f t="shared" si="12"/>
        <v>1</v>
      </c>
      <c r="AB37" s="3">
        <f t="shared" si="13"/>
        <v>1</v>
      </c>
      <c r="AC37" s="3">
        <f t="shared" si="14"/>
        <v>1</v>
      </c>
      <c r="AD37" s="3">
        <f t="shared" si="15"/>
        <v>2</v>
      </c>
      <c r="AE37" s="3">
        <f t="shared" si="16"/>
        <v>1</v>
      </c>
      <c r="AG37" s="5">
        <f t="shared" si="2"/>
        <v>29</v>
      </c>
      <c r="AI37" s="3">
        <v>43</v>
      </c>
    </row>
    <row r="38" spans="1:35" s="3" customFormat="1" ht="16" x14ac:dyDescent="0.2">
      <c r="A38" s="70" t="s">
        <v>132</v>
      </c>
      <c r="B38" s="70" t="s">
        <v>133</v>
      </c>
      <c r="C38" s="70" t="s">
        <v>133</v>
      </c>
      <c r="D38" s="70" t="s">
        <v>134</v>
      </c>
      <c r="E38" s="70" t="s">
        <v>134</v>
      </c>
      <c r="F38" s="70" t="s">
        <v>134</v>
      </c>
      <c r="G38" s="70" t="s">
        <v>133</v>
      </c>
      <c r="H38" s="70" t="s">
        <v>109</v>
      </c>
      <c r="I38" s="70" t="s">
        <v>132</v>
      </c>
      <c r="J38" s="70" t="s">
        <v>133</v>
      </c>
      <c r="K38" s="70" t="s">
        <v>133</v>
      </c>
      <c r="L38" s="70" t="s">
        <v>109</v>
      </c>
      <c r="M38" s="70" t="s">
        <v>134</v>
      </c>
      <c r="N38" s="70" t="s">
        <v>134</v>
      </c>
      <c r="O38" s="70" t="s">
        <v>133</v>
      </c>
      <c r="Q38" s="3">
        <f t="shared" si="1"/>
        <v>4</v>
      </c>
      <c r="R38" s="3">
        <f t="shared" si="3"/>
        <v>3</v>
      </c>
      <c r="S38" s="3">
        <f t="shared" si="4"/>
        <v>3</v>
      </c>
      <c r="T38" s="3">
        <f t="shared" si="5"/>
        <v>2</v>
      </c>
      <c r="U38" s="3">
        <f t="shared" si="6"/>
        <v>2</v>
      </c>
      <c r="V38" s="3">
        <f t="shared" si="7"/>
        <v>2</v>
      </c>
      <c r="W38" s="3">
        <f t="shared" si="8"/>
        <v>3</v>
      </c>
      <c r="X38" s="3">
        <f t="shared" si="9"/>
        <v>1</v>
      </c>
      <c r="Y38" s="3">
        <f t="shared" si="10"/>
        <v>4</v>
      </c>
      <c r="Z38" s="3">
        <f t="shared" si="11"/>
        <v>3</v>
      </c>
      <c r="AA38" s="3">
        <f t="shared" si="12"/>
        <v>3</v>
      </c>
      <c r="AB38" s="3">
        <f t="shared" si="13"/>
        <v>1</v>
      </c>
      <c r="AC38" s="3">
        <f t="shared" si="14"/>
        <v>2</v>
      </c>
      <c r="AD38" s="3">
        <f t="shared" si="15"/>
        <v>2</v>
      </c>
      <c r="AE38" s="3">
        <f t="shared" si="16"/>
        <v>3</v>
      </c>
      <c r="AG38" s="5">
        <f t="shared" si="2"/>
        <v>38</v>
      </c>
      <c r="AI38" s="3">
        <v>43</v>
      </c>
    </row>
    <row r="39" spans="1:35" s="3" customFormat="1" ht="16" x14ac:dyDescent="0.2">
      <c r="A39" s="70" t="s">
        <v>134</v>
      </c>
      <c r="B39" s="70" t="s">
        <v>132</v>
      </c>
      <c r="C39" s="70" t="s">
        <v>133</v>
      </c>
      <c r="D39" s="70" t="s">
        <v>133</v>
      </c>
      <c r="E39" s="70" t="s">
        <v>132</v>
      </c>
      <c r="F39" s="70" t="s">
        <v>132</v>
      </c>
      <c r="G39" s="70" t="s">
        <v>133</v>
      </c>
      <c r="H39" s="70" t="s">
        <v>134</v>
      </c>
      <c r="I39" s="70" t="s">
        <v>132</v>
      </c>
      <c r="J39" s="70" t="s">
        <v>132</v>
      </c>
      <c r="K39" s="70" t="s">
        <v>132</v>
      </c>
      <c r="L39" s="70" t="s">
        <v>132</v>
      </c>
      <c r="M39" s="70" t="s">
        <v>132</v>
      </c>
      <c r="N39" s="70" t="s">
        <v>132</v>
      </c>
      <c r="O39" s="70" t="s">
        <v>132</v>
      </c>
      <c r="Q39" s="3">
        <f t="shared" si="1"/>
        <v>2</v>
      </c>
      <c r="R39" s="3">
        <f t="shared" si="3"/>
        <v>4</v>
      </c>
      <c r="S39" s="3">
        <f t="shared" si="4"/>
        <v>3</v>
      </c>
      <c r="T39" s="3">
        <f t="shared" si="5"/>
        <v>3</v>
      </c>
      <c r="U39" s="3">
        <f t="shared" si="6"/>
        <v>4</v>
      </c>
      <c r="V39" s="3">
        <f t="shared" si="7"/>
        <v>4</v>
      </c>
      <c r="W39" s="3">
        <f t="shared" si="8"/>
        <v>3</v>
      </c>
      <c r="X39" s="3">
        <f t="shared" si="9"/>
        <v>2</v>
      </c>
      <c r="Y39" s="3">
        <f t="shared" si="10"/>
        <v>4</v>
      </c>
      <c r="Z39" s="3">
        <f t="shared" si="11"/>
        <v>4</v>
      </c>
      <c r="AA39" s="3">
        <f t="shared" si="12"/>
        <v>4</v>
      </c>
      <c r="AB39" s="3">
        <f t="shared" si="13"/>
        <v>4</v>
      </c>
      <c r="AC39" s="3">
        <f t="shared" si="14"/>
        <v>4</v>
      </c>
      <c r="AD39" s="3">
        <f t="shared" si="15"/>
        <v>4</v>
      </c>
      <c r="AE39" s="3">
        <f t="shared" si="16"/>
        <v>4</v>
      </c>
      <c r="AG39" s="5">
        <f t="shared" si="2"/>
        <v>53</v>
      </c>
      <c r="AI39" s="3">
        <v>43</v>
      </c>
    </row>
    <row r="40" spans="1:35" s="3" customFormat="1" ht="16" x14ac:dyDescent="0.2">
      <c r="A40" s="70" t="s">
        <v>133</v>
      </c>
      <c r="B40" s="70" t="s">
        <v>132</v>
      </c>
      <c r="C40" s="70" t="s">
        <v>132</v>
      </c>
      <c r="D40" s="70" t="s">
        <v>133</v>
      </c>
      <c r="E40" s="70" t="s">
        <v>134</v>
      </c>
      <c r="F40" s="70" t="s">
        <v>133</v>
      </c>
      <c r="G40" s="70" t="s">
        <v>132</v>
      </c>
      <c r="H40" s="70" t="s">
        <v>133</v>
      </c>
      <c r="I40" s="70" t="s">
        <v>134</v>
      </c>
      <c r="J40" s="70" t="s">
        <v>134</v>
      </c>
      <c r="K40" s="70" t="s">
        <v>134</v>
      </c>
      <c r="L40" s="70" t="s">
        <v>109</v>
      </c>
      <c r="M40" s="70" t="s">
        <v>134</v>
      </c>
      <c r="N40" s="70" t="s">
        <v>134</v>
      </c>
      <c r="O40" s="70" t="s">
        <v>134</v>
      </c>
      <c r="Q40" s="3">
        <f t="shared" si="1"/>
        <v>3</v>
      </c>
      <c r="R40" s="3">
        <f t="shared" si="3"/>
        <v>4</v>
      </c>
      <c r="S40" s="3">
        <f t="shared" si="4"/>
        <v>4</v>
      </c>
      <c r="T40" s="3">
        <f t="shared" si="5"/>
        <v>3</v>
      </c>
      <c r="U40" s="3">
        <f t="shared" si="6"/>
        <v>2</v>
      </c>
      <c r="V40" s="3">
        <f t="shared" si="7"/>
        <v>3</v>
      </c>
      <c r="W40" s="3">
        <f t="shared" si="8"/>
        <v>4</v>
      </c>
      <c r="X40" s="3">
        <f t="shared" si="9"/>
        <v>3</v>
      </c>
      <c r="Y40" s="3">
        <f t="shared" si="10"/>
        <v>2</v>
      </c>
      <c r="Z40" s="3">
        <f t="shared" si="11"/>
        <v>2</v>
      </c>
      <c r="AA40" s="3">
        <f t="shared" si="12"/>
        <v>2</v>
      </c>
      <c r="AB40" s="3">
        <f t="shared" si="13"/>
        <v>1</v>
      </c>
      <c r="AC40" s="3">
        <f t="shared" si="14"/>
        <v>2</v>
      </c>
      <c r="AD40" s="3">
        <f t="shared" si="15"/>
        <v>2</v>
      </c>
      <c r="AE40" s="3">
        <f t="shared" si="16"/>
        <v>2</v>
      </c>
      <c r="AG40" s="5">
        <f t="shared" si="2"/>
        <v>39</v>
      </c>
      <c r="AI40" s="3">
        <v>42</v>
      </c>
    </row>
    <row r="41" spans="1:35" s="3" customFormat="1" ht="16" x14ac:dyDescent="0.2">
      <c r="A41" s="70" t="s">
        <v>134</v>
      </c>
      <c r="B41" s="70" t="s">
        <v>133</v>
      </c>
      <c r="C41" s="70" t="s">
        <v>134</v>
      </c>
      <c r="D41" s="70" t="s">
        <v>134</v>
      </c>
      <c r="E41" s="70" t="s">
        <v>134</v>
      </c>
      <c r="F41" s="70" t="s">
        <v>133</v>
      </c>
      <c r="G41" s="70" t="s">
        <v>134</v>
      </c>
      <c r="H41" s="70" t="s">
        <v>134</v>
      </c>
      <c r="I41" s="70" t="s">
        <v>133</v>
      </c>
      <c r="J41" s="70" t="s">
        <v>134</v>
      </c>
      <c r="K41" s="70" t="s">
        <v>134</v>
      </c>
      <c r="L41" s="70" t="s">
        <v>134</v>
      </c>
      <c r="M41" s="70" t="s">
        <v>134</v>
      </c>
      <c r="N41" s="70" t="s">
        <v>134</v>
      </c>
      <c r="O41" s="70" t="s">
        <v>134</v>
      </c>
      <c r="Q41" s="3">
        <f t="shared" si="1"/>
        <v>2</v>
      </c>
      <c r="R41" s="3">
        <f t="shared" si="3"/>
        <v>3</v>
      </c>
      <c r="S41" s="3">
        <f t="shared" si="4"/>
        <v>2</v>
      </c>
      <c r="T41" s="3">
        <f t="shared" si="5"/>
        <v>2</v>
      </c>
      <c r="U41" s="3">
        <f t="shared" si="6"/>
        <v>2</v>
      </c>
      <c r="V41" s="3">
        <f t="shared" si="7"/>
        <v>3</v>
      </c>
      <c r="W41" s="3">
        <f t="shared" si="8"/>
        <v>2</v>
      </c>
      <c r="X41" s="3">
        <f t="shared" si="9"/>
        <v>2</v>
      </c>
      <c r="Y41" s="3">
        <f t="shared" si="10"/>
        <v>3</v>
      </c>
      <c r="Z41" s="3">
        <f t="shared" si="11"/>
        <v>2</v>
      </c>
      <c r="AA41" s="3">
        <f t="shared" si="12"/>
        <v>2</v>
      </c>
      <c r="AB41" s="3">
        <f t="shared" si="13"/>
        <v>2</v>
      </c>
      <c r="AC41" s="3">
        <f t="shared" si="14"/>
        <v>2</v>
      </c>
      <c r="AD41" s="3">
        <f t="shared" si="15"/>
        <v>2</v>
      </c>
      <c r="AE41" s="3">
        <f t="shared" si="16"/>
        <v>2</v>
      </c>
      <c r="AG41" s="5">
        <f t="shared" si="2"/>
        <v>33</v>
      </c>
      <c r="AI41" s="3">
        <v>42</v>
      </c>
    </row>
    <row r="42" spans="1:35" s="3" customFormat="1" ht="16" x14ac:dyDescent="0.2">
      <c r="A42" s="70" t="s">
        <v>134</v>
      </c>
      <c r="B42" s="70" t="s">
        <v>132</v>
      </c>
      <c r="C42" s="70" t="s">
        <v>133</v>
      </c>
      <c r="D42" s="70" t="s">
        <v>134</v>
      </c>
      <c r="E42" s="70" t="s">
        <v>134</v>
      </c>
      <c r="F42" s="70" t="s">
        <v>134</v>
      </c>
      <c r="G42" s="70" t="s">
        <v>134</v>
      </c>
      <c r="H42" s="70" t="s">
        <v>134</v>
      </c>
      <c r="I42" s="70" t="s">
        <v>134</v>
      </c>
      <c r="J42" s="70" t="s">
        <v>134</v>
      </c>
      <c r="K42" s="70" t="s">
        <v>134</v>
      </c>
      <c r="L42" s="70" t="s">
        <v>134</v>
      </c>
      <c r="M42" s="70" t="s">
        <v>134</v>
      </c>
      <c r="N42" s="70" t="s">
        <v>133</v>
      </c>
      <c r="O42" s="70" t="s">
        <v>133</v>
      </c>
      <c r="Q42" s="3">
        <f t="shared" si="1"/>
        <v>2</v>
      </c>
      <c r="R42" s="3">
        <f t="shared" si="3"/>
        <v>4</v>
      </c>
      <c r="S42" s="3">
        <f t="shared" si="4"/>
        <v>3</v>
      </c>
      <c r="T42" s="3">
        <f t="shared" si="5"/>
        <v>2</v>
      </c>
      <c r="U42" s="3">
        <f t="shared" si="6"/>
        <v>2</v>
      </c>
      <c r="V42" s="3">
        <f t="shared" si="7"/>
        <v>2</v>
      </c>
      <c r="W42" s="3">
        <f t="shared" si="8"/>
        <v>2</v>
      </c>
      <c r="X42" s="3">
        <f t="shared" si="9"/>
        <v>2</v>
      </c>
      <c r="Y42" s="3">
        <f t="shared" si="10"/>
        <v>2</v>
      </c>
      <c r="Z42" s="3">
        <f t="shared" si="11"/>
        <v>2</v>
      </c>
      <c r="AA42" s="3">
        <f t="shared" si="12"/>
        <v>2</v>
      </c>
      <c r="AB42" s="3">
        <f t="shared" si="13"/>
        <v>2</v>
      </c>
      <c r="AC42" s="3">
        <f t="shared" si="14"/>
        <v>2</v>
      </c>
      <c r="AD42" s="3">
        <f t="shared" si="15"/>
        <v>3</v>
      </c>
      <c r="AE42" s="3">
        <f t="shared" si="16"/>
        <v>3</v>
      </c>
      <c r="AG42" s="5">
        <f t="shared" si="2"/>
        <v>35</v>
      </c>
      <c r="AI42" s="3">
        <v>42</v>
      </c>
    </row>
    <row r="43" spans="1:35" s="3" customFormat="1" ht="16" x14ac:dyDescent="0.2">
      <c r="A43" s="70" t="s">
        <v>134</v>
      </c>
      <c r="B43" s="70" t="s">
        <v>133</v>
      </c>
      <c r="C43" s="70" t="s">
        <v>134</v>
      </c>
      <c r="D43" s="70" t="s">
        <v>134</v>
      </c>
      <c r="E43" s="70" t="s">
        <v>134</v>
      </c>
      <c r="F43" s="70" t="s">
        <v>109</v>
      </c>
      <c r="G43" s="70" t="s">
        <v>134</v>
      </c>
      <c r="H43" s="70" t="s">
        <v>134</v>
      </c>
      <c r="I43" s="70" t="s">
        <v>134</v>
      </c>
      <c r="J43" s="70" t="s">
        <v>134</v>
      </c>
      <c r="K43" s="70" t="s">
        <v>134</v>
      </c>
      <c r="L43" s="70" t="s">
        <v>134</v>
      </c>
      <c r="M43" s="70" t="s">
        <v>134</v>
      </c>
      <c r="N43" s="70" t="s">
        <v>134</v>
      </c>
      <c r="O43" s="70" t="s">
        <v>134</v>
      </c>
      <c r="Q43" s="3">
        <f t="shared" si="1"/>
        <v>2</v>
      </c>
      <c r="R43" s="3">
        <f t="shared" si="3"/>
        <v>3</v>
      </c>
      <c r="S43" s="3">
        <f t="shared" si="4"/>
        <v>2</v>
      </c>
      <c r="T43" s="3">
        <f t="shared" si="5"/>
        <v>2</v>
      </c>
      <c r="U43" s="3">
        <f t="shared" si="6"/>
        <v>2</v>
      </c>
      <c r="V43" s="3">
        <f t="shared" si="7"/>
        <v>1</v>
      </c>
      <c r="W43" s="3">
        <f t="shared" si="8"/>
        <v>2</v>
      </c>
      <c r="X43" s="3">
        <f t="shared" si="9"/>
        <v>2</v>
      </c>
      <c r="Y43" s="3">
        <f t="shared" si="10"/>
        <v>2</v>
      </c>
      <c r="Z43" s="3">
        <f t="shared" si="11"/>
        <v>2</v>
      </c>
      <c r="AA43" s="3">
        <f t="shared" si="12"/>
        <v>2</v>
      </c>
      <c r="AB43" s="3">
        <f t="shared" si="13"/>
        <v>2</v>
      </c>
      <c r="AC43" s="3">
        <f t="shared" si="14"/>
        <v>2</v>
      </c>
      <c r="AD43" s="3">
        <f t="shared" si="15"/>
        <v>2</v>
      </c>
      <c r="AE43" s="3">
        <f t="shared" si="16"/>
        <v>2</v>
      </c>
      <c r="AG43" s="5">
        <f t="shared" si="2"/>
        <v>30</v>
      </c>
      <c r="AI43" s="3">
        <v>42</v>
      </c>
    </row>
    <row r="44" spans="1:35" s="3" customFormat="1" ht="16" x14ac:dyDescent="0.2">
      <c r="A44" s="70" t="s">
        <v>134</v>
      </c>
      <c r="B44" s="70" t="s">
        <v>132</v>
      </c>
      <c r="C44" s="70" t="s">
        <v>133</v>
      </c>
      <c r="D44" s="70" t="s">
        <v>133</v>
      </c>
      <c r="E44" s="70" t="s">
        <v>134</v>
      </c>
      <c r="F44" s="70" t="s">
        <v>132</v>
      </c>
      <c r="G44" s="70" t="s">
        <v>133</v>
      </c>
      <c r="H44" s="70" t="s">
        <v>133</v>
      </c>
      <c r="I44" s="70" t="s">
        <v>133</v>
      </c>
      <c r="J44" s="70" t="s">
        <v>134</v>
      </c>
      <c r="K44" s="70" t="s">
        <v>134</v>
      </c>
      <c r="L44" s="70" t="s">
        <v>133</v>
      </c>
      <c r="M44" s="70" t="s">
        <v>134</v>
      </c>
      <c r="N44" s="70" t="s">
        <v>134</v>
      </c>
      <c r="O44" s="70" t="s">
        <v>133</v>
      </c>
      <c r="Q44" s="3">
        <f t="shared" si="1"/>
        <v>2</v>
      </c>
      <c r="R44" s="3">
        <f t="shared" si="3"/>
        <v>4</v>
      </c>
      <c r="S44" s="3">
        <f t="shared" si="4"/>
        <v>3</v>
      </c>
      <c r="T44" s="3">
        <f t="shared" si="5"/>
        <v>3</v>
      </c>
      <c r="U44" s="3">
        <f t="shared" si="6"/>
        <v>2</v>
      </c>
      <c r="V44" s="3">
        <f t="shared" si="7"/>
        <v>4</v>
      </c>
      <c r="W44" s="3">
        <f t="shared" si="8"/>
        <v>3</v>
      </c>
      <c r="X44" s="3">
        <f t="shared" si="9"/>
        <v>3</v>
      </c>
      <c r="Y44" s="3">
        <f t="shared" si="10"/>
        <v>3</v>
      </c>
      <c r="Z44" s="3">
        <f t="shared" si="11"/>
        <v>2</v>
      </c>
      <c r="AA44" s="3">
        <f t="shared" si="12"/>
        <v>2</v>
      </c>
      <c r="AB44" s="3">
        <f t="shared" si="13"/>
        <v>3</v>
      </c>
      <c r="AC44" s="3">
        <f t="shared" si="14"/>
        <v>2</v>
      </c>
      <c r="AD44" s="3">
        <f t="shared" si="15"/>
        <v>2</v>
      </c>
      <c r="AE44" s="3">
        <f t="shared" si="16"/>
        <v>3</v>
      </c>
      <c r="AG44" s="5">
        <f t="shared" si="2"/>
        <v>41</v>
      </c>
      <c r="AI44" s="3">
        <v>42</v>
      </c>
    </row>
    <row r="45" spans="1:35" s="3" customFormat="1" ht="16" x14ac:dyDescent="0.2">
      <c r="A45" s="70" t="s">
        <v>109</v>
      </c>
      <c r="B45" s="70" t="s">
        <v>133</v>
      </c>
      <c r="C45" s="70" t="s">
        <v>134</v>
      </c>
      <c r="D45" s="70" t="s">
        <v>134</v>
      </c>
      <c r="E45" s="70" t="s">
        <v>109</v>
      </c>
      <c r="F45" s="70" t="s">
        <v>134</v>
      </c>
      <c r="G45" s="70" t="s">
        <v>109</v>
      </c>
      <c r="H45" s="70" t="s">
        <v>134</v>
      </c>
      <c r="I45" s="70" t="s">
        <v>134</v>
      </c>
      <c r="J45" s="70" t="s">
        <v>109</v>
      </c>
      <c r="K45" s="70" t="s">
        <v>134</v>
      </c>
      <c r="L45" s="70" t="s">
        <v>134</v>
      </c>
      <c r="M45" s="70" t="s">
        <v>109</v>
      </c>
      <c r="N45" s="70" t="s">
        <v>134</v>
      </c>
      <c r="O45" s="70" t="s">
        <v>134</v>
      </c>
      <c r="Q45" s="3">
        <f t="shared" si="1"/>
        <v>1</v>
      </c>
      <c r="R45" s="3">
        <f t="shared" si="3"/>
        <v>3</v>
      </c>
      <c r="S45" s="3">
        <f t="shared" si="4"/>
        <v>2</v>
      </c>
      <c r="T45" s="3">
        <f t="shared" si="5"/>
        <v>2</v>
      </c>
      <c r="U45" s="3">
        <f t="shared" si="6"/>
        <v>1</v>
      </c>
      <c r="V45" s="3">
        <f t="shared" si="7"/>
        <v>2</v>
      </c>
      <c r="W45" s="3">
        <f t="shared" si="8"/>
        <v>1</v>
      </c>
      <c r="X45" s="3">
        <f t="shared" si="9"/>
        <v>2</v>
      </c>
      <c r="Y45" s="3">
        <f t="shared" si="10"/>
        <v>2</v>
      </c>
      <c r="Z45" s="3">
        <f t="shared" si="11"/>
        <v>1</v>
      </c>
      <c r="AA45" s="3">
        <f t="shared" si="12"/>
        <v>2</v>
      </c>
      <c r="AB45" s="3">
        <f t="shared" si="13"/>
        <v>2</v>
      </c>
      <c r="AC45" s="3">
        <f t="shared" si="14"/>
        <v>1</v>
      </c>
      <c r="AD45" s="3">
        <f t="shared" si="15"/>
        <v>2</v>
      </c>
      <c r="AE45" s="3">
        <f t="shared" si="16"/>
        <v>2</v>
      </c>
      <c r="AG45" s="5">
        <f t="shared" si="2"/>
        <v>26</v>
      </c>
      <c r="AI45" s="3">
        <v>42</v>
      </c>
    </row>
    <row r="46" spans="1:35" s="3" customFormat="1" ht="16" x14ac:dyDescent="0.2">
      <c r="A46" s="70" t="s">
        <v>134</v>
      </c>
      <c r="B46" s="70" t="s">
        <v>132</v>
      </c>
      <c r="C46" s="70" t="s">
        <v>133</v>
      </c>
      <c r="D46" s="70" t="s">
        <v>134</v>
      </c>
      <c r="E46" s="70" t="s">
        <v>133</v>
      </c>
      <c r="F46" s="70" t="s">
        <v>133</v>
      </c>
      <c r="G46" s="70" t="s">
        <v>134</v>
      </c>
      <c r="H46" s="70" t="s">
        <v>133</v>
      </c>
      <c r="I46" s="70" t="s">
        <v>133</v>
      </c>
      <c r="J46" s="70" t="s">
        <v>134</v>
      </c>
      <c r="K46" s="70" t="s">
        <v>133</v>
      </c>
      <c r="L46" s="70" t="s">
        <v>134</v>
      </c>
      <c r="M46" s="70" t="s">
        <v>134</v>
      </c>
      <c r="N46" s="70" t="s">
        <v>133</v>
      </c>
      <c r="O46" s="70" t="s">
        <v>134</v>
      </c>
      <c r="Q46" s="3">
        <f t="shared" si="1"/>
        <v>2</v>
      </c>
      <c r="R46" s="3">
        <f t="shared" si="3"/>
        <v>4</v>
      </c>
      <c r="S46" s="3">
        <f t="shared" si="4"/>
        <v>3</v>
      </c>
      <c r="T46" s="3">
        <f t="shared" si="5"/>
        <v>2</v>
      </c>
      <c r="U46" s="3">
        <f t="shared" si="6"/>
        <v>3</v>
      </c>
      <c r="V46" s="3">
        <f t="shared" si="7"/>
        <v>3</v>
      </c>
      <c r="W46" s="3">
        <f t="shared" si="8"/>
        <v>2</v>
      </c>
      <c r="X46" s="3">
        <f t="shared" si="9"/>
        <v>3</v>
      </c>
      <c r="Y46" s="3">
        <f t="shared" si="10"/>
        <v>3</v>
      </c>
      <c r="Z46" s="3">
        <f t="shared" si="11"/>
        <v>2</v>
      </c>
      <c r="AA46" s="3">
        <f t="shared" si="12"/>
        <v>3</v>
      </c>
      <c r="AB46" s="3">
        <f t="shared" si="13"/>
        <v>2</v>
      </c>
      <c r="AC46" s="3">
        <f t="shared" si="14"/>
        <v>2</v>
      </c>
      <c r="AD46" s="3">
        <f t="shared" si="15"/>
        <v>3</v>
      </c>
      <c r="AE46" s="3">
        <f t="shared" si="16"/>
        <v>2</v>
      </c>
      <c r="AG46" s="5">
        <f t="shared" si="2"/>
        <v>39</v>
      </c>
      <c r="AI46" s="3">
        <v>41</v>
      </c>
    </row>
    <row r="47" spans="1:35" s="3" customFormat="1" ht="16" x14ac:dyDescent="0.2">
      <c r="A47" s="70" t="s">
        <v>134</v>
      </c>
      <c r="B47" s="70" t="s">
        <v>132</v>
      </c>
      <c r="C47" s="70" t="s">
        <v>133</v>
      </c>
      <c r="D47" s="70" t="s">
        <v>133</v>
      </c>
      <c r="E47" s="70" t="s">
        <v>132</v>
      </c>
      <c r="F47" s="70" t="s">
        <v>133</v>
      </c>
      <c r="G47" s="70" t="s">
        <v>134</v>
      </c>
      <c r="H47" s="70" t="s">
        <v>134</v>
      </c>
      <c r="I47" s="70" t="s">
        <v>132</v>
      </c>
      <c r="J47" s="70" t="s">
        <v>133</v>
      </c>
      <c r="K47" s="70" t="s">
        <v>133</v>
      </c>
      <c r="L47" s="70" t="s">
        <v>133</v>
      </c>
      <c r="M47" s="70" t="s">
        <v>133</v>
      </c>
      <c r="N47" s="70" t="s">
        <v>134</v>
      </c>
      <c r="O47" s="70" t="s">
        <v>133</v>
      </c>
      <c r="Q47" s="3">
        <f t="shared" si="1"/>
        <v>2</v>
      </c>
      <c r="R47" s="3">
        <f t="shared" si="3"/>
        <v>4</v>
      </c>
      <c r="S47" s="3">
        <f t="shared" si="4"/>
        <v>3</v>
      </c>
      <c r="T47" s="3">
        <f t="shared" si="5"/>
        <v>3</v>
      </c>
      <c r="U47" s="3">
        <f t="shared" si="6"/>
        <v>4</v>
      </c>
      <c r="V47" s="3">
        <f t="shared" si="7"/>
        <v>3</v>
      </c>
      <c r="W47" s="3">
        <f t="shared" si="8"/>
        <v>2</v>
      </c>
      <c r="X47" s="3">
        <f t="shared" si="9"/>
        <v>2</v>
      </c>
      <c r="Y47" s="3">
        <f t="shared" si="10"/>
        <v>4</v>
      </c>
      <c r="Z47" s="3">
        <f t="shared" si="11"/>
        <v>3</v>
      </c>
      <c r="AA47" s="3">
        <f t="shared" si="12"/>
        <v>3</v>
      </c>
      <c r="AB47" s="3">
        <f t="shared" si="13"/>
        <v>3</v>
      </c>
      <c r="AC47" s="3">
        <f t="shared" si="14"/>
        <v>3</v>
      </c>
      <c r="AD47" s="3">
        <f t="shared" si="15"/>
        <v>2</v>
      </c>
      <c r="AE47" s="3">
        <f t="shared" si="16"/>
        <v>3</v>
      </c>
      <c r="AG47" s="5">
        <f t="shared" si="2"/>
        <v>44</v>
      </c>
      <c r="AI47">
        <v>41</v>
      </c>
    </row>
    <row r="48" spans="1:35" s="3" customFormat="1" ht="16" x14ac:dyDescent="0.2">
      <c r="A48" s="70" t="s">
        <v>134</v>
      </c>
      <c r="B48" s="70" t="s">
        <v>132</v>
      </c>
      <c r="C48" s="70" t="s">
        <v>133</v>
      </c>
      <c r="D48" s="70" t="s">
        <v>134</v>
      </c>
      <c r="E48" s="70" t="s">
        <v>133</v>
      </c>
      <c r="F48" s="70" t="s">
        <v>133</v>
      </c>
      <c r="G48" s="70" t="s">
        <v>134</v>
      </c>
      <c r="H48" s="70" t="s">
        <v>133</v>
      </c>
      <c r="I48" s="70" t="s">
        <v>133</v>
      </c>
      <c r="J48" s="70" t="s">
        <v>133</v>
      </c>
      <c r="K48" s="70" t="s">
        <v>133</v>
      </c>
      <c r="L48" s="70" t="s">
        <v>109</v>
      </c>
      <c r="M48" s="70" t="s">
        <v>133</v>
      </c>
      <c r="N48" s="70" t="s">
        <v>133</v>
      </c>
      <c r="O48" s="70" t="s">
        <v>134</v>
      </c>
      <c r="Q48" s="3">
        <f t="shared" si="1"/>
        <v>2</v>
      </c>
      <c r="R48" s="3">
        <f t="shared" si="3"/>
        <v>4</v>
      </c>
      <c r="S48" s="3">
        <f t="shared" si="4"/>
        <v>3</v>
      </c>
      <c r="T48" s="3">
        <f t="shared" si="5"/>
        <v>2</v>
      </c>
      <c r="U48" s="3">
        <f t="shared" si="6"/>
        <v>3</v>
      </c>
      <c r="V48" s="3">
        <f t="shared" si="7"/>
        <v>3</v>
      </c>
      <c r="W48" s="3">
        <f t="shared" si="8"/>
        <v>2</v>
      </c>
      <c r="X48" s="3">
        <f t="shared" si="9"/>
        <v>3</v>
      </c>
      <c r="Y48" s="3">
        <f t="shared" si="10"/>
        <v>3</v>
      </c>
      <c r="Z48" s="3">
        <f t="shared" si="11"/>
        <v>3</v>
      </c>
      <c r="AA48" s="3">
        <f t="shared" si="12"/>
        <v>3</v>
      </c>
      <c r="AB48" s="3">
        <f t="shared" si="13"/>
        <v>1</v>
      </c>
      <c r="AC48" s="3">
        <f t="shared" si="14"/>
        <v>3</v>
      </c>
      <c r="AD48" s="3">
        <f t="shared" si="15"/>
        <v>3</v>
      </c>
      <c r="AE48" s="3">
        <f t="shared" si="16"/>
        <v>2</v>
      </c>
      <c r="AG48" s="5">
        <f t="shared" si="2"/>
        <v>40</v>
      </c>
      <c r="AI48" s="3">
        <v>41</v>
      </c>
    </row>
    <row r="49" spans="1:35" ht="16" x14ac:dyDescent="0.2">
      <c r="A49" s="70" t="s">
        <v>132</v>
      </c>
      <c r="B49" s="70" t="s">
        <v>132</v>
      </c>
      <c r="C49" s="70" t="s">
        <v>132</v>
      </c>
      <c r="D49" s="70" t="s">
        <v>133</v>
      </c>
      <c r="E49" s="70" t="s">
        <v>132</v>
      </c>
      <c r="F49" s="70" t="s">
        <v>133</v>
      </c>
      <c r="G49" s="70" t="s">
        <v>133</v>
      </c>
      <c r="H49" s="70" t="s">
        <v>133</v>
      </c>
      <c r="I49" s="70" t="s">
        <v>133</v>
      </c>
      <c r="J49" s="70" t="s">
        <v>133</v>
      </c>
      <c r="K49" s="70" t="s">
        <v>134</v>
      </c>
      <c r="L49" s="70" t="s">
        <v>133</v>
      </c>
      <c r="M49" s="70" t="s">
        <v>133</v>
      </c>
      <c r="N49" s="70" t="s">
        <v>133</v>
      </c>
      <c r="O49" s="70" t="s">
        <v>133</v>
      </c>
      <c r="P49" s="3"/>
      <c r="Q49" s="3">
        <f t="shared" si="1"/>
        <v>4</v>
      </c>
      <c r="R49" s="3">
        <f t="shared" si="3"/>
        <v>4</v>
      </c>
      <c r="S49" s="3">
        <f t="shared" si="4"/>
        <v>4</v>
      </c>
      <c r="T49" s="3">
        <f t="shared" si="5"/>
        <v>3</v>
      </c>
      <c r="U49" s="3">
        <f t="shared" si="6"/>
        <v>4</v>
      </c>
      <c r="V49" s="3">
        <f t="shared" si="7"/>
        <v>3</v>
      </c>
      <c r="W49" s="3">
        <f t="shared" si="8"/>
        <v>3</v>
      </c>
      <c r="X49" s="3">
        <f t="shared" si="9"/>
        <v>3</v>
      </c>
      <c r="Y49" s="3">
        <f t="shared" si="10"/>
        <v>3</v>
      </c>
      <c r="Z49" s="3">
        <f t="shared" si="11"/>
        <v>3</v>
      </c>
      <c r="AA49" s="3">
        <f t="shared" si="12"/>
        <v>2</v>
      </c>
      <c r="AB49" s="3">
        <f t="shared" si="13"/>
        <v>3</v>
      </c>
      <c r="AC49" s="3">
        <f t="shared" si="14"/>
        <v>3</v>
      </c>
      <c r="AD49" s="3">
        <f t="shared" si="15"/>
        <v>3</v>
      </c>
      <c r="AE49" s="3">
        <f t="shared" si="16"/>
        <v>3</v>
      </c>
      <c r="AG49" s="4">
        <f t="shared" si="2"/>
        <v>48</v>
      </c>
      <c r="AI49" s="3">
        <v>41</v>
      </c>
    </row>
    <row r="50" spans="1:35" ht="16" x14ac:dyDescent="0.2">
      <c r="A50" s="65" t="s">
        <v>109</v>
      </c>
      <c r="B50" s="65" t="s">
        <v>132</v>
      </c>
      <c r="C50" s="65" t="s">
        <v>134</v>
      </c>
      <c r="D50" s="65" t="s">
        <v>134</v>
      </c>
      <c r="E50" s="65" t="s">
        <v>133</v>
      </c>
      <c r="F50" s="65" t="s">
        <v>133</v>
      </c>
      <c r="G50" s="65" t="s">
        <v>133</v>
      </c>
      <c r="H50" s="65" t="s">
        <v>133</v>
      </c>
      <c r="I50" s="65" t="s">
        <v>134</v>
      </c>
      <c r="J50" s="65" t="s">
        <v>133</v>
      </c>
      <c r="K50" s="65" t="s">
        <v>133</v>
      </c>
      <c r="L50" s="65" t="s">
        <v>133</v>
      </c>
      <c r="M50" s="65" t="s">
        <v>133</v>
      </c>
      <c r="N50" s="65" t="s">
        <v>133</v>
      </c>
      <c r="O50" s="65" t="s">
        <v>133</v>
      </c>
      <c r="P50" s="3"/>
      <c r="Q50" s="3">
        <f t="shared" si="1"/>
        <v>1</v>
      </c>
      <c r="R50" s="3">
        <f t="shared" si="3"/>
        <v>4</v>
      </c>
      <c r="S50" s="3">
        <f t="shared" si="4"/>
        <v>2</v>
      </c>
      <c r="T50" s="3">
        <f t="shared" si="5"/>
        <v>2</v>
      </c>
      <c r="U50" s="3">
        <f t="shared" si="6"/>
        <v>3</v>
      </c>
      <c r="V50" s="3">
        <f t="shared" si="7"/>
        <v>3</v>
      </c>
      <c r="W50" s="3">
        <f t="shared" si="8"/>
        <v>3</v>
      </c>
      <c r="X50" s="3">
        <f t="shared" si="9"/>
        <v>3</v>
      </c>
      <c r="Y50" s="3">
        <f t="shared" si="10"/>
        <v>2</v>
      </c>
      <c r="Z50" s="3">
        <f t="shared" si="11"/>
        <v>3</v>
      </c>
      <c r="AA50" s="3">
        <f t="shared" si="12"/>
        <v>3</v>
      </c>
      <c r="AB50" s="3">
        <f t="shared" si="13"/>
        <v>3</v>
      </c>
      <c r="AC50" s="3">
        <f t="shared" si="14"/>
        <v>3</v>
      </c>
      <c r="AD50" s="3">
        <f t="shared" si="15"/>
        <v>3</v>
      </c>
      <c r="AE50" s="3">
        <f t="shared" si="16"/>
        <v>3</v>
      </c>
      <c r="AG50" s="4">
        <f t="shared" si="2"/>
        <v>41</v>
      </c>
      <c r="AI50" s="3">
        <v>41</v>
      </c>
    </row>
    <row r="51" spans="1:35" s="3" customFormat="1" ht="16" x14ac:dyDescent="0.2">
      <c r="A51" s="65" t="s">
        <v>134</v>
      </c>
      <c r="B51" s="65" t="s">
        <v>132</v>
      </c>
      <c r="C51" s="65" t="s">
        <v>133</v>
      </c>
      <c r="D51" s="65" t="s">
        <v>133</v>
      </c>
      <c r="E51" s="65" t="s">
        <v>134</v>
      </c>
      <c r="F51" s="65" t="s">
        <v>133</v>
      </c>
      <c r="G51" s="65" t="s">
        <v>133</v>
      </c>
      <c r="H51" s="65" t="s">
        <v>134</v>
      </c>
      <c r="I51" s="65" t="s">
        <v>133</v>
      </c>
      <c r="J51" s="65" t="s">
        <v>134</v>
      </c>
      <c r="K51" s="65" t="s">
        <v>134</v>
      </c>
      <c r="L51" s="65" t="s">
        <v>134</v>
      </c>
      <c r="M51" s="65" t="s">
        <v>134</v>
      </c>
      <c r="N51" s="65" t="s">
        <v>133</v>
      </c>
      <c r="O51" s="65" t="s">
        <v>133</v>
      </c>
      <c r="Q51" s="3">
        <f t="shared" si="1"/>
        <v>2</v>
      </c>
      <c r="R51" s="3">
        <f t="shared" si="3"/>
        <v>4</v>
      </c>
      <c r="S51" s="3">
        <f t="shared" si="4"/>
        <v>3</v>
      </c>
      <c r="T51" s="3">
        <f t="shared" si="5"/>
        <v>3</v>
      </c>
      <c r="U51" s="3">
        <f t="shared" si="6"/>
        <v>2</v>
      </c>
      <c r="V51" s="3">
        <f t="shared" si="7"/>
        <v>3</v>
      </c>
      <c r="W51" s="3">
        <f t="shared" si="8"/>
        <v>3</v>
      </c>
      <c r="X51" s="3">
        <f t="shared" si="9"/>
        <v>2</v>
      </c>
      <c r="Y51" s="3">
        <f t="shared" si="10"/>
        <v>3</v>
      </c>
      <c r="Z51" s="3">
        <f t="shared" si="11"/>
        <v>2</v>
      </c>
      <c r="AA51" s="3">
        <f t="shared" si="12"/>
        <v>2</v>
      </c>
      <c r="AB51" s="3">
        <f t="shared" si="13"/>
        <v>2</v>
      </c>
      <c r="AC51" s="3">
        <f t="shared" si="14"/>
        <v>2</v>
      </c>
      <c r="AD51" s="3">
        <f t="shared" si="15"/>
        <v>3</v>
      </c>
      <c r="AE51" s="3">
        <f t="shared" si="16"/>
        <v>3</v>
      </c>
      <c r="AG51" s="5">
        <f t="shared" si="2"/>
        <v>39</v>
      </c>
      <c r="AI51" s="3">
        <v>41</v>
      </c>
    </row>
    <row r="52" spans="1:35" s="3" customFormat="1" ht="16" x14ac:dyDescent="0.2">
      <c r="A52" s="65" t="s">
        <v>134</v>
      </c>
      <c r="B52" s="65" t="s">
        <v>132</v>
      </c>
      <c r="C52" s="65" t="s">
        <v>132</v>
      </c>
      <c r="D52" s="65" t="s">
        <v>109</v>
      </c>
      <c r="E52" s="65" t="s">
        <v>109</v>
      </c>
      <c r="F52" s="65" t="s">
        <v>133</v>
      </c>
      <c r="G52" s="65" t="s">
        <v>134</v>
      </c>
      <c r="H52" s="65" t="s">
        <v>134</v>
      </c>
      <c r="I52" s="65" t="s">
        <v>134</v>
      </c>
      <c r="J52" s="65" t="s">
        <v>134</v>
      </c>
      <c r="K52" s="65" t="s">
        <v>134</v>
      </c>
      <c r="L52" s="65" t="s">
        <v>134</v>
      </c>
      <c r="M52" s="65" t="s">
        <v>134</v>
      </c>
      <c r="N52" s="65" t="s">
        <v>133</v>
      </c>
      <c r="O52" s="65" t="s">
        <v>133</v>
      </c>
      <c r="Q52" s="3">
        <f t="shared" si="1"/>
        <v>2</v>
      </c>
      <c r="R52" s="3">
        <f t="shared" si="3"/>
        <v>4</v>
      </c>
      <c r="S52" s="3">
        <f t="shared" si="4"/>
        <v>4</v>
      </c>
      <c r="T52" s="3">
        <f t="shared" si="5"/>
        <v>1</v>
      </c>
      <c r="U52" s="3">
        <f t="shared" si="6"/>
        <v>1</v>
      </c>
      <c r="V52" s="3">
        <f t="shared" si="7"/>
        <v>3</v>
      </c>
      <c r="W52" s="3">
        <f t="shared" si="8"/>
        <v>2</v>
      </c>
      <c r="X52" s="3">
        <f t="shared" si="9"/>
        <v>2</v>
      </c>
      <c r="Y52" s="3">
        <f t="shared" si="10"/>
        <v>2</v>
      </c>
      <c r="Z52" s="3">
        <f t="shared" si="11"/>
        <v>2</v>
      </c>
      <c r="AA52" s="3">
        <f t="shared" si="12"/>
        <v>2</v>
      </c>
      <c r="AB52" s="3">
        <f t="shared" si="13"/>
        <v>2</v>
      </c>
      <c r="AC52" s="3">
        <f t="shared" si="14"/>
        <v>2</v>
      </c>
      <c r="AD52" s="3">
        <f t="shared" si="15"/>
        <v>3</v>
      </c>
      <c r="AE52" s="3">
        <f t="shared" si="16"/>
        <v>3</v>
      </c>
      <c r="AG52" s="5">
        <f t="shared" si="2"/>
        <v>35</v>
      </c>
      <c r="AI52" s="3">
        <v>41</v>
      </c>
    </row>
    <row r="53" spans="1:35" s="3" customFormat="1" ht="16" x14ac:dyDescent="0.2">
      <c r="A53" s="65" t="s">
        <v>109</v>
      </c>
      <c r="B53" s="65" t="s">
        <v>133</v>
      </c>
      <c r="C53" s="65" t="s">
        <v>133</v>
      </c>
      <c r="D53" s="65" t="s">
        <v>134</v>
      </c>
      <c r="E53" s="65" t="s">
        <v>134</v>
      </c>
      <c r="F53" s="65" t="s">
        <v>134</v>
      </c>
      <c r="G53" s="65" t="s">
        <v>133</v>
      </c>
      <c r="H53" s="65" t="s">
        <v>134</v>
      </c>
      <c r="I53" s="65" t="s">
        <v>109</v>
      </c>
      <c r="J53" s="65" t="s">
        <v>109</v>
      </c>
      <c r="K53" s="65" t="s">
        <v>134</v>
      </c>
      <c r="L53" s="65" t="s">
        <v>109</v>
      </c>
      <c r="M53" s="65" t="s">
        <v>109</v>
      </c>
      <c r="N53" s="65" t="s">
        <v>134</v>
      </c>
      <c r="O53" s="65" t="s">
        <v>109</v>
      </c>
      <c r="Q53" s="3">
        <f t="shared" si="1"/>
        <v>1</v>
      </c>
      <c r="R53" s="3">
        <f t="shared" si="3"/>
        <v>3</v>
      </c>
      <c r="S53" s="3">
        <f t="shared" si="4"/>
        <v>3</v>
      </c>
      <c r="T53" s="3">
        <f t="shared" si="5"/>
        <v>2</v>
      </c>
      <c r="U53" s="3">
        <f t="shared" si="6"/>
        <v>2</v>
      </c>
      <c r="V53" s="3">
        <f t="shared" si="7"/>
        <v>2</v>
      </c>
      <c r="W53" s="3">
        <f t="shared" si="8"/>
        <v>3</v>
      </c>
      <c r="X53" s="3">
        <f t="shared" si="9"/>
        <v>2</v>
      </c>
      <c r="Y53" s="3">
        <f t="shared" si="10"/>
        <v>1</v>
      </c>
      <c r="Z53" s="3">
        <f t="shared" si="11"/>
        <v>1</v>
      </c>
      <c r="AA53" s="3">
        <f t="shared" si="12"/>
        <v>2</v>
      </c>
      <c r="AB53" s="3">
        <f t="shared" si="13"/>
        <v>1</v>
      </c>
      <c r="AC53" s="3">
        <f t="shared" si="14"/>
        <v>1</v>
      </c>
      <c r="AD53" s="3">
        <f t="shared" si="15"/>
        <v>2</v>
      </c>
      <c r="AE53" s="3">
        <f t="shared" si="16"/>
        <v>1</v>
      </c>
      <c r="AG53" s="5">
        <f t="shared" si="2"/>
        <v>27</v>
      </c>
      <c r="AI53" s="3">
        <v>41</v>
      </c>
    </row>
    <row r="54" spans="1:35" ht="15" customHeight="1" x14ac:dyDescent="0.2">
      <c r="A54" s="65" t="s">
        <v>134</v>
      </c>
      <c r="B54" s="65" t="s">
        <v>132</v>
      </c>
      <c r="C54" s="65" t="s">
        <v>134</v>
      </c>
      <c r="D54" s="65" t="s">
        <v>134</v>
      </c>
      <c r="E54" s="65" t="s">
        <v>133</v>
      </c>
      <c r="F54" s="65" t="s">
        <v>133</v>
      </c>
      <c r="G54" s="65" t="s">
        <v>134</v>
      </c>
      <c r="H54" s="65" t="s">
        <v>109</v>
      </c>
      <c r="I54" s="65" t="s">
        <v>134</v>
      </c>
      <c r="J54" s="65" t="s">
        <v>134</v>
      </c>
      <c r="K54" s="65" t="s">
        <v>134</v>
      </c>
      <c r="L54" s="65" t="s">
        <v>109</v>
      </c>
      <c r="M54" s="65" t="s">
        <v>109</v>
      </c>
      <c r="N54" s="65" t="s">
        <v>133</v>
      </c>
      <c r="O54" s="65" t="s">
        <v>109</v>
      </c>
      <c r="P54" s="3"/>
      <c r="Q54" s="3">
        <f t="shared" si="1"/>
        <v>2</v>
      </c>
      <c r="R54" s="3">
        <f t="shared" si="3"/>
        <v>4</v>
      </c>
      <c r="S54" s="3">
        <f t="shared" si="4"/>
        <v>2</v>
      </c>
      <c r="T54" s="3">
        <f t="shared" si="5"/>
        <v>2</v>
      </c>
      <c r="U54" s="3">
        <f t="shared" si="6"/>
        <v>3</v>
      </c>
      <c r="V54" s="3">
        <f t="shared" si="7"/>
        <v>3</v>
      </c>
      <c r="W54" s="3">
        <f t="shared" si="8"/>
        <v>2</v>
      </c>
      <c r="X54" s="3">
        <f t="shared" si="9"/>
        <v>1</v>
      </c>
      <c r="Y54" s="3">
        <f t="shared" si="10"/>
        <v>2</v>
      </c>
      <c r="Z54" s="3">
        <f t="shared" si="11"/>
        <v>2</v>
      </c>
      <c r="AA54" s="3">
        <f t="shared" si="12"/>
        <v>2</v>
      </c>
      <c r="AB54" s="3">
        <f t="shared" si="13"/>
        <v>1</v>
      </c>
      <c r="AC54" s="3">
        <f t="shared" si="14"/>
        <v>1</v>
      </c>
      <c r="AD54" s="3">
        <f t="shared" si="15"/>
        <v>3</v>
      </c>
      <c r="AE54" s="3">
        <f t="shared" si="16"/>
        <v>1</v>
      </c>
      <c r="AG54" s="4">
        <f t="shared" si="2"/>
        <v>31</v>
      </c>
      <c r="AI54" s="3">
        <v>41</v>
      </c>
    </row>
    <row r="55" spans="1:35" ht="16" x14ac:dyDescent="0.2">
      <c r="A55" s="65" t="s">
        <v>134</v>
      </c>
      <c r="B55" s="65" t="s">
        <v>133</v>
      </c>
      <c r="C55" s="65" t="s">
        <v>132</v>
      </c>
      <c r="D55" s="65" t="s">
        <v>133</v>
      </c>
      <c r="E55" s="65" t="s">
        <v>134</v>
      </c>
      <c r="F55" s="65" t="s">
        <v>134</v>
      </c>
      <c r="G55" s="65" t="s">
        <v>134</v>
      </c>
      <c r="H55" s="65" t="s">
        <v>134</v>
      </c>
      <c r="I55" s="65" t="s">
        <v>134</v>
      </c>
      <c r="J55" s="65" t="s">
        <v>134</v>
      </c>
      <c r="K55" s="65" t="s">
        <v>133</v>
      </c>
      <c r="L55" s="65" t="s">
        <v>133</v>
      </c>
      <c r="M55" s="65" t="s">
        <v>134</v>
      </c>
      <c r="N55" s="65" t="s">
        <v>134</v>
      </c>
      <c r="O55" s="65" t="s">
        <v>133</v>
      </c>
      <c r="P55" s="3"/>
      <c r="Q55" s="3">
        <f t="shared" si="1"/>
        <v>2</v>
      </c>
      <c r="R55" s="3">
        <f t="shared" si="3"/>
        <v>3</v>
      </c>
      <c r="S55" s="3">
        <f t="shared" si="4"/>
        <v>4</v>
      </c>
      <c r="T55" s="3">
        <f t="shared" si="5"/>
        <v>3</v>
      </c>
      <c r="U55" s="3">
        <f t="shared" si="6"/>
        <v>2</v>
      </c>
      <c r="V55" s="3">
        <f t="shared" si="7"/>
        <v>2</v>
      </c>
      <c r="W55" s="3">
        <f t="shared" si="8"/>
        <v>2</v>
      </c>
      <c r="X55" s="3">
        <f t="shared" si="9"/>
        <v>2</v>
      </c>
      <c r="Y55" s="3">
        <f t="shared" si="10"/>
        <v>2</v>
      </c>
      <c r="Z55" s="3">
        <f t="shared" si="11"/>
        <v>2</v>
      </c>
      <c r="AA55" s="3">
        <f t="shared" si="12"/>
        <v>3</v>
      </c>
      <c r="AB55" s="3">
        <f t="shared" si="13"/>
        <v>3</v>
      </c>
      <c r="AC55" s="3">
        <f t="shared" si="14"/>
        <v>2</v>
      </c>
      <c r="AD55" s="3">
        <f t="shared" si="15"/>
        <v>2</v>
      </c>
      <c r="AE55" s="3">
        <f t="shared" si="16"/>
        <v>3</v>
      </c>
      <c r="AG55" s="4">
        <f t="shared" si="2"/>
        <v>37</v>
      </c>
      <c r="AI55" s="3">
        <v>41</v>
      </c>
    </row>
    <row r="56" spans="1:35" ht="16" x14ac:dyDescent="0.2">
      <c r="A56" s="65" t="s">
        <v>132</v>
      </c>
      <c r="B56" s="65" t="s">
        <v>132</v>
      </c>
      <c r="C56" s="65" t="s">
        <v>132</v>
      </c>
      <c r="D56" s="65" t="s">
        <v>132</v>
      </c>
      <c r="E56" s="65" t="s">
        <v>132</v>
      </c>
      <c r="F56" s="65" t="s">
        <v>134</v>
      </c>
      <c r="G56" s="65" t="s">
        <v>134</v>
      </c>
      <c r="H56" s="65" t="s">
        <v>134</v>
      </c>
      <c r="I56" s="65" t="s">
        <v>132</v>
      </c>
      <c r="J56" s="65" t="s">
        <v>132</v>
      </c>
      <c r="K56" s="65" t="s">
        <v>132</v>
      </c>
      <c r="L56" s="65" t="s">
        <v>132</v>
      </c>
      <c r="M56" s="65" t="s">
        <v>132</v>
      </c>
      <c r="N56" s="65" t="s">
        <v>132</v>
      </c>
      <c r="O56" s="65" t="s">
        <v>132</v>
      </c>
      <c r="P56" s="3"/>
      <c r="Q56" s="3">
        <f t="shared" si="1"/>
        <v>4</v>
      </c>
      <c r="R56" s="3">
        <f t="shared" si="3"/>
        <v>4</v>
      </c>
      <c r="S56" s="3">
        <f t="shared" si="4"/>
        <v>4</v>
      </c>
      <c r="T56" s="3">
        <f t="shared" si="5"/>
        <v>4</v>
      </c>
      <c r="U56" s="3">
        <f t="shared" si="6"/>
        <v>4</v>
      </c>
      <c r="V56" s="3">
        <f t="shared" si="7"/>
        <v>2</v>
      </c>
      <c r="W56" s="3">
        <f t="shared" si="8"/>
        <v>2</v>
      </c>
      <c r="X56" s="3">
        <f t="shared" si="9"/>
        <v>2</v>
      </c>
      <c r="Y56" s="3">
        <f t="shared" si="10"/>
        <v>4</v>
      </c>
      <c r="Z56" s="3">
        <f t="shared" si="11"/>
        <v>4</v>
      </c>
      <c r="AA56" s="3">
        <f t="shared" si="12"/>
        <v>4</v>
      </c>
      <c r="AB56" s="3">
        <f t="shared" si="13"/>
        <v>4</v>
      </c>
      <c r="AC56" s="3">
        <f t="shared" si="14"/>
        <v>4</v>
      </c>
      <c r="AD56" s="3">
        <f t="shared" si="15"/>
        <v>4</v>
      </c>
      <c r="AE56" s="3">
        <f t="shared" si="16"/>
        <v>4</v>
      </c>
      <c r="AG56" s="4">
        <f t="shared" si="2"/>
        <v>54</v>
      </c>
      <c r="AI56" s="3">
        <v>41</v>
      </c>
    </row>
    <row r="57" spans="1:35" ht="16" x14ac:dyDescent="0.2">
      <c r="A57" s="65" t="s">
        <v>133</v>
      </c>
      <c r="B57" s="65" t="s">
        <v>132</v>
      </c>
      <c r="C57" s="65" t="s">
        <v>134</v>
      </c>
      <c r="D57" s="65" t="s">
        <v>133</v>
      </c>
      <c r="E57" s="65" t="s">
        <v>134</v>
      </c>
      <c r="F57" s="65" t="s">
        <v>134</v>
      </c>
      <c r="G57" s="65" t="s">
        <v>133</v>
      </c>
      <c r="H57" s="65" t="s">
        <v>134</v>
      </c>
      <c r="I57" s="65" t="s">
        <v>134</v>
      </c>
      <c r="J57" s="65" t="s">
        <v>134</v>
      </c>
      <c r="K57" s="65" t="s">
        <v>134</v>
      </c>
      <c r="L57" s="65" t="s">
        <v>133</v>
      </c>
      <c r="M57" s="65" t="s">
        <v>134</v>
      </c>
      <c r="N57" s="65" t="s">
        <v>134</v>
      </c>
      <c r="O57" s="65" t="s">
        <v>109</v>
      </c>
      <c r="P57" s="3"/>
      <c r="Q57" s="3">
        <f t="shared" si="1"/>
        <v>3</v>
      </c>
      <c r="R57" s="3">
        <f t="shared" si="3"/>
        <v>4</v>
      </c>
      <c r="S57" s="3">
        <f t="shared" si="4"/>
        <v>2</v>
      </c>
      <c r="T57" s="3">
        <f t="shared" si="5"/>
        <v>3</v>
      </c>
      <c r="U57" s="3">
        <f t="shared" si="6"/>
        <v>2</v>
      </c>
      <c r="V57" s="3">
        <f t="shared" si="7"/>
        <v>2</v>
      </c>
      <c r="W57" s="3">
        <f t="shared" si="8"/>
        <v>3</v>
      </c>
      <c r="X57" s="3">
        <f t="shared" si="9"/>
        <v>2</v>
      </c>
      <c r="Y57" s="3">
        <f t="shared" si="10"/>
        <v>2</v>
      </c>
      <c r="Z57" s="3">
        <f t="shared" si="11"/>
        <v>2</v>
      </c>
      <c r="AA57" s="3">
        <f t="shared" si="12"/>
        <v>2</v>
      </c>
      <c r="AB57" s="3">
        <f t="shared" si="13"/>
        <v>3</v>
      </c>
      <c r="AC57" s="3">
        <f t="shared" si="14"/>
        <v>2</v>
      </c>
      <c r="AD57" s="3">
        <f t="shared" si="15"/>
        <v>2</v>
      </c>
      <c r="AE57" s="3">
        <f t="shared" si="16"/>
        <v>1</v>
      </c>
      <c r="AG57" s="4">
        <f t="shared" si="2"/>
        <v>35</v>
      </c>
      <c r="AI57" s="3">
        <v>41</v>
      </c>
    </row>
    <row r="58" spans="1:35" ht="16" x14ac:dyDescent="0.2">
      <c r="A58" s="65" t="s">
        <v>134</v>
      </c>
      <c r="B58" s="65" t="s">
        <v>132</v>
      </c>
      <c r="C58" s="65" t="s">
        <v>133</v>
      </c>
      <c r="D58" s="65" t="s">
        <v>134</v>
      </c>
      <c r="E58" s="65" t="s">
        <v>132</v>
      </c>
      <c r="F58" s="65" t="s">
        <v>132</v>
      </c>
      <c r="G58" s="65" t="s">
        <v>133</v>
      </c>
      <c r="H58" s="65" t="s">
        <v>134</v>
      </c>
      <c r="I58" s="65" t="s">
        <v>134</v>
      </c>
      <c r="J58" s="65" t="s">
        <v>134</v>
      </c>
      <c r="K58" s="65" t="s">
        <v>134</v>
      </c>
      <c r="L58" s="65" t="s">
        <v>134</v>
      </c>
      <c r="M58" s="65" t="s">
        <v>134</v>
      </c>
      <c r="N58" s="65" t="s">
        <v>133</v>
      </c>
      <c r="O58" s="65" t="s">
        <v>134</v>
      </c>
      <c r="P58" s="3"/>
      <c r="Q58" s="3">
        <f t="shared" si="1"/>
        <v>2</v>
      </c>
      <c r="R58" s="3">
        <f t="shared" si="3"/>
        <v>4</v>
      </c>
      <c r="S58" s="3">
        <f t="shared" si="4"/>
        <v>3</v>
      </c>
      <c r="T58" s="3">
        <f t="shared" si="5"/>
        <v>2</v>
      </c>
      <c r="U58" s="3">
        <f t="shared" si="6"/>
        <v>4</v>
      </c>
      <c r="V58" s="3">
        <f t="shared" si="7"/>
        <v>4</v>
      </c>
      <c r="W58" s="3">
        <f t="shared" si="8"/>
        <v>3</v>
      </c>
      <c r="X58" s="3">
        <f t="shared" si="9"/>
        <v>2</v>
      </c>
      <c r="Y58" s="3">
        <f t="shared" si="10"/>
        <v>2</v>
      </c>
      <c r="Z58" s="3">
        <f t="shared" si="11"/>
        <v>2</v>
      </c>
      <c r="AA58" s="3">
        <f t="shared" si="12"/>
        <v>2</v>
      </c>
      <c r="AB58" s="3">
        <f t="shared" si="13"/>
        <v>2</v>
      </c>
      <c r="AC58" s="3">
        <f t="shared" si="14"/>
        <v>2</v>
      </c>
      <c r="AD58" s="3">
        <f t="shared" si="15"/>
        <v>3</v>
      </c>
      <c r="AE58" s="3">
        <f t="shared" si="16"/>
        <v>2</v>
      </c>
      <c r="AG58" s="4">
        <f t="shared" si="2"/>
        <v>39</v>
      </c>
      <c r="AI58" s="3">
        <v>41</v>
      </c>
    </row>
    <row r="59" spans="1:35" ht="16" x14ac:dyDescent="0.2">
      <c r="A59" s="65" t="s">
        <v>132</v>
      </c>
      <c r="B59" s="65" t="s">
        <v>132</v>
      </c>
      <c r="C59" s="65" t="s">
        <v>132</v>
      </c>
      <c r="D59" s="65" t="s">
        <v>134</v>
      </c>
      <c r="E59" s="65" t="s">
        <v>134</v>
      </c>
      <c r="F59" s="65" t="s">
        <v>133</v>
      </c>
      <c r="G59" s="65" t="s">
        <v>134</v>
      </c>
      <c r="H59" s="65" t="s">
        <v>134</v>
      </c>
      <c r="I59" s="65" t="s">
        <v>133</v>
      </c>
      <c r="J59" s="65" t="s">
        <v>134</v>
      </c>
      <c r="K59" s="65" t="s">
        <v>134</v>
      </c>
      <c r="L59" s="65" t="s">
        <v>134</v>
      </c>
      <c r="M59" s="65" t="s">
        <v>109</v>
      </c>
      <c r="N59" s="65" t="s">
        <v>134</v>
      </c>
      <c r="O59" s="65" t="s">
        <v>134</v>
      </c>
      <c r="P59" s="3"/>
      <c r="Q59" s="3">
        <f t="shared" si="1"/>
        <v>4</v>
      </c>
      <c r="R59" s="3">
        <f t="shared" si="3"/>
        <v>4</v>
      </c>
      <c r="S59" s="3">
        <f t="shared" si="4"/>
        <v>4</v>
      </c>
      <c r="T59" s="3">
        <f t="shared" si="5"/>
        <v>2</v>
      </c>
      <c r="U59" s="3">
        <f t="shared" si="6"/>
        <v>2</v>
      </c>
      <c r="V59" s="3">
        <f t="shared" si="7"/>
        <v>3</v>
      </c>
      <c r="W59" s="3">
        <f t="shared" si="8"/>
        <v>2</v>
      </c>
      <c r="X59" s="3">
        <f t="shared" si="9"/>
        <v>2</v>
      </c>
      <c r="Y59" s="3">
        <f t="shared" si="10"/>
        <v>3</v>
      </c>
      <c r="Z59" s="3">
        <f t="shared" si="11"/>
        <v>2</v>
      </c>
      <c r="AA59" s="3">
        <f t="shared" si="12"/>
        <v>2</v>
      </c>
      <c r="AB59" s="3">
        <f t="shared" si="13"/>
        <v>2</v>
      </c>
      <c r="AC59" s="3">
        <f t="shared" si="14"/>
        <v>1</v>
      </c>
      <c r="AD59" s="3">
        <f t="shared" si="15"/>
        <v>2</v>
      </c>
      <c r="AE59" s="3">
        <f t="shared" si="16"/>
        <v>2</v>
      </c>
      <c r="AG59" s="4">
        <f t="shared" si="2"/>
        <v>37</v>
      </c>
      <c r="AI59" s="3">
        <v>41</v>
      </c>
    </row>
    <row r="60" spans="1:35" ht="16" x14ac:dyDescent="0.2">
      <c r="A60" s="65" t="s">
        <v>109</v>
      </c>
      <c r="B60" s="65" t="s">
        <v>132</v>
      </c>
      <c r="C60" s="65" t="s">
        <v>133</v>
      </c>
      <c r="D60" s="65" t="s">
        <v>134</v>
      </c>
      <c r="E60" s="65" t="s">
        <v>134</v>
      </c>
      <c r="F60" s="65" t="s">
        <v>132</v>
      </c>
      <c r="G60" s="65" t="s">
        <v>133</v>
      </c>
      <c r="H60" s="65" t="s">
        <v>134</v>
      </c>
      <c r="I60" s="65" t="s">
        <v>134</v>
      </c>
      <c r="J60" s="65" t="s">
        <v>134</v>
      </c>
      <c r="K60" s="65" t="s">
        <v>134</v>
      </c>
      <c r="L60" s="65" t="s">
        <v>134</v>
      </c>
      <c r="M60" s="65" t="s">
        <v>109</v>
      </c>
      <c r="N60" s="65" t="s">
        <v>133</v>
      </c>
      <c r="O60" s="65" t="s">
        <v>134</v>
      </c>
      <c r="P60" s="3"/>
      <c r="Q60" s="3">
        <f t="shared" si="1"/>
        <v>1</v>
      </c>
      <c r="R60" s="3">
        <f t="shared" si="3"/>
        <v>4</v>
      </c>
      <c r="S60" s="3">
        <f t="shared" si="4"/>
        <v>3</v>
      </c>
      <c r="T60" s="3">
        <f t="shared" si="5"/>
        <v>2</v>
      </c>
      <c r="U60" s="3">
        <f t="shared" si="6"/>
        <v>2</v>
      </c>
      <c r="V60" s="3">
        <f t="shared" si="7"/>
        <v>4</v>
      </c>
      <c r="W60" s="3">
        <f t="shared" si="8"/>
        <v>3</v>
      </c>
      <c r="X60" s="3">
        <f t="shared" si="9"/>
        <v>2</v>
      </c>
      <c r="Y60" s="3">
        <f t="shared" si="10"/>
        <v>2</v>
      </c>
      <c r="Z60" s="3">
        <f t="shared" si="11"/>
        <v>2</v>
      </c>
      <c r="AA60" s="3">
        <f t="shared" si="12"/>
        <v>2</v>
      </c>
      <c r="AB60" s="3">
        <f t="shared" si="13"/>
        <v>2</v>
      </c>
      <c r="AC60" s="3">
        <f t="shared" si="14"/>
        <v>1</v>
      </c>
      <c r="AD60" s="3">
        <f t="shared" si="15"/>
        <v>3</v>
      </c>
      <c r="AE60" s="3">
        <f t="shared" si="16"/>
        <v>2</v>
      </c>
      <c r="AG60" s="4">
        <f t="shared" si="2"/>
        <v>35</v>
      </c>
      <c r="AI60" s="3">
        <v>40</v>
      </c>
    </row>
    <row r="61" spans="1:35" ht="16" x14ac:dyDescent="0.2">
      <c r="A61" s="65" t="s">
        <v>134</v>
      </c>
      <c r="B61" s="65" t="s">
        <v>132</v>
      </c>
      <c r="C61" s="65" t="s">
        <v>134</v>
      </c>
      <c r="D61" s="65" t="s">
        <v>134</v>
      </c>
      <c r="E61" s="65" t="s">
        <v>134</v>
      </c>
      <c r="F61" s="65" t="s">
        <v>133</v>
      </c>
      <c r="G61" s="65" t="s">
        <v>109</v>
      </c>
      <c r="H61" s="65" t="s">
        <v>134</v>
      </c>
      <c r="I61" s="65" t="s">
        <v>134</v>
      </c>
      <c r="J61" s="65" t="s">
        <v>134</v>
      </c>
      <c r="K61" s="65" t="s">
        <v>134</v>
      </c>
      <c r="L61" s="65" t="s">
        <v>134</v>
      </c>
      <c r="M61" s="65" t="s">
        <v>109</v>
      </c>
      <c r="N61" s="65" t="s">
        <v>133</v>
      </c>
      <c r="O61" s="65" t="s">
        <v>134</v>
      </c>
      <c r="P61" s="3"/>
      <c r="Q61" s="3">
        <f t="shared" si="1"/>
        <v>2</v>
      </c>
      <c r="R61" s="3">
        <f t="shared" si="3"/>
        <v>4</v>
      </c>
      <c r="S61" s="3">
        <f t="shared" si="4"/>
        <v>2</v>
      </c>
      <c r="T61" s="3">
        <f t="shared" si="5"/>
        <v>2</v>
      </c>
      <c r="U61" s="3">
        <f t="shared" si="6"/>
        <v>2</v>
      </c>
      <c r="V61" s="3">
        <f t="shared" si="7"/>
        <v>3</v>
      </c>
      <c r="W61" s="3">
        <f t="shared" si="8"/>
        <v>1</v>
      </c>
      <c r="X61" s="3">
        <f t="shared" si="9"/>
        <v>2</v>
      </c>
      <c r="Y61" s="3">
        <f t="shared" si="10"/>
        <v>2</v>
      </c>
      <c r="Z61" s="3">
        <f t="shared" si="11"/>
        <v>2</v>
      </c>
      <c r="AA61" s="3">
        <f t="shared" si="12"/>
        <v>2</v>
      </c>
      <c r="AB61" s="3">
        <f t="shared" si="13"/>
        <v>2</v>
      </c>
      <c r="AC61" s="3">
        <f t="shared" si="14"/>
        <v>1</v>
      </c>
      <c r="AD61" s="3">
        <f t="shared" si="15"/>
        <v>3</v>
      </c>
      <c r="AE61" s="3">
        <f t="shared" si="16"/>
        <v>2</v>
      </c>
      <c r="AG61" s="4">
        <f t="shared" si="2"/>
        <v>32</v>
      </c>
      <c r="AI61" s="3">
        <v>40</v>
      </c>
    </row>
    <row r="62" spans="1:35" ht="16" x14ac:dyDescent="0.2">
      <c r="A62" s="65" t="s">
        <v>134</v>
      </c>
      <c r="B62" s="65" t="s">
        <v>134</v>
      </c>
      <c r="C62" s="65" t="s">
        <v>134</v>
      </c>
      <c r="D62" s="65" t="s">
        <v>134</v>
      </c>
      <c r="E62" s="65" t="s">
        <v>134</v>
      </c>
      <c r="F62" s="65" t="s">
        <v>134</v>
      </c>
      <c r="G62" s="65" t="s">
        <v>134</v>
      </c>
      <c r="H62" s="65" t="s">
        <v>134</v>
      </c>
      <c r="I62" s="65" t="s">
        <v>134</v>
      </c>
      <c r="J62" s="65" t="s">
        <v>134</v>
      </c>
      <c r="K62" s="65" t="s">
        <v>134</v>
      </c>
      <c r="L62" s="65" t="s">
        <v>134</v>
      </c>
      <c r="M62" s="65" t="s">
        <v>109</v>
      </c>
      <c r="N62" s="65" t="s">
        <v>109</v>
      </c>
      <c r="O62" s="65" t="s">
        <v>134</v>
      </c>
      <c r="P62" s="3"/>
      <c r="Q62" s="3">
        <f t="shared" si="1"/>
        <v>2</v>
      </c>
      <c r="R62" s="3">
        <f t="shared" si="3"/>
        <v>2</v>
      </c>
      <c r="S62" s="3">
        <f t="shared" si="4"/>
        <v>2</v>
      </c>
      <c r="T62" s="3">
        <f t="shared" si="5"/>
        <v>2</v>
      </c>
      <c r="U62" s="3">
        <f t="shared" si="6"/>
        <v>2</v>
      </c>
      <c r="V62" s="3">
        <f t="shared" si="7"/>
        <v>2</v>
      </c>
      <c r="W62" s="3">
        <f t="shared" si="8"/>
        <v>2</v>
      </c>
      <c r="X62" s="3">
        <f t="shared" si="9"/>
        <v>2</v>
      </c>
      <c r="Y62" s="3">
        <f t="shared" si="10"/>
        <v>2</v>
      </c>
      <c r="Z62" s="3">
        <f t="shared" si="11"/>
        <v>2</v>
      </c>
      <c r="AA62" s="3">
        <f t="shared" si="12"/>
        <v>2</v>
      </c>
      <c r="AB62" s="3">
        <f t="shared" si="13"/>
        <v>2</v>
      </c>
      <c r="AC62" s="3">
        <f t="shared" si="14"/>
        <v>1</v>
      </c>
      <c r="AD62" s="3">
        <f t="shared" si="15"/>
        <v>1</v>
      </c>
      <c r="AE62" s="3">
        <f t="shared" si="16"/>
        <v>2</v>
      </c>
      <c r="AG62" s="4">
        <f t="shared" si="2"/>
        <v>28</v>
      </c>
      <c r="AI62">
        <v>40</v>
      </c>
    </row>
    <row r="63" spans="1:35" ht="16" x14ac:dyDescent="0.2">
      <c r="A63" s="65" t="s">
        <v>134</v>
      </c>
      <c r="B63" s="65" t="s">
        <v>132</v>
      </c>
      <c r="C63" s="65" t="s">
        <v>133</v>
      </c>
      <c r="D63" s="65" t="s">
        <v>134</v>
      </c>
      <c r="E63" s="65" t="s">
        <v>134</v>
      </c>
      <c r="F63" s="65" t="s">
        <v>134</v>
      </c>
      <c r="G63" s="65" t="s">
        <v>134</v>
      </c>
      <c r="H63" s="65" t="s">
        <v>134</v>
      </c>
      <c r="I63" s="65" t="s">
        <v>134</v>
      </c>
      <c r="J63" s="65" t="s">
        <v>134</v>
      </c>
      <c r="K63" s="65" t="s">
        <v>134</v>
      </c>
      <c r="L63" s="65" t="s">
        <v>109</v>
      </c>
      <c r="M63" s="65" t="s">
        <v>109</v>
      </c>
      <c r="N63" s="65" t="s">
        <v>134</v>
      </c>
      <c r="O63" s="65" t="s">
        <v>109</v>
      </c>
      <c r="P63" s="3"/>
      <c r="Q63" s="3">
        <f t="shared" si="1"/>
        <v>2</v>
      </c>
      <c r="R63" s="3">
        <f t="shared" si="3"/>
        <v>4</v>
      </c>
      <c r="S63" s="3">
        <f t="shared" si="4"/>
        <v>3</v>
      </c>
      <c r="T63" s="3">
        <f t="shared" si="5"/>
        <v>2</v>
      </c>
      <c r="U63" s="3">
        <f t="shared" si="6"/>
        <v>2</v>
      </c>
      <c r="V63" s="3">
        <f t="shared" si="7"/>
        <v>2</v>
      </c>
      <c r="W63" s="3">
        <f t="shared" si="8"/>
        <v>2</v>
      </c>
      <c r="X63" s="3">
        <f t="shared" si="9"/>
        <v>2</v>
      </c>
      <c r="Y63" s="3">
        <f t="shared" si="10"/>
        <v>2</v>
      </c>
      <c r="Z63" s="3">
        <f t="shared" si="11"/>
        <v>2</v>
      </c>
      <c r="AA63" s="3">
        <f t="shared" si="12"/>
        <v>2</v>
      </c>
      <c r="AB63" s="3">
        <f t="shared" si="13"/>
        <v>1</v>
      </c>
      <c r="AC63" s="3">
        <f t="shared" si="14"/>
        <v>1</v>
      </c>
      <c r="AD63" s="3">
        <f t="shared" si="15"/>
        <v>2</v>
      </c>
      <c r="AE63" s="3">
        <f t="shared" si="16"/>
        <v>1</v>
      </c>
      <c r="AG63" s="4">
        <f t="shared" si="2"/>
        <v>30</v>
      </c>
      <c r="AI63" s="3">
        <v>40</v>
      </c>
    </row>
    <row r="64" spans="1:35" ht="16" x14ac:dyDescent="0.2">
      <c r="A64" s="65" t="s">
        <v>133</v>
      </c>
      <c r="B64" s="65" t="s">
        <v>132</v>
      </c>
      <c r="C64" s="65" t="s">
        <v>133</v>
      </c>
      <c r="D64" s="65" t="s">
        <v>134</v>
      </c>
      <c r="E64" s="65" t="s">
        <v>133</v>
      </c>
      <c r="F64" s="65" t="s">
        <v>133</v>
      </c>
      <c r="G64" s="65" t="s">
        <v>134</v>
      </c>
      <c r="H64" s="65" t="s">
        <v>134</v>
      </c>
      <c r="I64" s="65" t="s">
        <v>134</v>
      </c>
      <c r="J64" s="65" t="s">
        <v>134</v>
      </c>
      <c r="K64" s="65" t="s">
        <v>134</v>
      </c>
      <c r="L64" s="65" t="s">
        <v>133</v>
      </c>
      <c r="M64" s="65" t="s">
        <v>133</v>
      </c>
      <c r="N64" s="65" t="s">
        <v>133</v>
      </c>
      <c r="O64" s="65" t="s">
        <v>133</v>
      </c>
      <c r="P64" s="3"/>
      <c r="Q64" s="3">
        <f t="shared" si="1"/>
        <v>3</v>
      </c>
      <c r="R64" s="3">
        <f t="shared" si="3"/>
        <v>4</v>
      </c>
      <c r="S64" s="3">
        <f t="shared" si="4"/>
        <v>3</v>
      </c>
      <c r="T64" s="3">
        <f t="shared" si="5"/>
        <v>2</v>
      </c>
      <c r="U64" s="3">
        <f t="shared" si="6"/>
        <v>3</v>
      </c>
      <c r="V64" s="3">
        <f t="shared" si="7"/>
        <v>3</v>
      </c>
      <c r="W64" s="3">
        <f t="shared" si="8"/>
        <v>2</v>
      </c>
      <c r="X64" s="3">
        <f t="shared" si="9"/>
        <v>2</v>
      </c>
      <c r="Y64" s="3">
        <f t="shared" si="10"/>
        <v>2</v>
      </c>
      <c r="Z64" s="3">
        <f t="shared" si="11"/>
        <v>2</v>
      </c>
      <c r="AA64" s="3">
        <f t="shared" si="12"/>
        <v>2</v>
      </c>
      <c r="AB64" s="3">
        <f t="shared" si="13"/>
        <v>3</v>
      </c>
      <c r="AC64" s="3">
        <f t="shared" si="14"/>
        <v>3</v>
      </c>
      <c r="AD64" s="3">
        <f t="shared" si="15"/>
        <v>3</v>
      </c>
      <c r="AE64" s="3">
        <f t="shared" si="16"/>
        <v>3</v>
      </c>
      <c r="AG64" s="4">
        <f t="shared" si="2"/>
        <v>40</v>
      </c>
      <c r="AI64" s="3">
        <v>40</v>
      </c>
    </row>
    <row r="65" spans="1:35" ht="16" x14ac:dyDescent="0.2">
      <c r="A65" s="65" t="s">
        <v>134</v>
      </c>
      <c r="B65" s="65" t="s">
        <v>132</v>
      </c>
      <c r="C65" s="65" t="s">
        <v>132</v>
      </c>
      <c r="D65" s="65" t="s">
        <v>133</v>
      </c>
      <c r="E65" s="65" t="s">
        <v>133</v>
      </c>
      <c r="F65" s="65" t="s">
        <v>132</v>
      </c>
      <c r="G65" s="65" t="s">
        <v>133</v>
      </c>
      <c r="H65" s="65" t="s">
        <v>134</v>
      </c>
      <c r="I65" s="65" t="s">
        <v>133</v>
      </c>
      <c r="J65" s="65" t="s">
        <v>133</v>
      </c>
      <c r="K65" s="65" t="s">
        <v>132</v>
      </c>
      <c r="L65" s="65" t="s">
        <v>132</v>
      </c>
      <c r="M65" s="65" t="s">
        <v>132</v>
      </c>
      <c r="N65" s="65" t="s">
        <v>132</v>
      </c>
      <c r="O65" s="65" t="s">
        <v>134</v>
      </c>
      <c r="P65" s="3"/>
      <c r="Q65" s="3">
        <f t="shared" si="1"/>
        <v>2</v>
      </c>
      <c r="R65" s="3">
        <f t="shared" si="3"/>
        <v>4</v>
      </c>
      <c r="S65" s="3">
        <f t="shared" si="4"/>
        <v>4</v>
      </c>
      <c r="T65" s="3">
        <f t="shared" si="5"/>
        <v>3</v>
      </c>
      <c r="U65" s="3">
        <f t="shared" si="6"/>
        <v>3</v>
      </c>
      <c r="V65" s="3">
        <f t="shared" si="7"/>
        <v>4</v>
      </c>
      <c r="W65" s="3">
        <f t="shared" si="8"/>
        <v>3</v>
      </c>
      <c r="X65" s="3">
        <f t="shared" si="9"/>
        <v>2</v>
      </c>
      <c r="Y65" s="3">
        <f t="shared" si="10"/>
        <v>3</v>
      </c>
      <c r="Z65" s="3">
        <f t="shared" si="11"/>
        <v>3</v>
      </c>
      <c r="AA65" s="3">
        <f t="shared" si="12"/>
        <v>4</v>
      </c>
      <c r="AB65" s="3">
        <f t="shared" si="13"/>
        <v>4</v>
      </c>
      <c r="AC65" s="3">
        <f t="shared" si="14"/>
        <v>4</v>
      </c>
      <c r="AD65" s="3">
        <f t="shared" si="15"/>
        <v>4</v>
      </c>
      <c r="AE65" s="3">
        <f t="shared" si="16"/>
        <v>2</v>
      </c>
      <c r="AG65" s="4">
        <f t="shared" si="2"/>
        <v>49</v>
      </c>
      <c r="AI65" s="3">
        <v>40</v>
      </c>
    </row>
    <row r="66" spans="1:35" s="3" customFormat="1" ht="16" x14ac:dyDescent="0.2">
      <c r="A66" s="65" t="s">
        <v>134</v>
      </c>
      <c r="B66" s="65" t="s">
        <v>132</v>
      </c>
      <c r="C66" s="65" t="s">
        <v>133</v>
      </c>
      <c r="D66" s="65" t="s">
        <v>134</v>
      </c>
      <c r="E66" s="65" t="s">
        <v>133</v>
      </c>
      <c r="F66" s="65" t="s">
        <v>134</v>
      </c>
      <c r="G66" s="65" t="s">
        <v>109</v>
      </c>
      <c r="H66" s="65" t="s">
        <v>134</v>
      </c>
      <c r="I66" s="65" t="s">
        <v>134</v>
      </c>
      <c r="J66" s="65" t="s">
        <v>134</v>
      </c>
      <c r="K66" s="65" t="s">
        <v>109</v>
      </c>
      <c r="L66" s="65" t="s">
        <v>134</v>
      </c>
      <c r="M66" s="65" t="s">
        <v>134</v>
      </c>
      <c r="N66" s="65" t="s">
        <v>133</v>
      </c>
      <c r="O66" s="65" t="s">
        <v>134</v>
      </c>
      <c r="Q66" s="3">
        <f t="shared" si="1"/>
        <v>2</v>
      </c>
      <c r="R66" s="3">
        <f t="shared" si="3"/>
        <v>4</v>
      </c>
      <c r="S66" s="3">
        <f t="shared" si="4"/>
        <v>3</v>
      </c>
      <c r="T66" s="3">
        <f t="shared" si="5"/>
        <v>2</v>
      </c>
      <c r="U66" s="3">
        <f t="shared" si="6"/>
        <v>3</v>
      </c>
      <c r="V66" s="3">
        <f t="shared" si="7"/>
        <v>2</v>
      </c>
      <c r="W66" s="3">
        <f t="shared" si="8"/>
        <v>1</v>
      </c>
      <c r="X66" s="3">
        <f t="shared" si="9"/>
        <v>2</v>
      </c>
      <c r="Y66" s="3">
        <f t="shared" si="10"/>
        <v>2</v>
      </c>
      <c r="Z66" s="3">
        <f t="shared" si="11"/>
        <v>2</v>
      </c>
      <c r="AA66" s="3">
        <f t="shared" si="12"/>
        <v>1</v>
      </c>
      <c r="AB66" s="3">
        <f t="shared" si="13"/>
        <v>2</v>
      </c>
      <c r="AC66" s="3">
        <f t="shared" si="14"/>
        <v>2</v>
      </c>
      <c r="AD66" s="3">
        <f t="shared" si="15"/>
        <v>3</v>
      </c>
      <c r="AE66" s="3">
        <f t="shared" si="16"/>
        <v>2</v>
      </c>
      <c r="AG66" s="5">
        <f t="shared" si="2"/>
        <v>33</v>
      </c>
      <c r="AI66" s="3">
        <v>40</v>
      </c>
    </row>
    <row r="67" spans="1:35" s="3" customFormat="1" ht="16" x14ac:dyDescent="0.2">
      <c r="A67" s="58" t="s">
        <v>109</v>
      </c>
      <c r="B67" s="58" t="s">
        <v>109</v>
      </c>
      <c r="C67" s="58" t="s">
        <v>109</v>
      </c>
      <c r="D67" s="58" t="s">
        <v>109</v>
      </c>
      <c r="E67" s="58" t="s">
        <v>109</v>
      </c>
      <c r="F67" s="58" t="s">
        <v>109</v>
      </c>
      <c r="G67" s="58" t="s">
        <v>109</v>
      </c>
      <c r="H67" s="58" t="s">
        <v>109</v>
      </c>
      <c r="I67" s="58" t="s">
        <v>109</v>
      </c>
      <c r="J67" s="58" t="s">
        <v>109</v>
      </c>
      <c r="K67" s="58" t="s">
        <v>109</v>
      </c>
      <c r="L67" s="58" t="s">
        <v>109</v>
      </c>
      <c r="M67" s="58" t="s">
        <v>109</v>
      </c>
      <c r="N67" s="58" t="s">
        <v>109</v>
      </c>
      <c r="O67" s="58" t="s">
        <v>109</v>
      </c>
      <c r="Q67" s="3">
        <f t="shared" si="1"/>
        <v>1</v>
      </c>
      <c r="R67" s="3">
        <f t="shared" si="3"/>
        <v>1</v>
      </c>
      <c r="S67" s="3">
        <f t="shared" si="4"/>
        <v>1</v>
      </c>
      <c r="T67" s="3">
        <f t="shared" si="5"/>
        <v>1</v>
      </c>
      <c r="U67" s="3">
        <f t="shared" si="6"/>
        <v>1</v>
      </c>
      <c r="V67" s="3">
        <f t="shared" si="7"/>
        <v>1</v>
      </c>
      <c r="W67" s="3">
        <f t="shared" si="8"/>
        <v>1</v>
      </c>
      <c r="X67" s="3">
        <f t="shared" si="9"/>
        <v>1</v>
      </c>
      <c r="Y67" s="3">
        <f t="shared" si="10"/>
        <v>1</v>
      </c>
      <c r="Z67" s="3">
        <f t="shared" si="11"/>
        <v>1</v>
      </c>
      <c r="AA67" s="3">
        <f t="shared" si="12"/>
        <v>1</v>
      </c>
      <c r="AB67" s="3">
        <f t="shared" si="13"/>
        <v>1</v>
      </c>
      <c r="AC67" s="3">
        <f t="shared" si="14"/>
        <v>1</v>
      </c>
      <c r="AD67" s="3">
        <f t="shared" si="15"/>
        <v>1</v>
      </c>
      <c r="AE67" s="3">
        <f t="shared" si="16"/>
        <v>1</v>
      </c>
      <c r="AG67" s="5">
        <f t="shared" si="2"/>
        <v>15</v>
      </c>
      <c r="AI67" s="3">
        <v>40</v>
      </c>
    </row>
    <row r="68" spans="1:35" s="3" customFormat="1" ht="16" x14ac:dyDescent="0.2">
      <c r="A68" s="58" t="s">
        <v>132</v>
      </c>
      <c r="B68" s="58" t="s">
        <v>132</v>
      </c>
      <c r="C68" s="58" t="s">
        <v>132</v>
      </c>
      <c r="D68" s="58" t="s">
        <v>133</v>
      </c>
      <c r="E68" s="58" t="s">
        <v>133</v>
      </c>
      <c r="F68" s="58" t="s">
        <v>132</v>
      </c>
      <c r="G68" s="58" t="s">
        <v>132</v>
      </c>
      <c r="H68" s="58" t="s">
        <v>132</v>
      </c>
      <c r="I68" s="58" t="s">
        <v>132</v>
      </c>
      <c r="J68" s="58" t="s">
        <v>133</v>
      </c>
      <c r="K68" s="58" t="s">
        <v>132</v>
      </c>
      <c r="L68" s="58" t="s">
        <v>134</v>
      </c>
      <c r="M68" s="58" t="s">
        <v>133</v>
      </c>
      <c r="N68" s="58" t="s">
        <v>133</v>
      </c>
      <c r="O68" s="58" t="s">
        <v>134</v>
      </c>
      <c r="Q68" s="3">
        <f t="shared" ref="Q68:Q131" si="17">VALUE(LEFT(A68,1))</f>
        <v>4</v>
      </c>
      <c r="R68" s="3">
        <f t="shared" si="3"/>
        <v>4</v>
      </c>
      <c r="S68" s="3">
        <f t="shared" si="4"/>
        <v>4</v>
      </c>
      <c r="T68" s="3">
        <f t="shared" si="5"/>
        <v>3</v>
      </c>
      <c r="U68" s="3">
        <f t="shared" si="6"/>
        <v>3</v>
      </c>
      <c r="V68" s="3">
        <f t="shared" si="7"/>
        <v>4</v>
      </c>
      <c r="W68" s="3">
        <f t="shared" si="8"/>
        <v>4</v>
      </c>
      <c r="X68" s="3">
        <f t="shared" si="9"/>
        <v>4</v>
      </c>
      <c r="Y68" s="3">
        <f t="shared" si="10"/>
        <v>4</v>
      </c>
      <c r="Z68" s="3">
        <f t="shared" si="11"/>
        <v>3</v>
      </c>
      <c r="AA68" s="3">
        <f t="shared" si="12"/>
        <v>4</v>
      </c>
      <c r="AB68" s="3">
        <f t="shared" si="13"/>
        <v>2</v>
      </c>
      <c r="AC68" s="3">
        <f t="shared" si="14"/>
        <v>3</v>
      </c>
      <c r="AD68" s="3">
        <f t="shared" si="15"/>
        <v>3</v>
      </c>
      <c r="AE68" s="3">
        <f t="shared" si="16"/>
        <v>2</v>
      </c>
      <c r="AG68" s="5">
        <f t="shared" ref="AG68:AG131" si="18">SUM(Q68:AE68)</f>
        <v>51</v>
      </c>
      <c r="AI68" s="3">
        <v>40</v>
      </c>
    </row>
    <row r="69" spans="1:35" s="3" customFormat="1" ht="16" x14ac:dyDescent="0.2">
      <c r="A69" s="58" t="s">
        <v>109</v>
      </c>
      <c r="B69" s="58" t="s">
        <v>132</v>
      </c>
      <c r="C69" s="58" t="s">
        <v>134</v>
      </c>
      <c r="D69" s="58" t="s">
        <v>134</v>
      </c>
      <c r="E69" s="58" t="s">
        <v>109</v>
      </c>
      <c r="F69" s="58" t="s">
        <v>133</v>
      </c>
      <c r="G69" s="58" t="s">
        <v>133</v>
      </c>
      <c r="H69" s="58" t="s">
        <v>134</v>
      </c>
      <c r="I69" s="58" t="s">
        <v>132</v>
      </c>
      <c r="J69" s="58" t="s">
        <v>134</v>
      </c>
      <c r="K69" s="58" t="s">
        <v>133</v>
      </c>
      <c r="L69" s="58" t="s">
        <v>133</v>
      </c>
      <c r="M69" s="58" t="s">
        <v>133</v>
      </c>
      <c r="N69" s="58" t="s">
        <v>133</v>
      </c>
      <c r="O69" s="58" t="s">
        <v>132</v>
      </c>
      <c r="Q69" s="3">
        <f t="shared" si="17"/>
        <v>1</v>
      </c>
      <c r="R69" s="3">
        <f t="shared" si="3"/>
        <v>4</v>
      </c>
      <c r="S69" s="3">
        <f t="shared" si="4"/>
        <v>2</v>
      </c>
      <c r="T69" s="3">
        <f t="shared" si="5"/>
        <v>2</v>
      </c>
      <c r="U69" s="3">
        <f t="shared" si="6"/>
        <v>1</v>
      </c>
      <c r="V69" s="3">
        <f t="shared" si="7"/>
        <v>3</v>
      </c>
      <c r="W69" s="3">
        <f t="shared" si="8"/>
        <v>3</v>
      </c>
      <c r="X69" s="3">
        <f t="shared" si="9"/>
        <v>2</v>
      </c>
      <c r="Y69" s="3">
        <f t="shared" si="10"/>
        <v>4</v>
      </c>
      <c r="Z69" s="3">
        <f t="shared" si="11"/>
        <v>2</v>
      </c>
      <c r="AA69" s="3">
        <f t="shared" si="12"/>
        <v>3</v>
      </c>
      <c r="AB69" s="3">
        <f t="shared" si="13"/>
        <v>3</v>
      </c>
      <c r="AC69" s="3">
        <f t="shared" si="14"/>
        <v>3</v>
      </c>
      <c r="AD69" s="3">
        <f t="shared" si="15"/>
        <v>3</v>
      </c>
      <c r="AE69" s="3">
        <f t="shared" si="16"/>
        <v>4</v>
      </c>
      <c r="AG69" s="5">
        <f t="shared" si="18"/>
        <v>40</v>
      </c>
      <c r="AI69" s="3">
        <v>40</v>
      </c>
    </row>
    <row r="70" spans="1:35" s="3" customFormat="1" ht="16" x14ac:dyDescent="0.2">
      <c r="A70" s="58" t="s">
        <v>133</v>
      </c>
      <c r="B70" s="58" t="s">
        <v>132</v>
      </c>
      <c r="C70" s="58" t="s">
        <v>133</v>
      </c>
      <c r="D70" s="58" t="s">
        <v>133</v>
      </c>
      <c r="E70" s="58" t="s">
        <v>133</v>
      </c>
      <c r="F70" s="58" t="s">
        <v>134</v>
      </c>
      <c r="G70" s="58" t="s">
        <v>133</v>
      </c>
      <c r="H70" s="58" t="s">
        <v>133</v>
      </c>
      <c r="I70" s="58" t="s">
        <v>132</v>
      </c>
      <c r="J70" s="58" t="s">
        <v>132</v>
      </c>
      <c r="K70" s="58" t="s">
        <v>132</v>
      </c>
      <c r="L70" s="58" t="s">
        <v>134</v>
      </c>
      <c r="M70" s="58" t="s">
        <v>133</v>
      </c>
      <c r="N70" s="58" t="s">
        <v>133</v>
      </c>
      <c r="O70" s="58" t="s">
        <v>133</v>
      </c>
      <c r="Q70" s="3">
        <f t="shared" si="17"/>
        <v>3</v>
      </c>
      <c r="R70" s="3">
        <f t="shared" si="3"/>
        <v>4</v>
      </c>
      <c r="S70" s="3">
        <f t="shared" si="4"/>
        <v>3</v>
      </c>
      <c r="T70" s="3">
        <f t="shared" si="5"/>
        <v>3</v>
      </c>
      <c r="U70" s="3">
        <f t="shared" si="6"/>
        <v>3</v>
      </c>
      <c r="V70" s="3">
        <f t="shared" si="7"/>
        <v>2</v>
      </c>
      <c r="W70" s="3">
        <f t="shared" si="8"/>
        <v>3</v>
      </c>
      <c r="X70" s="3">
        <f t="shared" si="9"/>
        <v>3</v>
      </c>
      <c r="Y70" s="3">
        <f t="shared" si="10"/>
        <v>4</v>
      </c>
      <c r="Z70" s="3">
        <f t="shared" si="11"/>
        <v>4</v>
      </c>
      <c r="AA70" s="3">
        <f t="shared" si="12"/>
        <v>4</v>
      </c>
      <c r="AB70" s="3">
        <f t="shared" si="13"/>
        <v>2</v>
      </c>
      <c r="AC70" s="3">
        <f t="shared" si="14"/>
        <v>3</v>
      </c>
      <c r="AD70" s="3">
        <f t="shared" si="15"/>
        <v>3</v>
      </c>
      <c r="AE70" s="3">
        <f t="shared" si="16"/>
        <v>3</v>
      </c>
      <c r="AG70" s="5">
        <f t="shared" si="18"/>
        <v>47</v>
      </c>
      <c r="AI70" s="3">
        <v>40</v>
      </c>
    </row>
    <row r="71" spans="1:35" s="3" customFormat="1" ht="16" x14ac:dyDescent="0.2">
      <c r="A71" s="58" t="s">
        <v>134</v>
      </c>
      <c r="B71" s="58" t="s">
        <v>132</v>
      </c>
      <c r="C71" s="58" t="s">
        <v>134</v>
      </c>
      <c r="D71" s="58" t="s">
        <v>109</v>
      </c>
      <c r="E71" s="58" t="s">
        <v>134</v>
      </c>
      <c r="F71" s="58" t="s">
        <v>134</v>
      </c>
      <c r="G71" s="58" t="s">
        <v>133</v>
      </c>
      <c r="H71" s="58" t="s">
        <v>134</v>
      </c>
      <c r="I71" s="58" t="s">
        <v>134</v>
      </c>
      <c r="J71" s="58" t="s">
        <v>109</v>
      </c>
      <c r="K71" s="58" t="s">
        <v>134</v>
      </c>
      <c r="L71" s="58" t="s">
        <v>109</v>
      </c>
      <c r="M71" s="58" t="s">
        <v>134</v>
      </c>
      <c r="N71" s="58" t="s">
        <v>134</v>
      </c>
      <c r="O71" s="58" t="s">
        <v>134</v>
      </c>
      <c r="Q71" s="3">
        <f t="shared" si="17"/>
        <v>2</v>
      </c>
      <c r="R71" s="3">
        <f t="shared" si="3"/>
        <v>4</v>
      </c>
      <c r="S71" s="3">
        <f t="shared" si="4"/>
        <v>2</v>
      </c>
      <c r="T71" s="3">
        <f t="shared" si="5"/>
        <v>1</v>
      </c>
      <c r="U71" s="3">
        <f t="shared" si="6"/>
        <v>2</v>
      </c>
      <c r="V71" s="3">
        <f t="shared" si="7"/>
        <v>2</v>
      </c>
      <c r="W71" s="3">
        <f t="shared" si="8"/>
        <v>3</v>
      </c>
      <c r="X71" s="3">
        <f t="shared" si="9"/>
        <v>2</v>
      </c>
      <c r="Y71" s="3">
        <f t="shared" si="10"/>
        <v>2</v>
      </c>
      <c r="Z71" s="3">
        <f t="shared" si="11"/>
        <v>1</v>
      </c>
      <c r="AA71" s="3">
        <f t="shared" si="12"/>
        <v>2</v>
      </c>
      <c r="AB71" s="3">
        <f t="shared" si="13"/>
        <v>1</v>
      </c>
      <c r="AC71" s="3">
        <f t="shared" si="14"/>
        <v>2</v>
      </c>
      <c r="AD71" s="3">
        <f t="shared" si="15"/>
        <v>2</v>
      </c>
      <c r="AE71" s="3">
        <f t="shared" si="16"/>
        <v>2</v>
      </c>
      <c r="AG71" s="5">
        <f t="shared" si="18"/>
        <v>30</v>
      </c>
      <c r="AI71" s="3">
        <v>40</v>
      </c>
    </row>
    <row r="72" spans="1:35" s="3" customFormat="1" ht="16" x14ac:dyDescent="0.2">
      <c r="A72" s="58" t="s">
        <v>133</v>
      </c>
      <c r="B72" s="58" t="s">
        <v>132</v>
      </c>
      <c r="C72" s="58" t="s">
        <v>133</v>
      </c>
      <c r="D72" s="58" t="s">
        <v>134</v>
      </c>
      <c r="E72" s="58" t="s">
        <v>134</v>
      </c>
      <c r="F72" s="58" t="s">
        <v>133</v>
      </c>
      <c r="G72" s="58" t="s">
        <v>134</v>
      </c>
      <c r="H72" s="58" t="s">
        <v>109</v>
      </c>
      <c r="I72" s="58" t="s">
        <v>134</v>
      </c>
      <c r="J72" s="58" t="s">
        <v>134</v>
      </c>
      <c r="K72" s="58" t="s">
        <v>133</v>
      </c>
      <c r="L72" s="58" t="s">
        <v>134</v>
      </c>
      <c r="M72" s="58" t="s">
        <v>134</v>
      </c>
      <c r="N72" s="58" t="s">
        <v>133</v>
      </c>
      <c r="O72" s="58" t="s">
        <v>134</v>
      </c>
      <c r="Q72" s="3">
        <f t="shared" si="17"/>
        <v>3</v>
      </c>
      <c r="R72" s="3">
        <f t="shared" si="3"/>
        <v>4</v>
      </c>
      <c r="S72" s="3">
        <f t="shared" si="4"/>
        <v>3</v>
      </c>
      <c r="T72" s="3">
        <f t="shared" si="5"/>
        <v>2</v>
      </c>
      <c r="U72" s="3">
        <f t="shared" si="6"/>
        <v>2</v>
      </c>
      <c r="V72" s="3">
        <f t="shared" si="7"/>
        <v>3</v>
      </c>
      <c r="W72" s="3">
        <f t="shared" si="8"/>
        <v>2</v>
      </c>
      <c r="X72" s="3">
        <f t="shared" si="9"/>
        <v>1</v>
      </c>
      <c r="Y72" s="3">
        <f t="shared" si="10"/>
        <v>2</v>
      </c>
      <c r="Z72" s="3">
        <f t="shared" si="11"/>
        <v>2</v>
      </c>
      <c r="AA72" s="3">
        <f t="shared" si="12"/>
        <v>3</v>
      </c>
      <c r="AB72" s="3">
        <f t="shared" si="13"/>
        <v>2</v>
      </c>
      <c r="AC72" s="3">
        <f t="shared" si="14"/>
        <v>2</v>
      </c>
      <c r="AD72" s="3">
        <f t="shared" si="15"/>
        <v>3</v>
      </c>
      <c r="AE72" s="3">
        <f t="shared" si="16"/>
        <v>2</v>
      </c>
      <c r="AG72" s="5">
        <f t="shared" si="18"/>
        <v>36</v>
      </c>
      <c r="AI72" s="3">
        <v>40</v>
      </c>
    </row>
    <row r="73" spans="1:35" s="3" customFormat="1" ht="16" x14ac:dyDescent="0.2">
      <c r="A73" s="58" t="s">
        <v>109</v>
      </c>
      <c r="B73" s="58" t="s">
        <v>133</v>
      </c>
      <c r="C73" s="58" t="s">
        <v>132</v>
      </c>
      <c r="D73" s="58" t="s">
        <v>133</v>
      </c>
      <c r="E73" s="58" t="s">
        <v>134</v>
      </c>
      <c r="F73" s="58" t="s">
        <v>134</v>
      </c>
      <c r="G73" s="58" t="s">
        <v>134</v>
      </c>
      <c r="H73" s="58" t="s">
        <v>109</v>
      </c>
      <c r="I73" s="58" t="s">
        <v>132</v>
      </c>
      <c r="J73" s="58" t="s">
        <v>134</v>
      </c>
      <c r="K73" s="58" t="s">
        <v>132</v>
      </c>
      <c r="L73" s="58" t="s">
        <v>134</v>
      </c>
      <c r="M73" s="58" t="s">
        <v>134</v>
      </c>
      <c r="N73" s="58" t="s">
        <v>134</v>
      </c>
      <c r="O73" s="58" t="s">
        <v>134</v>
      </c>
      <c r="Q73" s="3">
        <f t="shared" si="17"/>
        <v>1</v>
      </c>
      <c r="R73" s="3">
        <f t="shared" si="3"/>
        <v>3</v>
      </c>
      <c r="S73" s="3">
        <f t="shared" si="4"/>
        <v>4</v>
      </c>
      <c r="T73" s="3">
        <f t="shared" si="5"/>
        <v>3</v>
      </c>
      <c r="U73" s="3">
        <f t="shared" si="6"/>
        <v>2</v>
      </c>
      <c r="V73" s="3">
        <f t="shared" si="7"/>
        <v>2</v>
      </c>
      <c r="W73" s="3">
        <f t="shared" si="8"/>
        <v>2</v>
      </c>
      <c r="X73" s="3">
        <f t="shared" si="9"/>
        <v>1</v>
      </c>
      <c r="Y73" s="3">
        <f t="shared" si="10"/>
        <v>4</v>
      </c>
      <c r="Z73" s="3">
        <f t="shared" si="11"/>
        <v>2</v>
      </c>
      <c r="AA73" s="3">
        <f t="shared" si="12"/>
        <v>4</v>
      </c>
      <c r="AB73" s="3">
        <f t="shared" si="13"/>
        <v>2</v>
      </c>
      <c r="AC73" s="3">
        <f t="shared" si="14"/>
        <v>2</v>
      </c>
      <c r="AD73" s="3">
        <f t="shared" si="15"/>
        <v>2</v>
      </c>
      <c r="AE73" s="3">
        <f t="shared" si="16"/>
        <v>2</v>
      </c>
      <c r="AG73" s="5">
        <f t="shared" si="18"/>
        <v>36</v>
      </c>
      <c r="AI73" s="3">
        <v>40</v>
      </c>
    </row>
    <row r="74" spans="1:35" s="3" customFormat="1" ht="16" x14ac:dyDescent="0.2">
      <c r="A74" s="58" t="s">
        <v>109</v>
      </c>
      <c r="B74" s="58" t="s">
        <v>109</v>
      </c>
      <c r="C74" s="58" t="s">
        <v>109</v>
      </c>
      <c r="D74" s="58" t="s">
        <v>109</v>
      </c>
      <c r="E74" s="58" t="s">
        <v>109</v>
      </c>
      <c r="F74" s="58" t="s">
        <v>109</v>
      </c>
      <c r="G74" s="58" t="s">
        <v>109</v>
      </c>
      <c r="H74" s="58" t="s">
        <v>109</v>
      </c>
      <c r="I74" s="58" t="s">
        <v>109</v>
      </c>
      <c r="J74" s="58" t="s">
        <v>109</v>
      </c>
      <c r="K74" s="58" t="s">
        <v>109</v>
      </c>
      <c r="L74" s="58" t="s">
        <v>109</v>
      </c>
      <c r="M74" s="58" t="s">
        <v>109</v>
      </c>
      <c r="N74" s="58" t="s">
        <v>109</v>
      </c>
      <c r="O74" s="58" t="s">
        <v>109</v>
      </c>
      <c r="Q74" s="3">
        <f t="shared" si="17"/>
        <v>1</v>
      </c>
      <c r="R74" s="3">
        <f t="shared" si="3"/>
        <v>1</v>
      </c>
      <c r="S74" s="3">
        <f t="shared" si="4"/>
        <v>1</v>
      </c>
      <c r="T74" s="3">
        <f t="shared" si="5"/>
        <v>1</v>
      </c>
      <c r="U74" s="3">
        <f t="shared" si="6"/>
        <v>1</v>
      </c>
      <c r="V74" s="3">
        <f t="shared" si="7"/>
        <v>1</v>
      </c>
      <c r="W74" s="3">
        <f t="shared" si="8"/>
        <v>1</v>
      </c>
      <c r="X74" s="3">
        <f t="shared" si="9"/>
        <v>1</v>
      </c>
      <c r="Y74" s="3">
        <f t="shared" si="10"/>
        <v>1</v>
      </c>
      <c r="Z74" s="3">
        <f t="shared" si="11"/>
        <v>1</v>
      </c>
      <c r="AA74" s="3">
        <f t="shared" si="12"/>
        <v>1</v>
      </c>
      <c r="AB74" s="3">
        <f t="shared" si="13"/>
        <v>1</v>
      </c>
      <c r="AC74" s="3">
        <f t="shared" si="14"/>
        <v>1</v>
      </c>
      <c r="AD74" s="3">
        <f t="shared" si="15"/>
        <v>1</v>
      </c>
      <c r="AE74" s="3">
        <f t="shared" si="16"/>
        <v>1</v>
      </c>
      <c r="AG74" s="5">
        <f t="shared" si="18"/>
        <v>15</v>
      </c>
      <c r="AI74" s="3">
        <v>40</v>
      </c>
    </row>
    <row r="75" spans="1:35" s="3" customFormat="1" ht="16" x14ac:dyDescent="0.2">
      <c r="A75" s="58" t="s">
        <v>109</v>
      </c>
      <c r="B75" s="58" t="s">
        <v>133</v>
      </c>
      <c r="C75" s="58" t="s">
        <v>134</v>
      </c>
      <c r="D75" s="58" t="s">
        <v>134</v>
      </c>
      <c r="E75" s="58" t="s">
        <v>134</v>
      </c>
      <c r="F75" s="58" t="s">
        <v>134</v>
      </c>
      <c r="G75" s="58" t="s">
        <v>134</v>
      </c>
      <c r="H75" s="58" t="s">
        <v>134</v>
      </c>
      <c r="I75" s="58" t="s">
        <v>134</v>
      </c>
      <c r="J75" s="58" t="s">
        <v>109</v>
      </c>
      <c r="K75" s="58" t="s">
        <v>134</v>
      </c>
      <c r="L75" s="58" t="s">
        <v>134</v>
      </c>
      <c r="M75" s="58" t="s">
        <v>134</v>
      </c>
      <c r="N75" s="58" t="s">
        <v>134</v>
      </c>
      <c r="O75" s="58" t="s">
        <v>134</v>
      </c>
      <c r="Q75" s="3">
        <f t="shared" si="17"/>
        <v>1</v>
      </c>
      <c r="R75" s="3">
        <f t="shared" si="3"/>
        <v>3</v>
      </c>
      <c r="S75" s="3">
        <f t="shared" si="4"/>
        <v>2</v>
      </c>
      <c r="T75" s="3">
        <f t="shared" si="5"/>
        <v>2</v>
      </c>
      <c r="U75" s="3">
        <f t="shared" si="6"/>
        <v>2</v>
      </c>
      <c r="V75" s="3">
        <f t="shared" si="7"/>
        <v>2</v>
      </c>
      <c r="W75" s="3">
        <f t="shared" si="8"/>
        <v>2</v>
      </c>
      <c r="X75" s="3">
        <f t="shared" si="9"/>
        <v>2</v>
      </c>
      <c r="Y75" s="3">
        <f t="shared" si="10"/>
        <v>2</v>
      </c>
      <c r="Z75" s="3">
        <f t="shared" si="11"/>
        <v>1</v>
      </c>
      <c r="AA75" s="3">
        <f t="shared" si="12"/>
        <v>2</v>
      </c>
      <c r="AB75" s="3">
        <f t="shared" si="13"/>
        <v>2</v>
      </c>
      <c r="AC75" s="3">
        <f t="shared" si="14"/>
        <v>2</v>
      </c>
      <c r="AD75" s="3">
        <f t="shared" si="15"/>
        <v>2</v>
      </c>
      <c r="AE75" s="3">
        <f t="shared" si="16"/>
        <v>2</v>
      </c>
      <c r="AG75" s="5">
        <f t="shared" si="18"/>
        <v>29</v>
      </c>
      <c r="AI75" s="3">
        <v>39</v>
      </c>
    </row>
    <row r="76" spans="1:35" s="3" customFormat="1" ht="16" x14ac:dyDescent="0.2">
      <c r="A76" s="58" t="s">
        <v>109</v>
      </c>
      <c r="B76" s="58" t="s">
        <v>132</v>
      </c>
      <c r="C76" s="58" t="s">
        <v>133</v>
      </c>
      <c r="D76" s="58" t="s">
        <v>134</v>
      </c>
      <c r="E76" s="58" t="s">
        <v>134</v>
      </c>
      <c r="F76" s="58" t="s">
        <v>109</v>
      </c>
      <c r="G76" s="58" t="s">
        <v>134</v>
      </c>
      <c r="H76" s="58" t="s">
        <v>109</v>
      </c>
      <c r="I76" s="58" t="s">
        <v>132</v>
      </c>
      <c r="J76" s="58" t="s">
        <v>133</v>
      </c>
      <c r="K76" s="58" t="s">
        <v>132</v>
      </c>
      <c r="L76" s="58" t="s">
        <v>134</v>
      </c>
      <c r="M76" s="58" t="s">
        <v>134</v>
      </c>
      <c r="N76" s="58" t="s">
        <v>109</v>
      </c>
      <c r="O76" s="58" t="s">
        <v>134</v>
      </c>
      <c r="Q76" s="3">
        <f t="shared" si="17"/>
        <v>1</v>
      </c>
      <c r="R76" s="3">
        <f t="shared" si="3"/>
        <v>4</v>
      </c>
      <c r="S76" s="3">
        <f t="shared" si="4"/>
        <v>3</v>
      </c>
      <c r="T76" s="3">
        <f t="shared" si="5"/>
        <v>2</v>
      </c>
      <c r="U76" s="3">
        <f t="shared" si="6"/>
        <v>2</v>
      </c>
      <c r="V76" s="3">
        <f t="shared" si="7"/>
        <v>1</v>
      </c>
      <c r="W76" s="3">
        <f t="shared" si="8"/>
        <v>2</v>
      </c>
      <c r="X76" s="3">
        <f t="shared" si="9"/>
        <v>1</v>
      </c>
      <c r="Y76" s="3">
        <f t="shared" si="10"/>
        <v>4</v>
      </c>
      <c r="Z76" s="3">
        <f t="shared" si="11"/>
        <v>3</v>
      </c>
      <c r="AA76" s="3">
        <f t="shared" si="12"/>
        <v>4</v>
      </c>
      <c r="AB76" s="3">
        <f t="shared" si="13"/>
        <v>2</v>
      </c>
      <c r="AC76" s="3">
        <f t="shared" si="14"/>
        <v>2</v>
      </c>
      <c r="AD76" s="3">
        <f t="shared" si="15"/>
        <v>1</v>
      </c>
      <c r="AE76" s="3">
        <f t="shared" si="16"/>
        <v>2</v>
      </c>
      <c r="AG76" s="5">
        <f t="shared" si="18"/>
        <v>34</v>
      </c>
      <c r="AI76" s="3">
        <v>39</v>
      </c>
    </row>
    <row r="77" spans="1:35" s="3" customFormat="1" ht="16" x14ac:dyDescent="0.2">
      <c r="A77" s="58" t="s">
        <v>134</v>
      </c>
      <c r="B77" s="58" t="s">
        <v>132</v>
      </c>
      <c r="C77" s="58" t="s">
        <v>133</v>
      </c>
      <c r="D77" s="58" t="s">
        <v>134</v>
      </c>
      <c r="E77" s="58" t="s">
        <v>134</v>
      </c>
      <c r="F77" s="58" t="s">
        <v>134</v>
      </c>
      <c r="G77" s="58" t="s">
        <v>134</v>
      </c>
      <c r="H77" s="58" t="s">
        <v>109</v>
      </c>
      <c r="I77" s="58" t="s">
        <v>133</v>
      </c>
      <c r="J77" s="58" t="s">
        <v>109</v>
      </c>
      <c r="K77" s="58" t="s">
        <v>134</v>
      </c>
      <c r="L77" s="58" t="s">
        <v>109</v>
      </c>
      <c r="M77" s="58" t="s">
        <v>109</v>
      </c>
      <c r="N77" s="58" t="s">
        <v>134</v>
      </c>
      <c r="O77" s="58" t="s">
        <v>134</v>
      </c>
      <c r="Q77" s="3">
        <f t="shared" si="17"/>
        <v>2</v>
      </c>
      <c r="R77" s="3">
        <f t="shared" si="3"/>
        <v>4</v>
      </c>
      <c r="S77" s="3">
        <f t="shared" si="4"/>
        <v>3</v>
      </c>
      <c r="T77" s="3">
        <f t="shared" si="5"/>
        <v>2</v>
      </c>
      <c r="U77" s="3">
        <f t="shared" si="6"/>
        <v>2</v>
      </c>
      <c r="V77" s="3">
        <f t="shared" si="7"/>
        <v>2</v>
      </c>
      <c r="W77" s="3">
        <f t="shared" si="8"/>
        <v>2</v>
      </c>
      <c r="X77" s="3">
        <f t="shared" si="9"/>
        <v>1</v>
      </c>
      <c r="Y77" s="3">
        <f t="shared" si="10"/>
        <v>3</v>
      </c>
      <c r="Z77" s="3">
        <f t="shared" si="11"/>
        <v>1</v>
      </c>
      <c r="AA77" s="3">
        <f t="shared" si="12"/>
        <v>2</v>
      </c>
      <c r="AB77" s="3">
        <f t="shared" si="13"/>
        <v>1</v>
      </c>
      <c r="AC77" s="3">
        <f t="shared" si="14"/>
        <v>1</v>
      </c>
      <c r="AD77" s="3">
        <f t="shared" si="15"/>
        <v>2</v>
      </c>
      <c r="AE77" s="3">
        <f t="shared" si="16"/>
        <v>2</v>
      </c>
      <c r="AG77" s="5">
        <f t="shared" si="18"/>
        <v>30</v>
      </c>
      <c r="AI77" s="3">
        <v>39</v>
      </c>
    </row>
    <row r="78" spans="1:35" s="3" customFormat="1" ht="16" x14ac:dyDescent="0.2">
      <c r="A78" s="58" t="s">
        <v>109</v>
      </c>
      <c r="B78" s="58" t="s">
        <v>133</v>
      </c>
      <c r="C78" s="58" t="s">
        <v>132</v>
      </c>
      <c r="D78" s="58" t="s">
        <v>134</v>
      </c>
      <c r="E78" s="58" t="s">
        <v>134</v>
      </c>
      <c r="F78" s="58" t="s">
        <v>109</v>
      </c>
      <c r="G78" s="58" t="s">
        <v>109</v>
      </c>
      <c r="H78" s="58" t="s">
        <v>109</v>
      </c>
      <c r="I78" s="58" t="s">
        <v>134</v>
      </c>
      <c r="J78" s="58" t="s">
        <v>109</v>
      </c>
      <c r="K78" s="58" t="s">
        <v>109</v>
      </c>
      <c r="L78" s="58" t="s">
        <v>109</v>
      </c>
      <c r="M78" s="58" t="s">
        <v>109</v>
      </c>
      <c r="N78" s="58" t="s">
        <v>109</v>
      </c>
      <c r="O78" s="58" t="s">
        <v>109</v>
      </c>
      <c r="Q78" s="3">
        <f t="shared" si="17"/>
        <v>1</v>
      </c>
      <c r="R78" s="3">
        <f t="shared" si="3"/>
        <v>3</v>
      </c>
      <c r="S78" s="3">
        <f t="shared" si="4"/>
        <v>4</v>
      </c>
      <c r="T78" s="3">
        <f t="shared" si="5"/>
        <v>2</v>
      </c>
      <c r="U78" s="3">
        <f t="shared" si="6"/>
        <v>2</v>
      </c>
      <c r="V78" s="3">
        <f t="shared" si="7"/>
        <v>1</v>
      </c>
      <c r="W78" s="3">
        <f t="shared" si="8"/>
        <v>1</v>
      </c>
      <c r="X78" s="3">
        <f t="shared" si="9"/>
        <v>1</v>
      </c>
      <c r="Y78" s="3">
        <f t="shared" si="10"/>
        <v>2</v>
      </c>
      <c r="Z78" s="3">
        <f t="shared" si="11"/>
        <v>1</v>
      </c>
      <c r="AA78" s="3">
        <f t="shared" si="12"/>
        <v>1</v>
      </c>
      <c r="AB78" s="3">
        <f t="shared" si="13"/>
        <v>1</v>
      </c>
      <c r="AC78" s="3">
        <f t="shared" si="14"/>
        <v>1</v>
      </c>
      <c r="AD78" s="3">
        <f t="shared" si="15"/>
        <v>1</v>
      </c>
      <c r="AE78" s="3">
        <f t="shared" si="16"/>
        <v>1</v>
      </c>
      <c r="AG78" s="5">
        <f t="shared" si="18"/>
        <v>23</v>
      </c>
      <c r="AI78" s="3">
        <v>39</v>
      </c>
    </row>
    <row r="79" spans="1:35" s="3" customFormat="1" ht="16" x14ac:dyDescent="0.2">
      <c r="A79" s="58" t="s">
        <v>134</v>
      </c>
      <c r="B79" s="58" t="s">
        <v>132</v>
      </c>
      <c r="C79" s="58" t="s">
        <v>132</v>
      </c>
      <c r="D79" s="58" t="s">
        <v>134</v>
      </c>
      <c r="E79" s="58" t="s">
        <v>133</v>
      </c>
      <c r="F79" s="58" t="s">
        <v>133</v>
      </c>
      <c r="G79" s="58" t="s">
        <v>134</v>
      </c>
      <c r="H79" s="58" t="s">
        <v>134</v>
      </c>
      <c r="I79" s="58" t="s">
        <v>132</v>
      </c>
      <c r="J79" s="58" t="s">
        <v>134</v>
      </c>
      <c r="K79" s="58" t="s">
        <v>132</v>
      </c>
      <c r="L79" s="58" t="s">
        <v>134</v>
      </c>
      <c r="M79" s="58" t="s">
        <v>134</v>
      </c>
      <c r="N79" s="58" t="s">
        <v>133</v>
      </c>
      <c r="O79" s="58" t="s">
        <v>134</v>
      </c>
      <c r="Q79" s="3">
        <f t="shared" si="17"/>
        <v>2</v>
      </c>
      <c r="R79" s="3">
        <f t="shared" si="3"/>
        <v>4</v>
      </c>
      <c r="S79" s="3">
        <f t="shared" si="4"/>
        <v>4</v>
      </c>
      <c r="T79" s="3">
        <f t="shared" si="5"/>
        <v>2</v>
      </c>
      <c r="U79" s="3">
        <f t="shared" si="6"/>
        <v>3</v>
      </c>
      <c r="V79" s="3">
        <f t="shared" si="7"/>
        <v>3</v>
      </c>
      <c r="W79" s="3">
        <f t="shared" si="8"/>
        <v>2</v>
      </c>
      <c r="X79" s="3">
        <f t="shared" si="9"/>
        <v>2</v>
      </c>
      <c r="Y79" s="3">
        <f t="shared" si="10"/>
        <v>4</v>
      </c>
      <c r="Z79" s="3">
        <f t="shared" si="11"/>
        <v>2</v>
      </c>
      <c r="AA79" s="3">
        <f t="shared" si="12"/>
        <v>4</v>
      </c>
      <c r="AB79" s="3">
        <f t="shared" si="13"/>
        <v>2</v>
      </c>
      <c r="AC79" s="3">
        <f t="shared" si="14"/>
        <v>2</v>
      </c>
      <c r="AD79" s="3">
        <f t="shared" si="15"/>
        <v>3</v>
      </c>
      <c r="AE79" s="3">
        <f t="shared" si="16"/>
        <v>2</v>
      </c>
      <c r="AG79" s="5">
        <f t="shared" si="18"/>
        <v>41</v>
      </c>
      <c r="AI79">
        <v>39</v>
      </c>
    </row>
    <row r="80" spans="1:35" s="3" customFormat="1" ht="16" x14ac:dyDescent="0.2">
      <c r="A80" s="58" t="s">
        <v>134</v>
      </c>
      <c r="B80" s="58" t="s">
        <v>132</v>
      </c>
      <c r="C80" s="58" t="s">
        <v>133</v>
      </c>
      <c r="D80" s="58" t="s">
        <v>134</v>
      </c>
      <c r="E80" s="58" t="s">
        <v>134</v>
      </c>
      <c r="F80" s="58" t="s">
        <v>134</v>
      </c>
      <c r="G80" s="58" t="s">
        <v>109</v>
      </c>
      <c r="H80" s="58" t="s">
        <v>109</v>
      </c>
      <c r="I80" s="58" t="s">
        <v>133</v>
      </c>
      <c r="J80" s="58" t="s">
        <v>134</v>
      </c>
      <c r="K80" s="58" t="s">
        <v>133</v>
      </c>
      <c r="L80" s="58" t="s">
        <v>134</v>
      </c>
      <c r="M80" s="58" t="s">
        <v>109</v>
      </c>
      <c r="N80" s="58" t="s">
        <v>134</v>
      </c>
      <c r="O80" s="58" t="s">
        <v>109</v>
      </c>
      <c r="Q80" s="3">
        <f t="shared" si="17"/>
        <v>2</v>
      </c>
      <c r="R80" s="3">
        <f t="shared" si="3"/>
        <v>4</v>
      </c>
      <c r="S80" s="3">
        <f t="shared" si="4"/>
        <v>3</v>
      </c>
      <c r="T80" s="3">
        <f t="shared" si="5"/>
        <v>2</v>
      </c>
      <c r="U80" s="3">
        <f t="shared" si="6"/>
        <v>2</v>
      </c>
      <c r="V80" s="3">
        <f t="shared" si="7"/>
        <v>2</v>
      </c>
      <c r="W80" s="3">
        <f t="shared" si="8"/>
        <v>1</v>
      </c>
      <c r="X80" s="3">
        <f t="shared" si="9"/>
        <v>1</v>
      </c>
      <c r="Y80" s="3">
        <f t="shared" si="10"/>
        <v>3</v>
      </c>
      <c r="Z80" s="3">
        <f t="shared" si="11"/>
        <v>2</v>
      </c>
      <c r="AA80" s="3">
        <f t="shared" si="12"/>
        <v>3</v>
      </c>
      <c r="AB80" s="3">
        <f t="shared" si="13"/>
        <v>2</v>
      </c>
      <c r="AC80" s="3">
        <f t="shared" si="14"/>
        <v>1</v>
      </c>
      <c r="AD80" s="3">
        <f t="shared" si="15"/>
        <v>2</v>
      </c>
      <c r="AE80" s="3">
        <f t="shared" si="16"/>
        <v>1</v>
      </c>
      <c r="AG80" s="5">
        <f t="shared" si="18"/>
        <v>31</v>
      </c>
      <c r="AI80" s="3">
        <v>39</v>
      </c>
    </row>
    <row r="81" spans="1:35" s="3" customFormat="1" ht="16" x14ac:dyDescent="0.2">
      <c r="A81" s="58" t="s">
        <v>134</v>
      </c>
      <c r="B81" s="58" t="s">
        <v>132</v>
      </c>
      <c r="C81" s="58" t="s">
        <v>132</v>
      </c>
      <c r="D81" s="58" t="s">
        <v>132</v>
      </c>
      <c r="E81" s="58" t="s">
        <v>133</v>
      </c>
      <c r="F81" s="58" t="s">
        <v>133</v>
      </c>
      <c r="G81" s="58" t="s">
        <v>133</v>
      </c>
      <c r="H81" s="58" t="s">
        <v>133</v>
      </c>
      <c r="I81" s="58" t="s">
        <v>133</v>
      </c>
      <c r="J81" s="58" t="s">
        <v>133</v>
      </c>
      <c r="K81" s="58" t="s">
        <v>132</v>
      </c>
      <c r="L81" s="58" t="s">
        <v>133</v>
      </c>
      <c r="M81" s="58" t="s">
        <v>133</v>
      </c>
      <c r="N81" s="58" t="s">
        <v>134</v>
      </c>
      <c r="O81" s="58" t="s">
        <v>134</v>
      </c>
      <c r="Q81" s="3">
        <f t="shared" si="17"/>
        <v>2</v>
      </c>
      <c r="R81" s="3">
        <f t="shared" si="3"/>
        <v>4</v>
      </c>
      <c r="S81" s="3">
        <f t="shared" si="4"/>
        <v>4</v>
      </c>
      <c r="T81" s="3">
        <f t="shared" si="5"/>
        <v>4</v>
      </c>
      <c r="U81" s="3">
        <f t="shared" si="6"/>
        <v>3</v>
      </c>
      <c r="V81" s="3">
        <f t="shared" si="7"/>
        <v>3</v>
      </c>
      <c r="W81" s="3">
        <f t="shared" si="8"/>
        <v>3</v>
      </c>
      <c r="X81" s="3">
        <f t="shared" si="9"/>
        <v>3</v>
      </c>
      <c r="Y81" s="3">
        <f t="shared" si="10"/>
        <v>3</v>
      </c>
      <c r="Z81" s="3">
        <f t="shared" si="11"/>
        <v>3</v>
      </c>
      <c r="AA81" s="3">
        <f t="shared" si="12"/>
        <v>4</v>
      </c>
      <c r="AB81" s="3">
        <f t="shared" si="13"/>
        <v>3</v>
      </c>
      <c r="AC81" s="3">
        <f t="shared" si="14"/>
        <v>3</v>
      </c>
      <c r="AD81" s="3">
        <f t="shared" si="15"/>
        <v>2</v>
      </c>
      <c r="AE81" s="3">
        <f t="shared" si="16"/>
        <v>2</v>
      </c>
      <c r="AG81" s="5">
        <f t="shared" si="18"/>
        <v>46</v>
      </c>
      <c r="AI81" s="3">
        <v>39</v>
      </c>
    </row>
    <row r="82" spans="1:35" s="3" customFormat="1" ht="16" x14ac:dyDescent="0.2">
      <c r="A82" s="58" t="s">
        <v>134</v>
      </c>
      <c r="B82" s="58" t="s">
        <v>132</v>
      </c>
      <c r="C82" s="58" t="s">
        <v>133</v>
      </c>
      <c r="D82" s="58" t="s">
        <v>132</v>
      </c>
      <c r="E82" s="58" t="s">
        <v>134</v>
      </c>
      <c r="F82" s="58" t="s">
        <v>134</v>
      </c>
      <c r="G82" s="58" t="s">
        <v>134</v>
      </c>
      <c r="H82" s="58" t="s">
        <v>134</v>
      </c>
      <c r="I82" s="58" t="s">
        <v>132</v>
      </c>
      <c r="J82" s="58" t="s">
        <v>109</v>
      </c>
      <c r="K82" s="58" t="s">
        <v>133</v>
      </c>
      <c r="L82" s="58" t="s">
        <v>134</v>
      </c>
      <c r="M82" s="58" t="s">
        <v>109</v>
      </c>
      <c r="N82" s="58" t="s">
        <v>134</v>
      </c>
      <c r="O82" s="58" t="s">
        <v>134</v>
      </c>
      <c r="Q82" s="3">
        <f t="shared" si="17"/>
        <v>2</v>
      </c>
      <c r="R82" s="3">
        <f t="shared" si="3"/>
        <v>4</v>
      </c>
      <c r="S82" s="3">
        <f t="shared" si="4"/>
        <v>3</v>
      </c>
      <c r="T82" s="3">
        <f t="shared" si="5"/>
        <v>4</v>
      </c>
      <c r="U82" s="3">
        <f t="shared" si="6"/>
        <v>2</v>
      </c>
      <c r="V82" s="3">
        <f t="shared" si="7"/>
        <v>2</v>
      </c>
      <c r="W82" s="3">
        <f t="shared" si="8"/>
        <v>2</v>
      </c>
      <c r="X82" s="3">
        <f t="shared" si="9"/>
        <v>2</v>
      </c>
      <c r="Y82" s="3">
        <f t="shared" si="10"/>
        <v>4</v>
      </c>
      <c r="Z82" s="3">
        <f t="shared" si="11"/>
        <v>1</v>
      </c>
      <c r="AA82" s="3">
        <f t="shared" si="12"/>
        <v>3</v>
      </c>
      <c r="AB82" s="3">
        <f t="shared" si="13"/>
        <v>2</v>
      </c>
      <c r="AC82" s="3">
        <f t="shared" si="14"/>
        <v>1</v>
      </c>
      <c r="AD82" s="3">
        <f t="shared" si="15"/>
        <v>2</v>
      </c>
      <c r="AE82" s="3">
        <f t="shared" si="16"/>
        <v>2</v>
      </c>
      <c r="AG82" s="5">
        <f t="shared" si="18"/>
        <v>36</v>
      </c>
      <c r="AI82" s="3">
        <v>39</v>
      </c>
    </row>
    <row r="83" spans="1:35" s="3" customFormat="1" ht="16" x14ac:dyDescent="0.2">
      <c r="A83" s="58" t="s">
        <v>134</v>
      </c>
      <c r="B83" s="58" t="s">
        <v>134</v>
      </c>
      <c r="C83" s="58" t="s">
        <v>133</v>
      </c>
      <c r="D83" s="58" t="s">
        <v>134</v>
      </c>
      <c r="E83" s="58" t="s">
        <v>134</v>
      </c>
      <c r="F83" s="58" t="s">
        <v>109</v>
      </c>
      <c r="G83" s="58" t="s">
        <v>109</v>
      </c>
      <c r="H83" s="58" t="s">
        <v>109</v>
      </c>
      <c r="I83" s="58" t="s">
        <v>133</v>
      </c>
      <c r="J83" s="58" t="s">
        <v>134</v>
      </c>
      <c r="K83" s="58" t="s">
        <v>133</v>
      </c>
      <c r="L83" s="58" t="s">
        <v>134</v>
      </c>
      <c r="M83" s="58" t="s">
        <v>134</v>
      </c>
      <c r="N83" s="58" t="s">
        <v>109</v>
      </c>
      <c r="O83" s="58" t="s">
        <v>109</v>
      </c>
      <c r="Q83" s="3">
        <f t="shared" si="17"/>
        <v>2</v>
      </c>
      <c r="R83" s="3">
        <f t="shared" ref="R83:R146" si="19">VALUE(LEFT(B83,1))</f>
        <v>2</v>
      </c>
      <c r="S83" s="3">
        <f t="shared" ref="S83:S146" si="20">VALUE(LEFT(C83,1))</f>
        <v>3</v>
      </c>
      <c r="T83" s="3">
        <f t="shared" ref="T83:T146" si="21">VALUE(LEFT(D83,1))</f>
        <v>2</v>
      </c>
      <c r="U83" s="3">
        <f t="shared" ref="U83:U146" si="22">VALUE(LEFT(E83,1))</f>
        <v>2</v>
      </c>
      <c r="V83" s="3">
        <f t="shared" ref="V83:V146" si="23">VALUE(LEFT(F83,1))</f>
        <v>1</v>
      </c>
      <c r="W83" s="3">
        <f t="shared" ref="W83:W146" si="24">VALUE(LEFT(G83,1))</f>
        <v>1</v>
      </c>
      <c r="X83" s="3">
        <f t="shared" ref="X83:X146" si="25">VALUE(LEFT(H83,1))</f>
        <v>1</v>
      </c>
      <c r="Y83" s="3">
        <f t="shared" ref="Y83:Y146" si="26">VALUE(LEFT(I83,1))</f>
        <v>3</v>
      </c>
      <c r="Z83" s="3">
        <f t="shared" ref="Z83:Z146" si="27">VALUE(LEFT(J83,1))</f>
        <v>2</v>
      </c>
      <c r="AA83" s="3">
        <f t="shared" ref="AA83:AA146" si="28">VALUE(LEFT(K83,1))</f>
        <v>3</v>
      </c>
      <c r="AB83" s="3">
        <f t="shared" ref="AB83:AB146" si="29">VALUE(LEFT(L83,1))</f>
        <v>2</v>
      </c>
      <c r="AC83" s="3">
        <f t="shared" ref="AC83:AC146" si="30">VALUE(LEFT(M83,1))</f>
        <v>2</v>
      </c>
      <c r="AD83" s="3">
        <f t="shared" ref="AD83:AD146" si="31">VALUE(LEFT(N83,1))</f>
        <v>1</v>
      </c>
      <c r="AE83" s="3">
        <f t="shared" ref="AE83:AE146" si="32">VALUE(LEFT(O83,1))</f>
        <v>1</v>
      </c>
      <c r="AG83" s="5">
        <f t="shared" si="18"/>
        <v>28</v>
      </c>
      <c r="AI83" s="3">
        <v>39</v>
      </c>
    </row>
    <row r="84" spans="1:35" s="3" customFormat="1" ht="16" x14ac:dyDescent="0.2">
      <c r="A84" s="58" t="s">
        <v>132</v>
      </c>
      <c r="B84" s="58" t="s">
        <v>132</v>
      </c>
      <c r="C84" s="58" t="s">
        <v>132</v>
      </c>
      <c r="D84" s="58" t="s">
        <v>133</v>
      </c>
      <c r="E84" s="58" t="s">
        <v>134</v>
      </c>
      <c r="F84" s="58" t="s">
        <v>133</v>
      </c>
      <c r="G84" s="58" t="s">
        <v>133</v>
      </c>
      <c r="H84" s="58" t="s">
        <v>134</v>
      </c>
      <c r="I84" s="58" t="s">
        <v>132</v>
      </c>
      <c r="J84" s="58" t="s">
        <v>132</v>
      </c>
      <c r="K84" s="58" t="s">
        <v>133</v>
      </c>
      <c r="L84" s="58" t="s">
        <v>133</v>
      </c>
      <c r="M84" s="58" t="s">
        <v>133</v>
      </c>
      <c r="N84" s="58" t="s">
        <v>134</v>
      </c>
      <c r="O84" s="58" t="s">
        <v>133</v>
      </c>
      <c r="Q84" s="3">
        <f t="shared" si="17"/>
        <v>4</v>
      </c>
      <c r="R84" s="3">
        <f t="shared" si="19"/>
        <v>4</v>
      </c>
      <c r="S84" s="3">
        <f t="shared" si="20"/>
        <v>4</v>
      </c>
      <c r="T84" s="3">
        <f t="shared" si="21"/>
        <v>3</v>
      </c>
      <c r="U84" s="3">
        <f t="shared" si="22"/>
        <v>2</v>
      </c>
      <c r="V84" s="3">
        <f t="shared" si="23"/>
        <v>3</v>
      </c>
      <c r="W84" s="3">
        <f t="shared" si="24"/>
        <v>3</v>
      </c>
      <c r="X84" s="3">
        <f t="shared" si="25"/>
        <v>2</v>
      </c>
      <c r="Y84" s="3">
        <f t="shared" si="26"/>
        <v>4</v>
      </c>
      <c r="Z84" s="3">
        <f t="shared" si="27"/>
        <v>4</v>
      </c>
      <c r="AA84" s="3">
        <f t="shared" si="28"/>
        <v>3</v>
      </c>
      <c r="AB84" s="3">
        <f t="shared" si="29"/>
        <v>3</v>
      </c>
      <c r="AC84" s="3">
        <f t="shared" si="30"/>
        <v>3</v>
      </c>
      <c r="AD84" s="3">
        <f t="shared" si="31"/>
        <v>2</v>
      </c>
      <c r="AE84" s="3">
        <f t="shared" si="32"/>
        <v>3</v>
      </c>
      <c r="AG84" s="5">
        <f t="shared" si="18"/>
        <v>47</v>
      </c>
      <c r="AI84" s="3">
        <v>39</v>
      </c>
    </row>
    <row r="85" spans="1:35" s="3" customFormat="1" ht="16" x14ac:dyDescent="0.2">
      <c r="A85" s="58" t="s">
        <v>134</v>
      </c>
      <c r="B85" s="58" t="s">
        <v>132</v>
      </c>
      <c r="C85" s="58" t="s">
        <v>132</v>
      </c>
      <c r="D85" s="58" t="s">
        <v>133</v>
      </c>
      <c r="E85" s="58" t="s">
        <v>133</v>
      </c>
      <c r="F85" s="58" t="s">
        <v>133</v>
      </c>
      <c r="G85" s="58" t="s">
        <v>133</v>
      </c>
      <c r="H85" s="58" t="s">
        <v>133</v>
      </c>
      <c r="I85" s="58" t="s">
        <v>132</v>
      </c>
      <c r="J85" s="58" t="s">
        <v>133</v>
      </c>
      <c r="K85" s="58" t="s">
        <v>132</v>
      </c>
      <c r="L85" s="58" t="s">
        <v>133</v>
      </c>
      <c r="M85" s="58" t="s">
        <v>133</v>
      </c>
      <c r="N85" s="58" t="s">
        <v>134</v>
      </c>
      <c r="O85" s="58" t="s">
        <v>134</v>
      </c>
      <c r="Q85" s="3">
        <f t="shared" si="17"/>
        <v>2</v>
      </c>
      <c r="R85" s="3">
        <f t="shared" si="19"/>
        <v>4</v>
      </c>
      <c r="S85" s="3">
        <f t="shared" si="20"/>
        <v>4</v>
      </c>
      <c r="T85" s="3">
        <f t="shared" si="21"/>
        <v>3</v>
      </c>
      <c r="U85" s="3">
        <f t="shared" si="22"/>
        <v>3</v>
      </c>
      <c r="V85" s="3">
        <f t="shared" si="23"/>
        <v>3</v>
      </c>
      <c r="W85" s="3">
        <f t="shared" si="24"/>
        <v>3</v>
      </c>
      <c r="X85" s="3">
        <f t="shared" si="25"/>
        <v>3</v>
      </c>
      <c r="Y85" s="3">
        <f t="shared" si="26"/>
        <v>4</v>
      </c>
      <c r="Z85" s="3">
        <f t="shared" si="27"/>
        <v>3</v>
      </c>
      <c r="AA85" s="3">
        <f t="shared" si="28"/>
        <v>4</v>
      </c>
      <c r="AB85" s="3">
        <f t="shared" si="29"/>
        <v>3</v>
      </c>
      <c r="AC85" s="3">
        <f t="shared" si="30"/>
        <v>3</v>
      </c>
      <c r="AD85" s="3">
        <f t="shared" si="31"/>
        <v>2</v>
      </c>
      <c r="AE85" s="3">
        <f t="shared" si="32"/>
        <v>2</v>
      </c>
      <c r="AG85" s="5">
        <f t="shared" si="18"/>
        <v>46</v>
      </c>
      <c r="AI85" s="3">
        <v>39</v>
      </c>
    </row>
    <row r="86" spans="1:35" s="3" customFormat="1" ht="16" x14ac:dyDescent="0.2">
      <c r="A86" s="58" t="s">
        <v>134</v>
      </c>
      <c r="B86" s="58" t="s">
        <v>132</v>
      </c>
      <c r="C86" s="58" t="s">
        <v>133</v>
      </c>
      <c r="D86" s="58" t="s">
        <v>134</v>
      </c>
      <c r="E86" s="58" t="s">
        <v>133</v>
      </c>
      <c r="F86" s="58" t="s">
        <v>134</v>
      </c>
      <c r="G86" s="58" t="s">
        <v>134</v>
      </c>
      <c r="H86" s="58" t="s">
        <v>133</v>
      </c>
      <c r="I86" s="58" t="s">
        <v>133</v>
      </c>
      <c r="J86" s="58" t="s">
        <v>133</v>
      </c>
      <c r="K86" s="58" t="s">
        <v>133</v>
      </c>
      <c r="L86" s="58" t="s">
        <v>134</v>
      </c>
      <c r="M86" s="58" t="s">
        <v>134</v>
      </c>
      <c r="N86" s="58" t="s">
        <v>133</v>
      </c>
      <c r="O86" s="58" t="s">
        <v>134</v>
      </c>
      <c r="Q86" s="3">
        <f t="shared" si="17"/>
        <v>2</v>
      </c>
      <c r="R86" s="3">
        <f t="shared" si="19"/>
        <v>4</v>
      </c>
      <c r="S86" s="3">
        <f t="shared" si="20"/>
        <v>3</v>
      </c>
      <c r="T86" s="3">
        <f t="shared" si="21"/>
        <v>2</v>
      </c>
      <c r="U86" s="3">
        <f t="shared" si="22"/>
        <v>3</v>
      </c>
      <c r="V86" s="3">
        <f t="shared" si="23"/>
        <v>2</v>
      </c>
      <c r="W86" s="3">
        <f t="shared" si="24"/>
        <v>2</v>
      </c>
      <c r="X86" s="3">
        <f t="shared" si="25"/>
        <v>3</v>
      </c>
      <c r="Y86" s="3">
        <f t="shared" si="26"/>
        <v>3</v>
      </c>
      <c r="Z86" s="3">
        <f t="shared" si="27"/>
        <v>3</v>
      </c>
      <c r="AA86" s="3">
        <f t="shared" si="28"/>
        <v>3</v>
      </c>
      <c r="AB86" s="3">
        <f t="shared" si="29"/>
        <v>2</v>
      </c>
      <c r="AC86" s="3">
        <f t="shared" si="30"/>
        <v>2</v>
      </c>
      <c r="AD86" s="3">
        <f t="shared" si="31"/>
        <v>3</v>
      </c>
      <c r="AE86" s="3">
        <f t="shared" si="32"/>
        <v>2</v>
      </c>
      <c r="AG86" s="5">
        <f t="shared" si="18"/>
        <v>39</v>
      </c>
      <c r="AI86" s="3">
        <v>39</v>
      </c>
    </row>
    <row r="87" spans="1:35" s="3" customFormat="1" ht="16" x14ac:dyDescent="0.2">
      <c r="A87" s="58" t="s">
        <v>133</v>
      </c>
      <c r="B87" s="58" t="s">
        <v>133</v>
      </c>
      <c r="C87" s="58" t="s">
        <v>133</v>
      </c>
      <c r="D87" s="58" t="s">
        <v>133</v>
      </c>
      <c r="E87" s="58" t="s">
        <v>133</v>
      </c>
      <c r="F87" s="58" t="s">
        <v>133</v>
      </c>
      <c r="G87" s="58" t="s">
        <v>133</v>
      </c>
      <c r="H87" s="58" t="s">
        <v>133</v>
      </c>
      <c r="I87" s="58" t="s">
        <v>133</v>
      </c>
      <c r="J87" s="58" t="s">
        <v>133</v>
      </c>
      <c r="K87" s="58" t="s">
        <v>133</v>
      </c>
      <c r="L87" s="58" t="s">
        <v>134</v>
      </c>
      <c r="M87" s="58" t="s">
        <v>134</v>
      </c>
      <c r="N87" s="58" t="s">
        <v>134</v>
      </c>
      <c r="O87" s="58" t="s">
        <v>134</v>
      </c>
      <c r="Q87" s="3">
        <f t="shared" si="17"/>
        <v>3</v>
      </c>
      <c r="R87" s="3">
        <f t="shared" si="19"/>
        <v>3</v>
      </c>
      <c r="S87" s="3">
        <f t="shared" si="20"/>
        <v>3</v>
      </c>
      <c r="T87" s="3">
        <f t="shared" si="21"/>
        <v>3</v>
      </c>
      <c r="U87" s="3">
        <f t="shared" si="22"/>
        <v>3</v>
      </c>
      <c r="V87" s="3">
        <f t="shared" si="23"/>
        <v>3</v>
      </c>
      <c r="W87" s="3">
        <f t="shared" si="24"/>
        <v>3</v>
      </c>
      <c r="X87" s="3">
        <f t="shared" si="25"/>
        <v>3</v>
      </c>
      <c r="Y87" s="3">
        <f t="shared" si="26"/>
        <v>3</v>
      </c>
      <c r="Z87" s="3">
        <f t="shared" si="27"/>
        <v>3</v>
      </c>
      <c r="AA87" s="3">
        <f t="shared" si="28"/>
        <v>3</v>
      </c>
      <c r="AB87" s="3">
        <f t="shared" si="29"/>
        <v>2</v>
      </c>
      <c r="AC87" s="3">
        <f t="shared" si="30"/>
        <v>2</v>
      </c>
      <c r="AD87" s="3">
        <f t="shared" si="31"/>
        <v>2</v>
      </c>
      <c r="AE87" s="3">
        <f t="shared" si="32"/>
        <v>2</v>
      </c>
      <c r="AG87" s="5">
        <f t="shared" si="18"/>
        <v>41</v>
      </c>
      <c r="AI87" s="3">
        <v>39</v>
      </c>
    </row>
    <row r="88" spans="1:35" s="3" customFormat="1" ht="16" x14ac:dyDescent="0.2">
      <c r="A88" s="58" t="s">
        <v>134</v>
      </c>
      <c r="B88" s="58" t="s">
        <v>132</v>
      </c>
      <c r="C88" s="58" t="s">
        <v>134</v>
      </c>
      <c r="D88" s="58" t="s">
        <v>134</v>
      </c>
      <c r="E88" s="58" t="s">
        <v>134</v>
      </c>
      <c r="F88" s="58" t="s">
        <v>109</v>
      </c>
      <c r="G88" s="58" t="s">
        <v>109</v>
      </c>
      <c r="H88" s="58" t="s">
        <v>109</v>
      </c>
      <c r="I88" s="58" t="s">
        <v>134</v>
      </c>
      <c r="J88" s="58" t="s">
        <v>109</v>
      </c>
      <c r="K88" s="58" t="s">
        <v>134</v>
      </c>
      <c r="L88" s="58" t="s">
        <v>134</v>
      </c>
      <c r="M88" s="58" t="s">
        <v>134</v>
      </c>
      <c r="N88" s="58" t="s">
        <v>134</v>
      </c>
      <c r="O88" s="58" t="s">
        <v>109</v>
      </c>
      <c r="Q88" s="3">
        <f t="shared" si="17"/>
        <v>2</v>
      </c>
      <c r="R88" s="3">
        <f t="shared" si="19"/>
        <v>4</v>
      </c>
      <c r="S88" s="3">
        <f t="shared" si="20"/>
        <v>2</v>
      </c>
      <c r="T88" s="3">
        <f t="shared" si="21"/>
        <v>2</v>
      </c>
      <c r="U88" s="3">
        <f t="shared" si="22"/>
        <v>2</v>
      </c>
      <c r="V88" s="3">
        <f t="shared" si="23"/>
        <v>1</v>
      </c>
      <c r="W88" s="3">
        <f t="shared" si="24"/>
        <v>1</v>
      </c>
      <c r="X88" s="3">
        <f t="shared" si="25"/>
        <v>1</v>
      </c>
      <c r="Y88" s="3">
        <f t="shared" si="26"/>
        <v>2</v>
      </c>
      <c r="Z88" s="3">
        <f t="shared" si="27"/>
        <v>1</v>
      </c>
      <c r="AA88" s="3">
        <f t="shared" si="28"/>
        <v>2</v>
      </c>
      <c r="AB88" s="3">
        <f t="shared" si="29"/>
        <v>2</v>
      </c>
      <c r="AC88" s="3">
        <f t="shared" si="30"/>
        <v>2</v>
      </c>
      <c r="AD88" s="3">
        <f t="shared" si="31"/>
        <v>2</v>
      </c>
      <c r="AE88" s="3">
        <f t="shared" si="32"/>
        <v>1</v>
      </c>
      <c r="AG88" s="5">
        <f t="shared" si="18"/>
        <v>27</v>
      </c>
      <c r="AI88" s="3">
        <v>38</v>
      </c>
    </row>
    <row r="89" spans="1:35" s="3" customFormat="1" ht="16" x14ac:dyDescent="0.2">
      <c r="A89" s="58" t="s">
        <v>134</v>
      </c>
      <c r="B89" s="58" t="s">
        <v>132</v>
      </c>
      <c r="C89" s="58" t="s">
        <v>133</v>
      </c>
      <c r="D89" s="58" t="s">
        <v>133</v>
      </c>
      <c r="E89" s="58" t="s">
        <v>134</v>
      </c>
      <c r="F89" s="58" t="s">
        <v>133</v>
      </c>
      <c r="G89" s="58" t="s">
        <v>133</v>
      </c>
      <c r="H89" s="58" t="s">
        <v>133</v>
      </c>
      <c r="I89" s="58" t="s">
        <v>133</v>
      </c>
      <c r="J89" s="58" t="s">
        <v>133</v>
      </c>
      <c r="K89" s="58" t="s">
        <v>133</v>
      </c>
      <c r="L89" s="58" t="s">
        <v>134</v>
      </c>
      <c r="M89" s="58" t="s">
        <v>133</v>
      </c>
      <c r="N89" s="58" t="s">
        <v>134</v>
      </c>
      <c r="O89" s="58" t="s">
        <v>134</v>
      </c>
      <c r="Q89" s="3">
        <f t="shared" si="17"/>
        <v>2</v>
      </c>
      <c r="R89" s="3">
        <f t="shared" si="19"/>
        <v>4</v>
      </c>
      <c r="S89" s="3">
        <f t="shared" si="20"/>
        <v>3</v>
      </c>
      <c r="T89" s="3">
        <f t="shared" si="21"/>
        <v>3</v>
      </c>
      <c r="U89" s="3">
        <f t="shared" si="22"/>
        <v>2</v>
      </c>
      <c r="V89" s="3">
        <f t="shared" si="23"/>
        <v>3</v>
      </c>
      <c r="W89" s="3">
        <f t="shared" si="24"/>
        <v>3</v>
      </c>
      <c r="X89" s="3">
        <f t="shared" si="25"/>
        <v>3</v>
      </c>
      <c r="Y89" s="3">
        <f t="shared" si="26"/>
        <v>3</v>
      </c>
      <c r="Z89" s="3">
        <f t="shared" si="27"/>
        <v>3</v>
      </c>
      <c r="AA89" s="3">
        <f t="shared" si="28"/>
        <v>3</v>
      </c>
      <c r="AB89" s="3">
        <f t="shared" si="29"/>
        <v>2</v>
      </c>
      <c r="AC89" s="3">
        <f t="shared" si="30"/>
        <v>3</v>
      </c>
      <c r="AD89" s="3">
        <f t="shared" si="31"/>
        <v>2</v>
      </c>
      <c r="AE89" s="3">
        <f t="shared" si="32"/>
        <v>2</v>
      </c>
      <c r="AG89" s="5">
        <f t="shared" si="18"/>
        <v>41</v>
      </c>
      <c r="AI89" s="3">
        <v>38</v>
      </c>
    </row>
    <row r="90" spans="1:35" s="3" customFormat="1" ht="16" x14ac:dyDescent="0.2">
      <c r="A90" s="58" t="s">
        <v>133</v>
      </c>
      <c r="B90" s="58" t="s">
        <v>133</v>
      </c>
      <c r="C90" s="58" t="s">
        <v>133</v>
      </c>
      <c r="D90" s="58" t="s">
        <v>133</v>
      </c>
      <c r="E90" s="58" t="s">
        <v>133</v>
      </c>
      <c r="F90" s="58" t="s">
        <v>133</v>
      </c>
      <c r="G90" s="58" t="s">
        <v>134</v>
      </c>
      <c r="H90" s="58" t="s">
        <v>134</v>
      </c>
      <c r="I90" s="58" t="s">
        <v>133</v>
      </c>
      <c r="J90" s="58" t="s">
        <v>134</v>
      </c>
      <c r="K90" s="58" t="s">
        <v>133</v>
      </c>
      <c r="L90" s="58" t="s">
        <v>133</v>
      </c>
      <c r="M90" s="58" t="s">
        <v>133</v>
      </c>
      <c r="N90" s="58" t="s">
        <v>133</v>
      </c>
      <c r="O90" s="58" t="s">
        <v>134</v>
      </c>
      <c r="Q90" s="3">
        <f t="shared" si="17"/>
        <v>3</v>
      </c>
      <c r="R90" s="3">
        <f t="shared" si="19"/>
        <v>3</v>
      </c>
      <c r="S90" s="3">
        <f t="shared" si="20"/>
        <v>3</v>
      </c>
      <c r="T90" s="3">
        <f t="shared" si="21"/>
        <v>3</v>
      </c>
      <c r="U90" s="3">
        <f t="shared" si="22"/>
        <v>3</v>
      </c>
      <c r="V90" s="3">
        <f t="shared" si="23"/>
        <v>3</v>
      </c>
      <c r="W90" s="3">
        <f t="shared" si="24"/>
        <v>2</v>
      </c>
      <c r="X90" s="3">
        <f t="shared" si="25"/>
        <v>2</v>
      </c>
      <c r="Y90" s="3">
        <f t="shared" si="26"/>
        <v>3</v>
      </c>
      <c r="Z90" s="3">
        <f t="shared" si="27"/>
        <v>2</v>
      </c>
      <c r="AA90" s="3">
        <f t="shared" si="28"/>
        <v>3</v>
      </c>
      <c r="AB90" s="3">
        <f t="shared" si="29"/>
        <v>3</v>
      </c>
      <c r="AC90" s="3">
        <f t="shared" si="30"/>
        <v>3</v>
      </c>
      <c r="AD90" s="3">
        <f t="shared" si="31"/>
        <v>3</v>
      </c>
      <c r="AE90" s="3">
        <f t="shared" si="32"/>
        <v>2</v>
      </c>
      <c r="AG90" s="5">
        <f t="shared" si="18"/>
        <v>41</v>
      </c>
      <c r="AI90" s="3">
        <v>38</v>
      </c>
    </row>
    <row r="91" spans="1:35" s="3" customFormat="1" ht="16" x14ac:dyDescent="0.2">
      <c r="A91" s="58" t="s">
        <v>134</v>
      </c>
      <c r="B91" s="58" t="s">
        <v>132</v>
      </c>
      <c r="C91" s="58" t="s">
        <v>133</v>
      </c>
      <c r="D91" s="58" t="s">
        <v>134</v>
      </c>
      <c r="E91" s="58" t="s">
        <v>134</v>
      </c>
      <c r="F91" s="58" t="s">
        <v>134</v>
      </c>
      <c r="G91" s="58" t="s">
        <v>134</v>
      </c>
      <c r="H91" s="58" t="s">
        <v>134</v>
      </c>
      <c r="I91" s="58" t="s">
        <v>133</v>
      </c>
      <c r="J91" s="58" t="s">
        <v>134</v>
      </c>
      <c r="K91" s="58" t="s">
        <v>134</v>
      </c>
      <c r="L91" s="58" t="s">
        <v>134</v>
      </c>
      <c r="M91" s="58" t="s">
        <v>134</v>
      </c>
      <c r="N91" s="58" t="s">
        <v>134</v>
      </c>
      <c r="O91" s="58" t="s">
        <v>134</v>
      </c>
      <c r="Q91" s="3">
        <f t="shared" si="17"/>
        <v>2</v>
      </c>
      <c r="R91" s="3">
        <f t="shared" si="19"/>
        <v>4</v>
      </c>
      <c r="S91" s="3">
        <f t="shared" si="20"/>
        <v>3</v>
      </c>
      <c r="T91" s="3">
        <f t="shared" si="21"/>
        <v>2</v>
      </c>
      <c r="U91" s="3">
        <f t="shared" si="22"/>
        <v>2</v>
      </c>
      <c r="V91" s="3">
        <f t="shared" si="23"/>
        <v>2</v>
      </c>
      <c r="W91" s="3">
        <f t="shared" si="24"/>
        <v>2</v>
      </c>
      <c r="X91" s="3">
        <f t="shared" si="25"/>
        <v>2</v>
      </c>
      <c r="Y91" s="3">
        <f t="shared" si="26"/>
        <v>3</v>
      </c>
      <c r="Z91" s="3">
        <f t="shared" si="27"/>
        <v>2</v>
      </c>
      <c r="AA91" s="3">
        <f t="shared" si="28"/>
        <v>2</v>
      </c>
      <c r="AB91" s="3">
        <f t="shared" si="29"/>
        <v>2</v>
      </c>
      <c r="AC91" s="3">
        <f t="shared" si="30"/>
        <v>2</v>
      </c>
      <c r="AD91" s="3">
        <f t="shared" si="31"/>
        <v>2</v>
      </c>
      <c r="AE91" s="3">
        <f t="shared" si="32"/>
        <v>2</v>
      </c>
      <c r="AG91" s="5">
        <f t="shared" si="18"/>
        <v>34</v>
      </c>
      <c r="AI91" s="3">
        <v>38</v>
      </c>
    </row>
    <row r="92" spans="1:35" s="3" customFormat="1" ht="16" x14ac:dyDescent="0.2">
      <c r="A92" s="58" t="s">
        <v>134</v>
      </c>
      <c r="B92" s="58" t="s">
        <v>132</v>
      </c>
      <c r="C92" s="58" t="s">
        <v>134</v>
      </c>
      <c r="D92" s="58" t="s">
        <v>134</v>
      </c>
      <c r="E92" s="58" t="s">
        <v>109</v>
      </c>
      <c r="F92" s="58" t="s">
        <v>134</v>
      </c>
      <c r="G92" s="58" t="s">
        <v>109</v>
      </c>
      <c r="H92" s="58" t="s">
        <v>134</v>
      </c>
      <c r="I92" s="58" t="s">
        <v>134</v>
      </c>
      <c r="J92" s="58" t="s">
        <v>134</v>
      </c>
      <c r="K92" s="58" t="s">
        <v>133</v>
      </c>
      <c r="L92" s="58" t="s">
        <v>134</v>
      </c>
      <c r="M92" s="58" t="s">
        <v>109</v>
      </c>
      <c r="N92" s="58" t="s">
        <v>109</v>
      </c>
      <c r="O92" s="58" t="s">
        <v>134</v>
      </c>
      <c r="Q92" s="3">
        <f t="shared" si="17"/>
        <v>2</v>
      </c>
      <c r="R92" s="3">
        <f t="shared" si="19"/>
        <v>4</v>
      </c>
      <c r="S92" s="3">
        <f t="shared" si="20"/>
        <v>2</v>
      </c>
      <c r="T92" s="3">
        <f t="shared" si="21"/>
        <v>2</v>
      </c>
      <c r="U92" s="3">
        <f t="shared" si="22"/>
        <v>1</v>
      </c>
      <c r="V92" s="3">
        <f t="shared" si="23"/>
        <v>2</v>
      </c>
      <c r="W92" s="3">
        <f t="shared" si="24"/>
        <v>1</v>
      </c>
      <c r="X92" s="3">
        <f t="shared" si="25"/>
        <v>2</v>
      </c>
      <c r="Y92" s="3">
        <f t="shared" si="26"/>
        <v>2</v>
      </c>
      <c r="Z92" s="3">
        <f t="shared" si="27"/>
        <v>2</v>
      </c>
      <c r="AA92" s="3">
        <f t="shared" si="28"/>
        <v>3</v>
      </c>
      <c r="AB92" s="3">
        <f t="shared" si="29"/>
        <v>2</v>
      </c>
      <c r="AC92" s="3">
        <f t="shared" si="30"/>
        <v>1</v>
      </c>
      <c r="AD92" s="3">
        <f t="shared" si="31"/>
        <v>1</v>
      </c>
      <c r="AE92" s="3">
        <f t="shared" si="32"/>
        <v>2</v>
      </c>
      <c r="AG92" s="5">
        <f t="shared" si="18"/>
        <v>29</v>
      </c>
      <c r="AI92" s="3">
        <v>38</v>
      </c>
    </row>
    <row r="93" spans="1:35" s="3" customFormat="1" ht="16" x14ac:dyDescent="0.2">
      <c r="A93" s="58" t="s">
        <v>134</v>
      </c>
      <c r="B93" s="58" t="s">
        <v>132</v>
      </c>
      <c r="C93" s="58" t="s">
        <v>132</v>
      </c>
      <c r="D93" s="58" t="s">
        <v>134</v>
      </c>
      <c r="E93" s="58" t="s">
        <v>134</v>
      </c>
      <c r="F93" s="58" t="s">
        <v>134</v>
      </c>
      <c r="G93" s="58" t="s">
        <v>133</v>
      </c>
      <c r="H93" s="58" t="s">
        <v>133</v>
      </c>
      <c r="I93" s="58" t="s">
        <v>133</v>
      </c>
      <c r="J93" s="58" t="s">
        <v>133</v>
      </c>
      <c r="K93" s="58" t="s">
        <v>134</v>
      </c>
      <c r="L93" s="58" t="s">
        <v>134</v>
      </c>
      <c r="M93" s="58" t="s">
        <v>134</v>
      </c>
      <c r="N93" s="58" t="s">
        <v>134</v>
      </c>
      <c r="O93" s="58" t="s">
        <v>109</v>
      </c>
      <c r="Q93" s="3">
        <f t="shared" si="17"/>
        <v>2</v>
      </c>
      <c r="R93" s="3">
        <f t="shared" si="19"/>
        <v>4</v>
      </c>
      <c r="S93" s="3">
        <f t="shared" si="20"/>
        <v>4</v>
      </c>
      <c r="T93" s="3">
        <f t="shared" si="21"/>
        <v>2</v>
      </c>
      <c r="U93" s="3">
        <f t="shared" si="22"/>
        <v>2</v>
      </c>
      <c r="V93" s="3">
        <f t="shared" si="23"/>
        <v>2</v>
      </c>
      <c r="W93" s="3">
        <f t="shared" si="24"/>
        <v>3</v>
      </c>
      <c r="X93" s="3">
        <f t="shared" si="25"/>
        <v>3</v>
      </c>
      <c r="Y93" s="3">
        <f t="shared" si="26"/>
        <v>3</v>
      </c>
      <c r="Z93" s="3">
        <f t="shared" si="27"/>
        <v>3</v>
      </c>
      <c r="AA93" s="3">
        <f t="shared" si="28"/>
        <v>2</v>
      </c>
      <c r="AB93" s="3">
        <f t="shared" si="29"/>
        <v>2</v>
      </c>
      <c r="AC93" s="3">
        <f t="shared" si="30"/>
        <v>2</v>
      </c>
      <c r="AD93" s="3">
        <f t="shared" si="31"/>
        <v>2</v>
      </c>
      <c r="AE93" s="3">
        <f t="shared" si="32"/>
        <v>1</v>
      </c>
      <c r="AG93" s="5">
        <f t="shared" si="18"/>
        <v>37</v>
      </c>
      <c r="AI93" s="3">
        <v>38</v>
      </c>
    </row>
    <row r="94" spans="1:35" s="3" customFormat="1" ht="16" x14ac:dyDescent="0.2">
      <c r="A94" s="58" t="s">
        <v>109</v>
      </c>
      <c r="B94" s="58" t="s">
        <v>132</v>
      </c>
      <c r="C94" s="58" t="s">
        <v>134</v>
      </c>
      <c r="D94" s="58" t="s">
        <v>133</v>
      </c>
      <c r="E94" s="58" t="s">
        <v>134</v>
      </c>
      <c r="F94" s="58" t="s">
        <v>109</v>
      </c>
      <c r="G94" s="58" t="s">
        <v>134</v>
      </c>
      <c r="H94" s="58" t="s">
        <v>133</v>
      </c>
      <c r="I94" s="58" t="s">
        <v>133</v>
      </c>
      <c r="J94" s="58" t="s">
        <v>133</v>
      </c>
      <c r="K94" s="58" t="s">
        <v>133</v>
      </c>
      <c r="L94" s="58" t="s">
        <v>134</v>
      </c>
      <c r="M94" s="58" t="s">
        <v>133</v>
      </c>
      <c r="N94" s="58" t="s">
        <v>134</v>
      </c>
      <c r="O94" s="58" t="s">
        <v>134</v>
      </c>
      <c r="Q94" s="3">
        <f t="shared" si="17"/>
        <v>1</v>
      </c>
      <c r="R94" s="3">
        <f t="shared" si="19"/>
        <v>4</v>
      </c>
      <c r="S94" s="3">
        <f t="shared" si="20"/>
        <v>2</v>
      </c>
      <c r="T94" s="3">
        <f t="shared" si="21"/>
        <v>3</v>
      </c>
      <c r="U94" s="3">
        <f t="shared" si="22"/>
        <v>2</v>
      </c>
      <c r="V94" s="3">
        <f t="shared" si="23"/>
        <v>1</v>
      </c>
      <c r="W94" s="3">
        <f t="shared" si="24"/>
        <v>2</v>
      </c>
      <c r="X94" s="3">
        <f t="shared" si="25"/>
        <v>3</v>
      </c>
      <c r="Y94" s="3">
        <f t="shared" si="26"/>
        <v>3</v>
      </c>
      <c r="Z94" s="3">
        <f t="shared" si="27"/>
        <v>3</v>
      </c>
      <c r="AA94" s="3">
        <f t="shared" si="28"/>
        <v>3</v>
      </c>
      <c r="AB94" s="3">
        <f t="shared" si="29"/>
        <v>2</v>
      </c>
      <c r="AC94" s="3">
        <f t="shared" si="30"/>
        <v>3</v>
      </c>
      <c r="AD94" s="3">
        <f t="shared" si="31"/>
        <v>2</v>
      </c>
      <c r="AE94" s="3">
        <f t="shared" si="32"/>
        <v>2</v>
      </c>
      <c r="AG94" s="5">
        <f t="shared" si="18"/>
        <v>36</v>
      </c>
      <c r="AI94" s="3">
        <v>38</v>
      </c>
    </row>
    <row r="95" spans="1:35" s="3" customFormat="1" ht="16" x14ac:dyDescent="0.2">
      <c r="A95" s="58" t="s">
        <v>133</v>
      </c>
      <c r="B95" s="58" t="s">
        <v>132</v>
      </c>
      <c r="C95" s="58" t="s">
        <v>132</v>
      </c>
      <c r="D95" s="58" t="s">
        <v>134</v>
      </c>
      <c r="E95" s="58" t="s">
        <v>133</v>
      </c>
      <c r="F95" s="58" t="s">
        <v>133</v>
      </c>
      <c r="G95" s="58" t="s">
        <v>134</v>
      </c>
      <c r="H95" s="58" t="s">
        <v>134</v>
      </c>
      <c r="I95" s="58" t="s">
        <v>133</v>
      </c>
      <c r="J95" s="58" t="s">
        <v>134</v>
      </c>
      <c r="K95" s="58" t="s">
        <v>134</v>
      </c>
      <c r="L95" s="58" t="s">
        <v>134</v>
      </c>
      <c r="M95" s="58" t="s">
        <v>109</v>
      </c>
      <c r="N95" s="58" t="s">
        <v>134</v>
      </c>
      <c r="O95" s="58" t="s">
        <v>133</v>
      </c>
      <c r="Q95" s="3">
        <f t="shared" si="17"/>
        <v>3</v>
      </c>
      <c r="R95" s="3">
        <f t="shared" si="19"/>
        <v>4</v>
      </c>
      <c r="S95" s="3">
        <f t="shared" si="20"/>
        <v>4</v>
      </c>
      <c r="T95" s="3">
        <f t="shared" si="21"/>
        <v>2</v>
      </c>
      <c r="U95" s="3">
        <f t="shared" si="22"/>
        <v>3</v>
      </c>
      <c r="V95" s="3">
        <f t="shared" si="23"/>
        <v>3</v>
      </c>
      <c r="W95" s="3">
        <f t="shared" si="24"/>
        <v>2</v>
      </c>
      <c r="X95" s="3">
        <f t="shared" si="25"/>
        <v>2</v>
      </c>
      <c r="Y95" s="3">
        <f t="shared" si="26"/>
        <v>3</v>
      </c>
      <c r="Z95" s="3">
        <f t="shared" si="27"/>
        <v>2</v>
      </c>
      <c r="AA95" s="3">
        <f t="shared" si="28"/>
        <v>2</v>
      </c>
      <c r="AB95" s="3">
        <f t="shared" si="29"/>
        <v>2</v>
      </c>
      <c r="AC95" s="3">
        <f t="shared" si="30"/>
        <v>1</v>
      </c>
      <c r="AD95" s="3">
        <f t="shared" si="31"/>
        <v>2</v>
      </c>
      <c r="AE95" s="3">
        <f t="shared" si="32"/>
        <v>3</v>
      </c>
      <c r="AG95" s="5">
        <f t="shared" si="18"/>
        <v>38</v>
      </c>
      <c r="AI95" s="3">
        <v>37</v>
      </c>
    </row>
    <row r="96" spans="1:35" s="3" customFormat="1" ht="16" x14ac:dyDescent="0.2">
      <c r="A96" s="58" t="s">
        <v>134</v>
      </c>
      <c r="B96" s="58" t="s">
        <v>134</v>
      </c>
      <c r="C96" s="58" t="s">
        <v>133</v>
      </c>
      <c r="D96" s="58" t="s">
        <v>134</v>
      </c>
      <c r="E96" s="58" t="s">
        <v>133</v>
      </c>
      <c r="F96" s="58" t="s">
        <v>109</v>
      </c>
      <c r="G96" s="58" t="s">
        <v>134</v>
      </c>
      <c r="H96" s="58" t="s">
        <v>109</v>
      </c>
      <c r="I96" s="58" t="s">
        <v>109</v>
      </c>
      <c r="J96" s="58" t="s">
        <v>109</v>
      </c>
      <c r="K96" s="58" t="s">
        <v>134</v>
      </c>
      <c r="L96" s="58" t="s">
        <v>133</v>
      </c>
      <c r="M96" s="58" t="s">
        <v>134</v>
      </c>
      <c r="N96" s="58" t="s">
        <v>133</v>
      </c>
      <c r="O96" s="58" t="s">
        <v>134</v>
      </c>
      <c r="Q96" s="3">
        <f t="shared" si="17"/>
        <v>2</v>
      </c>
      <c r="R96" s="3">
        <f t="shared" si="19"/>
        <v>2</v>
      </c>
      <c r="S96" s="3">
        <f t="shared" si="20"/>
        <v>3</v>
      </c>
      <c r="T96" s="3">
        <f t="shared" si="21"/>
        <v>2</v>
      </c>
      <c r="U96" s="3">
        <f t="shared" si="22"/>
        <v>3</v>
      </c>
      <c r="V96" s="3">
        <f t="shared" si="23"/>
        <v>1</v>
      </c>
      <c r="W96" s="3">
        <f t="shared" si="24"/>
        <v>2</v>
      </c>
      <c r="X96" s="3">
        <f t="shared" si="25"/>
        <v>1</v>
      </c>
      <c r="Y96" s="3">
        <f t="shared" si="26"/>
        <v>1</v>
      </c>
      <c r="Z96" s="3">
        <f t="shared" si="27"/>
        <v>1</v>
      </c>
      <c r="AA96" s="3">
        <f t="shared" si="28"/>
        <v>2</v>
      </c>
      <c r="AB96" s="3">
        <f t="shared" si="29"/>
        <v>3</v>
      </c>
      <c r="AC96" s="3">
        <f t="shared" si="30"/>
        <v>2</v>
      </c>
      <c r="AD96" s="3">
        <f t="shared" si="31"/>
        <v>3</v>
      </c>
      <c r="AE96" s="3">
        <f t="shared" si="32"/>
        <v>2</v>
      </c>
      <c r="AG96" s="5">
        <f t="shared" si="18"/>
        <v>30</v>
      </c>
      <c r="AI96" s="3">
        <v>37</v>
      </c>
    </row>
    <row r="97" spans="1:35" s="3" customFormat="1" ht="16" x14ac:dyDescent="0.2">
      <c r="A97" s="58" t="s">
        <v>134</v>
      </c>
      <c r="B97" s="58" t="s">
        <v>132</v>
      </c>
      <c r="C97" s="58" t="s">
        <v>133</v>
      </c>
      <c r="D97" s="58" t="s">
        <v>134</v>
      </c>
      <c r="E97" s="58" t="s">
        <v>134</v>
      </c>
      <c r="F97" s="58" t="s">
        <v>134</v>
      </c>
      <c r="G97" s="58" t="s">
        <v>109</v>
      </c>
      <c r="H97" s="58" t="s">
        <v>134</v>
      </c>
      <c r="I97" s="58" t="s">
        <v>133</v>
      </c>
      <c r="J97" s="58" t="s">
        <v>134</v>
      </c>
      <c r="K97" s="58" t="s">
        <v>133</v>
      </c>
      <c r="L97" s="58" t="s">
        <v>134</v>
      </c>
      <c r="M97" s="58" t="s">
        <v>134</v>
      </c>
      <c r="N97" s="58" t="s">
        <v>133</v>
      </c>
      <c r="O97" s="58" t="s">
        <v>134</v>
      </c>
      <c r="Q97" s="3">
        <f t="shared" si="17"/>
        <v>2</v>
      </c>
      <c r="R97" s="3">
        <f t="shared" si="19"/>
        <v>4</v>
      </c>
      <c r="S97" s="3">
        <f t="shared" si="20"/>
        <v>3</v>
      </c>
      <c r="T97" s="3">
        <f t="shared" si="21"/>
        <v>2</v>
      </c>
      <c r="U97" s="3">
        <f t="shared" si="22"/>
        <v>2</v>
      </c>
      <c r="V97" s="3">
        <f t="shared" si="23"/>
        <v>2</v>
      </c>
      <c r="W97" s="3">
        <f t="shared" si="24"/>
        <v>1</v>
      </c>
      <c r="X97" s="3">
        <f t="shared" si="25"/>
        <v>2</v>
      </c>
      <c r="Y97" s="3">
        <f t="shared" si="26"/>
        <v>3</v>
      </c>
      <c r="Z97" s="3">
        <f t="shared" si="27"/>
        <v>2</v>
      </c>
      <c r="AA97" s="3">
        <f t="shared" si="28"/>
        <v>3</v>
      </c>
      <c r="AB97" s="3">
        <f t="shared" si="29"/>
        <v>2</v>
      </c>
      <c r="AC97" s="3">
        <f t="shared" si="30"/>
        <v>2</v>
      </c>
      <c r="AD97" s="3">
        <f t="shared" si="31"/>
        <v>3</v>
      </c>
      <c r="AE97" s="3">
        <f t="shared" si="32"/>
        <v>2</v>
      </c>
      <c r="AG97" s="5">
        <f t="shared" si="18"/>
        <v>35</v>
      </c>
      <c r="AI97" s="3">
        <v>37</v>
      </c>
    </row>
    <row r="98" spans="1:35" s="3" customFormat="1" ht="16" x14ac:dyDescent="0.2">
      <c r="A98" s="58" t="s">
        <v>134</v>
      </c>
      <c r="B98" s="58" t="s">
        <v>132</v>
      </c>
      <c r="C98" s="58" t="s">
        <v>134</v>
      </c>
      <c r="D98" s="58" t="s">
        <v>133</v>
      </c>
      <c r="E98" s="58" t="s">
        <v>133</v>
      </c>
      <c r="F98" s="58" t="s">
        <v>133</v>
      </c>
      <c r="G98" s="58" t="s">
        <v>133</v>
      </c>
      <c r="H98" s="58" t="s">
        <v>133</v>
      </c>
      <c r="I98" s="58" t="s">
        <v>134</v>
      </c>
      <c r="J98" s="58" t="s">
        <v>133</v>
      </c>
      <c r="K98" s="58" t="s">
        <v>134</v>
      </c>
      <c r="L98" s="58" t="s">
        <v>134</v>
      </c>
      <c r="M98" s="58" t="s">
        <v>134</v>
      </c>
      <c r="N98" s="58" t="s">
        <v>133</v>
      </c>
      <c r="O98" s="58" t="s">
        <v>134</v>
      </c>
      <c r="Q98" s="3">
        <f t="shared" si="17"/>
        <v>2</v>
      </c>
      <c r="R98" s="3">
        <f t="shared" si="19"/>
        <v>4</v>
      </c>
      <c r="S98" s="3">
        <f t="shared" si="20"/>
        <v>2</v>
      </c>
      <c r="T98" s="3">
        <f t="shared" si="21"/>
        <v>3</v>
      </c>
      <c r="U98" s="3">
        <f t="shared" si="22"/>
        <v>3</v>
      </c>
      <c r="V98" s="3">
        <f t="shared" si="23"/>
        <v>3</v>
      </c>
      <c r="W98" s="3">
        <f t="shared" si="24"/>
        <v>3</v>
      </c>
      <c r="X98" s="3">
        <f t="shared" si="25"/>
        <v>3</v>
      </c>
      <c r="Y98" s="3">
        <f t="shared" si="26"/>
        <v>2</v>
      </c>
      <c r="Z98" s="3">
        <f t="shared" si="27"/>
        <v>3</v>
      </c>
      <c r="AA98" s="3">
        <f t="shared" si="28"/>
        <v>2</v>
      </c>
      <c r="AB98" s="3">
        <f t="shared" si="29"/>
        <v>2</v>
      </c>
      <c r="AC98" s="3">
        <f t="shared" si="30"/>
        <v>2</v>
      </c>
      <c r="AD98" s="3">
        <f t="shared" si="31"/>
        <v>3</v>
      </c>
      <c r="AE98" s="3">
        <f t="shared" si="32"/>
        <v>2</v>
      </c>
      <c r="AG98" s="5">
        <f t="shared" si="18"/>
        <v>39</v>
      </c>
      <c r="AI98">
        <v>37</v>
      </c>
    </row>
    <row r="99" spans="1:35" s="3" customFormat="1" ht="16" x14ac:dyDescent="0.2">
      <c r="A99" s="58" t="s">
        <v>134</v>
      </c>
      <c r="B99" s="58" t="s">
        <v>132</v>
      </c>
      <c r="C99" s="58" t="s">
        <v>134</v>
      </c>
      <c r="D99" s="58" t="s">
        <v>133</v>
      </c>
      <c r="E99" s="58" t="s">
        <v>134</v>
      </c>
      <c r="F99" s="58" t="s">
        <v>133</v>
      </c>
      <c r="G99" s="58" t="s">
        <v>134</v>
      </c>
      <c r="H99" s="58" t="s">
        <v>134</v>
      </c>
      <c r="I99" s="58" t="s">
        <v>134</v>
      </c>
      <c r="J99" s="58" t="s">
        <v>134</v>
      </c>
      <c r="K99" s="58" t="s">
        <v>134</v>
      </c>
      <c r="L99" s="58" t="s">
        <v>133</v>
      </c>
      <c r="M99" s="58" t="s">
        <v>133</v>
      </c>
      <c r="N99" s="58" t="s">
        <v>133</v>
      </c>
      <c r="O99" s="58" t="s">
        <v>132</v>
      </c>
      <c r="Q99" s="3">
        <f t="shared" si="17"/>
        <v>2</v>
      </c>
      <c r="R99" s="3">
        <f t="shared" si="19"/>
        <v>4</v>
      </c>
      <c r="S99" s="3">
        <f t="shared" si="20"/>
        <v>2</v>
      </c>
      <c r="T99" s="3">
        <f t="shared" si="21"/>
        <v>3</v>
      </c>
      <c r="U99" s="3">
        <f t="shared" si="22"/>
        <v>2</v>
      </c>
      <c r="V99" s="3">
        <f t="shared" si="23"/>
        <v>3</v>
      </c>
      <c r="W99" s="3">
        <f t="shared" si="24"/>
        <v>2</v>
      </c>
      <c r="X99" s="3">
        <f t="shared" si="25"/>
        <v>2</v>
      </c>
      <c r="Y99" s="3">
        <f t="shared" si="26"/>
        <v>2</v>
      </c>
      <c r="Z99" s="3">
        <f t="shared" si="27"/>
        <v>2</v>
      </c>
      <c r="AA99" s="3">
        <f t="shared" si="28"/>
        <v>2</v>
      </c>
      <c r="AB99" s="3">
        <f t="shared" si="29"/>
        <v>3</v>
      </c>
      <c r="AC99" s="3">
        <f t="shared" si="30"/>
        <v>3</v>
      </c>
      <c r="AD99" s="3">
        <f t="shared" si="31"/>
        <v>3</v>
      </c>
      <c r="AE99" s="3">
        <f t="shared" si="32"/>
        <v>4</v>
      </c>
      <c r="AG99" s="5">
        <f t="shared" si="18"/>
        <v>39</v>
      </c>
      <c r="AI99">
        <v>37</v>
      </c>
    </row>
    <row r="100" spans="1:35" s="3" customFormat="1" ht="16" x14ac:dyDescent="0.2">
      <c r="A100" s="58" t="s">
        <v>133</v>
      </c>
      <c r="B100" s="58" t="s">
        <v>133</v>
      </c>
      <c r="C100" s="58" t="s">
        <v>132</v>
      </c>
      <c r="D100" s="58" t="s">
        <v>133</v>
      </c>
      <c r="E100" s="58" t="s">
        <v>132</v>
      </c>
      <c r="F100" s="58" t="s">
        <v>134</v>
      </c>
      <c r="G100" s="58" t="s">
        <v>134</v>
      </c>
      <c r="H100" s="58" t="s">
        <v>134</v>
      </c>
      <c r="I100" s="58" t="s">
        <v>133</v>
      </c>
      <c r="J100" s="58" t="s">
        <v>133</v>
      </c>
      <c r="K100" s="58" t="s">
        <v>134</v>
      </c>
      <c r="L100" s="58" t="s">
        <v>133</v>
      </c>
      <c r="M100" s="58" t="s">
        <v>134</v>
      </c>
      <c r="N100" s="58" t="s">
        <v>134</v>
      </c>
      <c r="O100" s="58" t="s">
        <v>133</v>
      </c>
      <c r="Q100" s="3">
        <f t="shared" si="17"/>
        <v>3</v>
      </c>
      <c r="R100" s="3">
        <f t="shared" si="19"/>
        <v>3</v>
      </c>
      <c r="S100" s="3">
        <f t="shared" si="20"/>
        <v>4</v>
      </c>
      <c r="T100" s="3">
        <f t="shared" si="21"/>
        <v>3</v>
      </c>
      <c r="U100" s="3">
        <f t="shared" si="22"/>
        <v>4</v>
      </c>
      <c r="V100" s="3">
        <f t="shared" si="23"/>
        <v>2</v>
      </c>
      <c r="W100" s="3">
        <f t="shared" si="24"/>
        <v>2</v>
      </c>
      <c r="X100" s="3">
        <f t="shared" si="25"/>
        <v>2</v>
      </c>
      <c r="Y100" s="3">
        <f t="shared" si="26"/>
        <v>3</v>
      </c>
      <c r="Z100" s="3">
        <f t="shared" si="27"/>
        <v>3</v>
      </c>
      <c r="AA100" s="3">
        <f t="shared" si="28"/>
        <v>2</v>
      </c>
      <c r="AB100" s="3">
        <f t="shared" si="29"/>
        <v>3</v>
      </c>
      <c r="AC100" s="3">
        <f t="shared" si="30"/>
        <v>2</v>
      </c>
      <c r="AD100" s="3">
        <f t="shared" si="31"/>
        <v>2</v>
      </c>
      <c r="AE100" s="3">
        <f t="shared" si="32"/>
        <v>3</v>
      </c>
      <c r="AG100" s="5">
        <f t="shared" si="18"/>
        <v>41</v>
      </c>
      <c r="AI100" s="3">
        <v>37</v>
      </c>
    </row>
    <row r="101" spans="1:35" s="3" customFormat="1" ht="16" x14ac:dyDescent="0.2">
      <c r="A101" s="58" t="s">
        <v>133</v>
      </c>
      <c r="B101" s="58" t="s">
        <v>132</v>
      </c>
      <c r="C101" s="58" t="s">
        <v>132</v>
      </c>
      <c r="D101" s="58" t="s">
        <v>133</v>
      </c>
      <c r="E101" s="58" t="s">
        <v>133</v>
      </c>
      <c r="F101" s="58" t="s">
        <v>134</v>
      </c>
      <c r="G101" s="58" t="s">
        <v>133</v>
      </c>
      <c r="H101" s="58" t="s">
        <v>134</v>
      </c>
      <c r="I101" s="58" t="s">
        <v>133</v>
      </c>
      <c r="J101" s="58" t="s">
        <v>133</v>
      </c>
      <c r="K101" s="58" t="s">
        <v>134</v>
      </c>
      <c r="L101" s="58" t="s">
        <v>134</v>
      </c>
      <c r="M101" s="58" t="s">
        <v>134</v>
      </c>
      <c r="N101" s="58" t="s">
        <v>134</v>
      </c>
      <c r="O101" s="58" t="s">
        <v>133</v>
      </c>
      <c r="Q101" s="3">
        <f t="shared" si="17"/>
        <v>3</v>
      </c>
      <c r="R101" s="3">
        <f t="shared" si="19"/>
        <v>4</v>
      </c>
      <c r="S101" s="3">
        <f t="shared" si="20"/>
        <v>4</v>
      </c>
      <c r="T101" s="3">
        <f t="shared" si="21"/>
        <v>3</v>
      </c>
      <c r="U101" s="3">
        <f t="shared" si="22"/>
        <v>3</v>
      </c>
      <c r="V101" s="3">
        <f t="shared" si="23"/>
        <v>2</v>
      </c>
      <c r="W101" s="3">
        <f t="shared" si="24"/>
        <v>3</v>
      </c>
      <c r="X101" s="3">
        <f t="shared" si="25"/>
        <v>2</v>
      </c>
      <c r="Y101" s="3">
        <f t="shared" si="26"/>
        <v>3</v>
      </c>
      <c r="Z101" s="3">
        <f t="shared" si="27"/>
        <v>3</v>
      </c>
      <c r="AA101" s="3">
        <f t="shared" si="28"/>
        <v>2</v>
      </c>
      <c r="AB101" s="3">
        <f t="shared" si="29"/>
        <v>2</v>
      </c>
      <c r="AC101" s="3">
        <f t="shared" si="30"/>
        <v>2</v>
      </c>
      <c r="AD101" s="3">
        <f t="shared" si="31"/>
        <v>2</v>
      </c>
      <c r="AE101" s="3">
        <f t="shared" si="32"/>
        <v>3</v>
      </c>
      <c r="AG101" s="5">
        <f t="shared" si="18"/>
        <v>41</v>
      </c>
      <c r="AI101" s="3">
        <v>37</v>
      </c>
    </row>
    <row r="102" spans="1:35" s="3" customFormat="1" ht="16" x14ac:dyDescent="0.2">
      <c r="A102" s="58" t="s">
        <v>134</v>
      </c>
      <c r="B102" s="58" t="s">
        <v>132</v>
      </c>
      <c r="C102" s="58" t="s">
        <v>132</v>
      </c>
      <c r="D102" s="58" t="s">
        <v>134</v>
      </c>
      <c r="E102" s="58" t="s">
        <v>133</v>
      </c>
      <c r="F102" s="58" t="s">
        <v>133</v>
      </c>
      <c r="G102" s="58" t="s">
        <v>133</v>
      </c>
      <c r="H102" s="58" t="s">
        <v>134</v>
      </c>
      <c r="I102" s="58" t="s">
        <v>133</v>
      </c>
      <c r="J102" s="58" t="s">
        <v>133</v>
      </c>
      <c r="K102" s="58" t="s">
        <v>132</v>
      </c>
      <c r="L102" s="58" t="s">
        <v>134</v>
      </c>
      <c r="M102" s="58" t="s">
        <v>133</v>
      </c>
      <c r="N102" s="58" t="s">
        <v>134</v>
      </c>
      <c r="O102" s="58" t="s">
        <v>134</v>
      </c>
      <c r="Q102" s="3">
        <f t="shared" si="17"/>
        <v>2</v>
      </c>
      <c r="R102" s="3">
        <f t="shared" si="19"/>
        <v>4</v>
      </c>
      <c r="S102" s="3">
        <f t="shared" si="20"/>
        <v>4</v>
      </c>
      <c r="T102" s="3">
        <f t="shared" si="21"/>
        <v>2</v>
      </c>
      <c r="U102" s="3">
        <f t="shared" si="22"/>
        <v>3</v>
      </c>
      <c r="V102" s="3">
        <f t="shared" si="23"/>
        <v>3</v>
      </c>
      <c r="W102" s="3">
        <f t="shared" si="24"/>
        <v>3</v>
      </c>
      <c r="X102" s="3">
        <f t="shared" si="25"/>
        <v>2</v>
      </c>
      <c r="Y102" s="3">
        <f t="shared" si="26"/>
        <v>3</v>
      </c>
      <c r="Z102" s="3">
        <f t="shared" si="27"/>
        <v>3</v>
      </c>
      <c r="AA102" s="3">
        <f t="shared" si="28"/>
        <v>4</v>
      </c>
      <c r="AB102" s="3">
        <f t="shared" si="29"/>
        <v>2</v>
      </c>
      <c r="AC102" s="3">
        <f t="shared" si="30"/>
        <v>3</v>
      </c>
      <c r="AD102" s="3">
        <f t="shared" si="31"/>
        <v>2</v>
      </c>
      <c r="AE102" s="3">
        <f t="shared" si="32"/>
        <v>2</v>
      </c>
      <c r="AG102" s="5">
        <f t="shared" si="18"/>
        <v>42</v>
      </c>
      <c r="AI102" s="3">
        <v>37</v>
      </c>
    </row>
    <row r="103" spans="1:35" s="3" customFormat="1" ht="16" x14ac:dyDescent="0.2">
      <c r="A103" s="58" t="s">
        <v>109</v>
      </c>
      <c r="B103" s="58" t="s">
        <v>133</v>
      </c>
      <c r="C103" s="58" t="s">
        <v>134</v>
      </c>
      <c r="D103" s="58" t="s">
        <v>133</v>
      </c>
      <c r="E103" s="58" t="s">
        <v>132</v>
      </c>
      <c r="F103" s="58" t="s">
        <v>133</v>
      </c>
      <c r="G103" s="58" t="s">
        <v>134</v>
      </c>
      <c r="H103" s="58" t="s">
        <v>134</v>
      </c>
      <c r="I103" s="58" t="s">
        <v>109</v>
      </c>
      <c r="J103" s="58" t="s">
        <v>109</v>
      </c>
      <c r="K103" s="58" t="s">
        <v>134</v>
      </c>
      <c r="L103" s="58" t="s">
        <v>109</v>
      </c>
      <c r="M103" s="58" t="s">
        <v>109</v>
      </c>
      <c r="N103" s="58" t="s">
        <v>133</v>
      </c>
      <c r="O103" s="58" t="s">
        <v>133</v>
      </c>
      <c r="Q103" s="3">
        <f t="shared" si="17"/>
        <v>1</v>
      </c>
      <c r="R103" s="3">
        <f t="shared" si="19"/>
        <v>3</v>
      </c>
      <c r="S103" s="3">
        <f t="shared" si="20"/>
        <v>2</v>
      </c>
      <c r="T103" s="3">
        <f t="shared" si="21"/>
        <v>3</v>
      </c>
      <c r="U103" s="3">
        <f t="shared" si="22"/>
        <v>4</v>
      </c>
      <c r="V103" s="3">
        <f t="shared" si="23"/>
        <v>3</v>
      </c>
      <c r="W103" s="3">
        <f t="shared" si="24"/>
        <v>2</v>
      </c>
      <c r="X103" s="3">
        <f t="shared" si="25"/>
        <v>2</v>
      </c>
      <c r="Y103" s="3">
        <f t="shared" si="26"/>
        <v>1</v>
      </c>
      <c r="Z103" s="3">
        <f t="shared" si="27"/>
        <v>1</v>
      </c>
      <c r="AA103" s="3">
        <f t="shared" si="28"/>
        <v>2</v>
      </c>
      <c r="AB103" s="3">
        <f t="shared" si="29"/>
        <v>1</v>
      </c>
      <c r="AC103" s="3">
        <f t="shared" si="30"/>
        <v>1</v>
      </c>
      <c r="AD103" s="3">
        <f t="shared" si="31"/>
        <v>3</v>
      </c>
      <c r="AE103" s="3">
        <f t="shared" si="32"/>
        <v>3</v>
      </c>
      <c r="AG103" s="5">
        <f t="shared" si="18"/>
        <v>32</v>
      </c>
      <c r="AI103" s="3">
        <v>37</v>
      </c>
    </row>
    <row r="104" spans="1:35" s="3" customFormat="1" ht="16" x14ac:dyDescent="0.2">
      <c r="A104" s="58" t="s">
        <v>133</v>
      </c>
      <c r="B104" s="58" t="s">
        <v>133</v>
      </c>
      <c r="C104" s="58" t="s">
        <v>133</v>
      </c>
      <c r="D104" s="58" t="s">
        <v>133</v>
      </c>
      <c r="E104" s="58" t="s">
        <v>134</v>
      </c>
      <c r="F104" s="58" t="s">
        <v>133</v>
      </c>
      <c r="G104" s="58" t="s">
        <v>133</v>
      </c>
      <c r="H104" s="58" t="s">
        <v>133</v>
      </c>
      <c r="I104" s="58" t="s">
        <v>133</v>
      </c>
      <c r="J104" s="58" t="s">
        <v>133</v>
      </c>
      <c r="K104" s="58" t="s">
        <v>134</v>
      </c>
      <c r="L104" s="58" t="s">
        <v>134</v>
      </c>
      <c r="M104" s="58" t="s">
        <v>134</v>
      </c>
      <c r="N104" s="58" t="s">
        <v>133</v>
      </c>
      <c r="O104" s="58" t="s">
        <v>133</v>
      </c>
      <c r="Q104" s="3">
        <f t="shared" si="17"/>
        <v>3</v>
      </c>
      <c r="R104" s="3">
        <f t="shared" si="19"/>
        <v>3</v>
      </c>
      <c r="S104" s="3">
        <f t="shared" si="20"/>
        <v>3</v>
      </c>
      <c r="T104" s="3">
        <f t="shared" si="21"/>
        <v>3</v>
      </c>
      <c r="U104" s="3">
        <f t="shared" si="22"/>
        <v>2</v>
      </c>
      <c r="V104" s="3">
        <f t="shared" si="23"/>
        <v>3</v>
      </c>
      <c r="W104" s="3">
        <f t="shared" si="24"/>
        <v>3</v>
      </c>
      <c r="X104" s="3">
        <f t="shared" si="25"/>
        <v>3</v>
      </c>
      <c r="Y104" s="3">
        <f t="shared" si="26"/>
        <v>3</v>
      </c>
      <c r="Z104" s="3">
        <f t="shared" si="27"/>
        <v>3</v>
      </c>
      <c r="AA104" s="3">
        <f t="shared" si="28"/>
        <v>2</v>
      </c>
      <c r="AB104" s="3">
        <f t="shared" si="29"/>
        <v>2</v>
      </c>
      <c r="AC104" s="3">
        <f t="shared" si="30"/>
        <v>2</v>
      </c>
      <c r="AD104" s="3">
        <f t="shared" si="31"/>
        <v>3</v>
      </c>
      <c r="AE104" s="3">
        <f t="shared" si="32"/>
        <v>3</v>
      </c>
      <c r="AG104" s="5">
        <f t="shared" si="18"/>
        <v>41</v>
      </c>
      <c r="AI104" s="3">
        <v>37</v>
      </c>
    </row>
    <row r="105" spans="1:35" s="3" customFormat="1" ht="16" x14ac:dyDescent="0.2">
      <c r="A105" s="58" t="s">
        <v>132</v>
      </c>
      <c r="B105" s="58" t="s">
        <v>133</v>
      </c>
      <c r="C105" s="58" t="s">
        <v>132</v>
      </c>
      <c r="D105" s="58" t="s">
        <v>134</v>
      </c>
      <c r="E105" s="58" t="s">
        <v>132</v>
      </c>
      <c r="F105" s="58" t="s">
        <v>133</v>
      </c>
      <c r="G105" s="58" t="s">
        <v>134</v>
      </c>
      <c r="H105" s="58" t="s">
        <v>132</v>
      </c>
      <c r="I105" s="58" t="s">
        <v>134</v>
      </c>
      <c r="J105" s="58" t="s">
        <v>134</v>
      </c>
      <c r="K105" s="58" t="s">
        <v>133</v>
      </c>
      <c r="L105" s="58" t="s">
        <v>134</v>
      </c>
      <c r="M105" s="58" t="s">
        <v>132</v>
      </c>
      <c r="N105" s="58" t="s">
        <v>132</v>
      </c>
      <c r="O105" s="58" t="s">
        <v>133</v>
      </c>
      <c r="Q105" s="3">
        <f t="shared" si="17"/>
        <v>4</v>
      </c>
      <c r="R105" s="3">
        <f t="shared" si="19"/>
        <v>3</v>
      </c>
      <c r="S105" s="3">
        <f t="shared" si="20"/>
        <v>4</v>
      </c>
      <c r="T105" s="3">
        <f t="shared" si="21"/>
        <v>2</v>
      </c>
      <c r="U105" s="3">
        <f t="shared" si="22"/>
        <v>4</v>
      </c>
      <c r="V105" s="3">
        <f t="shared" si="23"/>
        <v>3</v>
      </c>
      <c r="W105" s="3">
        <f t="shared" si="24"/>
        <v>2</v>
      </c>
      <c r="X105" s="3">
        <f t="shared" si="25"/>
        <v>4</v>
      </c>
      <c r="Y105" s="3">
        <f t="shared" si="26"/>
        <v>2</v>
      </c>
      <c r="Z105" s="3">
        <f t="shared" si="27"/>
        <v>2</v>
      </c>
      <c r="AA105" s="3">
        <f t="shared" si="28"/>
        <v>3</v>
      </c>
      <c r="AB105" s="3">
        <f t="shared" si="29"/>
        <v>2</v>
      </c>
      <c r="AC105" s="3">
        <f t="shared" si="30"/>
        <v>4</v>
      </c>
      <c r="AD105" s="3">
        <f t="shared" si="31"/>
        <v>4</v>
      </c>
      <c r="AE105" s="3">
        <f t="shared" si="32"/>
        <v>3</v>
      </c>
      <c r="AG105" s="5">
        <f t="shared" si="18"/>
        <v>46</v>
      </c>
      <c r="AI105" s="3">
        <v>37</v>
      </c>
    </row>
    <row r="106" spans="1:35" s="3" customFormat="1" ht="16" x14ac:dyDescent="0.2">
      <c r="A106" s="58" t="s">
        <v>109</v>
      </c>
      <c r="B106" s="58" t="s">
        <v>134</v>
      </c>
      <c r="C106" s="58" t="s">
        <v>132</v>
      </c>
      <c r="D106" s="58" t="s">
        <v>132</v>
      </c>
      <c r="E106" s="58" t="s">
        <v>133</v>
      </c>
      <c r="F106" s="58" t="s">
        <v>132</v>
      </c>
      <c r="G106" s="58" t="s">
        <v>132</v>
      </c>
      <c r="H106" s="58" t="s">
        <v>133</v>
      </c>
      <c r="I106" s="58" t="s">
        <v>132</v>
      </c>
      <c r="J106" s="58" t="s">
        <v>132</v>
      </c>
      <c r="K106" s="58" t="s">
        <v>133</v>
      </c>
      <c r="L106" s="58" t="s">
        <v>134</v>
      </c>
      <c r="M106" s="58" t="s">
        <v>133</v>
      </c>
      <c r="N106" s="58" t="s">
        <v>133</v>
      </c>
      <c r="O106" s="58" t="s">
        <v>109</v>
      </c>
      <c r="Q106" s="3">
        <f t="shared" si="17"/>
        <v>1</v>
      </c>
      <c r="R106" s="3">
        <f t="shared" si="19"/>
        <v>2</v>
      </c>
      <c r="S106" s="3">
        <f t="shared" si="20"/>
        <v>4</v>
      </c>
      <c r="T106" s="3">
        <f t="shared" si="21"/>
        <v>4</v>
      </c>
      <c r="U106" s="3">
        <f t="shared" si="22"/>
        <v>3</v>
      </c>
      <c r="V106" s="3">
        <f t="shared" si="23"/>
        <v>4</v>
      </c>
      <c r="W106" s="3">
        <f t="shared" si="24"/>
        <v>4</v>
      </c>
      <c r="X106" s="3">
        <f t="shared" si="25"/>
        <v>3</v>
      </c>
      <c r="Y106" s="3">
        <f t="shared" si="26"/>
        <v>4</v>
      </c>
      <c r="Z106" s="3">
        <f t="shared" si="27"/>
        <v>4</v>
      </c>
      <c r="AA106" s="3">
        <f t="shared" si="28"/>
        <v>3</v>
      </c>
      <c r="AB106" s="3">
        <f t="shared" si="29"/>
        <v>2</v>
      </c>
      <c r="AC106" s="3">
        <f t="shared" si="30"/>
        <v>3</v>
      </c>
      <c r="AD106" s="3">
        <f t="shared" si="31"/>
        <v>3</v>
      </c>
      <c r="AE106" s="3">
        <f t="shared" si="32"/>
        <v>1</v>
      </c>
      <c r="AG106" s="5">
        <f t="shared" si="18"/>
        <v>45</v>
      </c>
      <c r="AI106" s="3">
        <v>37</v>
      </c>
    </row>
    <row r="107" spans="1:35" s="3" customFormat="1" ht="16" x14ac:dyDescent="0.2">
      <c r="A107" s="58" t="s">
        <v>133</v>
      </c>
      <c r="B107" s="58" t="s">
        <v>132</v>
      </c>
      <c r="C107" s="58" t="s">
        <v>133</v>
      </c>
      <c r="D107" s="58" t="s">
        <v>134</v>
      </c>
      <c r="E107" s="58" t="s">
        <v>133</v>
      </c>
      <c r="F107" s="58" t="s">
        <v>133</v>
      </c>
      <c r="G107" s="58" t="s">
        <v>133</v>
      </c>
      <c r="H107" s="58" t="s">
        <v>133</v>
      </c>
      <c r="I107" s="58" t="s">
        <v>133</v>
      </c>
      <c r="J107" s="58" t="s">
        <v>133</v>
      </c>
      <c r="K107" s="58" t="s">
        <v>134</v>
      </c>
      <c r="L107" s="58" t="s">
        <v>134</v>
      </c>
      <c r="M107" s="58" t="s">
        <v>134</v>
      </c>
      <c r="N107" s="58" t="s">
        <v>133</v>
      </c>
      <c r="O107" s="58" t="s">
        <v>133</v>
      </c>
      <c r="Q107" s="3">
        <f t="shared" si="17"/>
        <v>3</v>
      </c>
      <c r="R107" s="3">
        <f t="shared" si="19"/>
        <v>4</v>
      </c>
      <c r="S107" s="3">
        <f t="shared" si="20"/>
        <v>3</v>
      </c>
      <c r="T107" s="3">
        <f t="shared" si="21"/>
        <v>2</v>
      </c>
      <c r="U107" s="3">
        <f t="shared" si="22"/>
        <v>3</v>
      </c>
      <c r="V107" s="3">
        <f t="shared" si="23"/>
        <v>3</v>
      </c>
      <c r="W107" s="3">
        <f t="shared" si="24"/>
        <v>3</v>
      </c>
      <c r="X107" s="3">
        <f t="shared" si="25"/>
        <v>3</v>
      </c>
      <c r="Y107" s="3">
        <f t="shared" si="26"/>
        <v>3</v>
      </c>
      <c r="Z107" s="3">
        <f t="shared" si="27"/>
        <v>3</v>
      </c>
      <c r="AA107" s="3">
        <f t="shared" si="28"/>
        <v>2</v>
      </c>
      <c r="AB107" s="3">
        <f t="shared" si="29"/>
        <v>2</v>
      </c>
      <c r="AC107" s="3">
        <f t="shared" si="30"/>
        <v>2</v>
      </c>
      <c r="AD107" s="3">
        <f t="shared" si="31"/>
        <v>3</v>
      </c>
      <c r="AE107" s="3">
        <f t="shared" si="32"/>
        <v>3</v>
      </c>
      <c r="AG107" s="5">
        <f t="shared" si="18"/>
        <v>42</v>
      </c>
      <c r="AI107" s="3">
        <v>36</v>
      </c>
    </row>
    <row r="108" spans="1:35" s="3" customFormat="1" ht="16" x14ac:dyDescent="0.2">
      <c r="A108" s="58" t="s">
        <v>134</v>
      </c>
      <c r="B108" s="58" t="s">
        <v>132</v>
      </c>
      <c r="C108" s="58" t="s">
        <v>133</v>
      </c>
      <c r="D108" s="58" t="s">
        <v>133</v>
      </c>
      <c r="E108" s="58" t="s">
        <v>134</v>
      </c>
      <c r="F108" s="58" t="s">
        <v>134</v>
      </c>
      <c r="G108" s="58" t="s">
        <v>133</v>
      </c>
      <c r="H108" s="58" t="s">
        <v>134</v>
      </c>
      <c r="I108" s="58" t="s">
        <v>133</v>
      </c>
      <c r="J108" s="58" t="s">
        <v>133</v>
      </c>
      <c r="K108" s="58" t="s">
        <v>133</v>
      </c>
      <c r="L108" s="58" t="s">
        <v>134</v>
      </c>
      <c r="M108" s="58" t="s">
        <v>134</v>
      </c>
      <c r="N108" s="58" t="s">
        <v>134</v>
      </c>
      <c r="O108" s="58" t="s">
        <v>134</v>
      </c>
      <c r="Q108" s="3">
        <f t="shared" si="17"/>
        <v>2</v>
      </c>
      <c r="R108" s="3">
        <f t="shared" si="19"/>
        <v>4</v>
      </c>
      <c r="S108" s="3">
        <f t="shared" si="20"/>
        <v>3</v>
      </c>
      <c r="T108" s="3">
        <f t="shared" si="21"/>
        <v>3</v>
      </c>
      <c r="U108" s="3">
        <f t="shared" si="22"/>
        <v>2</v>
      </c>
      <c r="V108" s="3">
        <f t="shared" si="23"/>
        <v>2</v>
      </c>
      <c r="W108" s="3">
        <f t="shared" si="24"/>
        <v>3</v>
      </c>
      <c r="X108" s="3">
        <f t="shared" si="25"/>
        <v>2</v>
      </c>
      <c r="Y108" s="3">
        <f t="shared" si="26"/>
        <v>3</v>
      </c>
      <c r="Z108" s="3">
        <f t="shared" si="27"/>
        <v>3</v>
      </c>
      <c r="AA108" s="3">
        <f t="shared" si="28"/>
        <v>3</v>
      </c>
      <c r="AB108" s="3">
        <f t="shared" si="29"/>
        <v>2</v>
      </c>
      <c r="AC108" s="3">
        <f t="shared" si="30"/>
        <v>2</v>
      </c>
      <c r="AD108" s="3">
        <f t="shared" si="31"/>
        <v>2</v>
      </c>
      <c r="AE108" s="3">
        <f t="shared" si="32"/>
        <v>2</v>
      </c>
      <c r="AG108" s="5">
        <f t="shared" si="18"/>
        <v>38</v>
      </c>
      <c r="AI108" s="3">
        <v>36</v>
      </c>
    </row>
    <row r="109" spans="1:35" s="3" customFormat="1" ht="16" x14ac:dyDescent="0.2">
      <c r="A109" s="58" t="s">
        <v>109</v>
      </c>
      <c r="B109" s="58" t="s">
        <v>133</v>
      </c>
      <c r="C109" s="58" t="s">
        <v>132</v>
      </c>
      <c r="D109" s="58" t="s">
        <v>134</v>
      </c>
      <c r="E109" s="58" t="s">
        <v>133</v>
      </c>
      <c r="F109" s="58" t="s">
        <v>132</v>
      </c>
      <c r="G109" s="58" t="s">
        <v>133</v>
      </c>
      <c r="H109" s="58" t="s">
        <v>134</v>
      </c>
      <c r="I109" s="58" t="s">
        <v>134</v>
      </c>
      <c r="J109" s="58" t="s">
        <v>134</v>
      </c>
      <c r="K109" s="58" t="s">
        <v>134</v>
      </c>
      <c r="L109" s="58" t="s">
        <v>134</v>
      </c>
      <c r="M109" s="58" t="s">
        <v>134</v>
      </c>
      <c r="N109" s="58" t="s">
        <v>132</v>
      </c>
      <c r="O109" s="58" t="s">
        <v>132</v>
      </c>
      <c r="Q109" s="3">
        <f t="shared" si="17"/>
        <v>1</v>
      </c>
      <c r="R109" s="3">
        <f t="shared" si="19"/>
        <v>3</v>
      </c>
      <c r="S109" s="3">
        <f t="shared" si="20"/>
        <v>4</v>
      </c>
      <c r="T109" s="3">
        <f t="shared" si="21"/>
        <v>2</v>
      </c>
      <c r="U109" s="3">
        <f t="shared" si="22"/>
        <v>3</v>
      </c>
      <c r="V109" s="3">
        <f t="shared" si="23"/>
        <v>4</v>
      </c>
      <c r="W109" s="3">
        <f t="shared" si="24"/>
        <v>3</v>
      </c>
      <c r="X109" s="3">
        <f t="shared" si="25"/>
        <v>2</v>
      </c>
      <c r="Y109" s="3">
        <f t="shared" si="26"/>
        <v>2</v>
      </c>
      <c r="Z109" s="3">
        <f t="shared" si="27"/>
        <v>2</v>
      </c>
      <c r="AA109" s="3">
        <f t="shared" si="28"/>
        <v>2</v>
      </c>
      <c r="AB109" s="3">
        <f t="shared" si="29"/>
        <v>2</v>
      </c>
      <c r="AC109" s="3">
        <f t="shared" si="30"/>
        <v>2</v>
      </c>
      <c r="AD109" s="3">
        <f t="shared" si="31"/>
        <v>4</v>
      </c>
      <c r="AE109" s="3">
        <f t="shared" si="32"/>
        <v>4</v>
      </c>
      <c r="AG109" s="5">
        <f t="shared" si="18"/>
        <v>40</v>
      </c>
      <c r="AI109" s="3">
        <v>36</v>
      </c>
    </row>
    <row r="110" spans="1:35" s="3" customFormat="1" ht="16" x14ac:dyDescent="0.2">
      <c r="A110" s="58" t="s">
        <v>134</v>
      </c>
      <c r="B110" s="58" t="s">
        <v>132</v>
      </c>
      <c r="C110" s="58" t="s">
        <v>133</v>
      </c>
      <c r="D110" s="58" t="s">
        <v>133</v>
      </c>
      <c r="E110" s="58" t="s">
        <v>134</v>
      </c>
      <c r="F110" s="58" t="s">
        <v>133</v>
      </c>
      <c r="G110" s="58" t="s">
        <v>134</v>
      </c>
      <c r="H110" s="58" t="s">
        <v>134</v>
      </c>
      <c r="I110" s="58" t="s">
        <v>133</v>
      </c>
      <c r="J110" s="58" t="s">
        <v>134</v>
      </c>
      <c r="K110" s="58" t="s">
        <v>133</v>
      </c>
      <c r="L110" s="58" t="s">
        <v>134</v>
      </c>
      <c r="M110" s="58" t="s">
        <v>134</v>
      </c>
      <c r="N110" s="58" t="s">
        <v>109</v>
      </c>
      <c r="O110" s="58" t="s">
        <v>133</v>
      </c>
      <c r="Q110" s="3">
        <f t="shared" si="17"/>
        <v>2</v>
      </c>
      <c r="R110" s="3">
        <f t="shared" si="19"/>
        <v>4</v>
      </c>
      <c r="S110" s="3">
        <f t="shared" si="20"/>
        <v>3</v>
      </c>
      <c r="T110" s="3">
        <f t="shared" si="21"/>
        <v>3</v>
      </c>
      <c r="U110" s="3">
        <f t="shared" si="22"/>
        <v>2</v>
      </c>
      <c r="V110" s="3">
        <f t="shared" si="23"/>
        <v>3</v>
      </c>
      <c r="W110" s="3">
        <f t="shared" si="24"/>
        <v>2</v>
      </c>
      <c r="X110" s="3">
        <f t="shared" si="25"/>
        <v>2</v>
      </c>
      <c r="Y110" s="3">
        <f t="shared" si="26"/>
        <v>3</v>
      </c>
      <c r="Z110" s="3">
        <f t="shared" si="27"/>
        <v>2</v>
      </c>
      <c r="AA110" s="3">
        <f t="shared" si="28"/>
        <v>3</v>
      </c>
      <c r="AB110" s="3">
        <f t="shared" si="29"/>
        <v>2</v>
      </c>
      <c r="AC110" s="3">
        <f t="shared" si="30"/>
        <v>2</v>
      </c>
      <c r="AD110" s="3">
        <f t="shared" si="31"/>
        <v>1</v>
      </c>
      <c r="AE110" s="3">
        <f t="shared" si="32"/>
        <v>3</v>
      </c>
      <c r="AG110" s="5">
        <f t="shared" si="18"/>
        <v>37</v>
      </c>
      <c r="AI110" s="3">
        <v>36</v>
      </c>
    </row>
    <row r="111" spans="1:35" s="3" customFormat="1" ht="16" x14ac:dyDescent="0.2">
      <c r="A111" s="58" t="s">
        <v>134</v>
      </c>
      <c r="B111" s="58" t="s">
        <v>132</v>
      </c>
      <c r="C111" s="58" t="s">
        <v>133</v>
      </c>
      <c r="D111" s="58" t="s">
        <v>133</v>
      </c>
      <c r="E111" s="58" t="s">
        <v>134</v>
      </c>
      <c r="F111" s="58" t="s">
        <v>134</v>
      </c>
      <c r="G111" s="58" t="s">
        <v>133</v>
      </c>
      <c r="H111" s="58" t="s">
        <v>134</v>
      </c>
      <c r="I111" s="58" t="s">
        <v>133</v>
      </c>
      <c r="J111" s="58" t="s">
        <v>133</v>
      </c>
      <c r="K111" s="58" t="s">
        <v>134</v>
      </c>
      <c r="L111" s="58" t="s">
        <v>134</v>
      </c>
      <c r="M111" s="58" t="s">
        <v>134</v>
      </c>
      <c r="N111" s="58" t="s">
        <v>133</v>
      </c>
      <c r="O111" s="58" t="s">
        <v>134</v>
      </c>
      <c r="Q111" s="3">
        <f t="shared" si="17"/>
        <v>2</v>
      </c>
      <c r="R111" s="3">
        <f t="shared" si="19"/>
        <v>4</v>
      </c>
      <c r="S111" s="3">
        <f t="shared" si="20"/>
        <v>3</v>
      </c>
      <c r="T111" s="3">
        <f t="shared" si="21"/>
        <v>3</v>
      </c>
      <c r="U111" s="3">
        <f t="shared" si="22"/>
        <v>2</v>
      </c>
      <c r="V111" s="3">
        <f t="shared" si="23"/>
        <v>2</v>
      </c>
      <c r="W111" s="3">
        <f t="shared" si="24"/>
        <v>3</v>
      </c>
      <c r="X111" s="3">
        <f t="shared" si="25"/>
        <v>2</v>
      </c>
      <c r="Y111" s="3">
        <f t="shared" si="26"/>
        <v>3</v>
      </c>
      <c r="Z111" s="3">
        <f t="shared" si="27"/>
        <v>3</v>
      </c>
      <c r="AA111" s="3">
        <f t="shared" si="28"/>
        <v>2</v>
      </c>
      <c r="AB111" s="3">
        <f t="shared" si="29"/>
        <v>2</v>
      </c>
      <c r="AC111" s="3">
        <f t="shared" si="30"/>
        <v>2</v>
      </c>
      <c r="AD111" s="3">
        <f t="shared" si="31"/>
        <v>3</v>
      </c>
      <c r="AE111" s="3">
        <f t="shared" si="32"/>
        <v>2</v>
      </c>
      <c r="AG111" s="5">
        <f t="shared" si="18"/>
        <v>38</v>
      </c>
      <c r="AI111" s="3">
        <v>36</v>
      </c>
    </row>
    <row r="112" spans="1:35" s="3" customFormat="1" ht="16" x14ac:dyDescent="0.2">
      <c r="A112" s="58" t="s">
        <v>134</v>
      </c>
      <c r="B112" s="58" t="s">
        <v>132</v>
      </c>
      <c r="C112" s="58" t="s">
        <v>134</v>
      </c>
      <c r="D112" s="58" t="s">
        <v>134</v>
      </c>
      <c r="E112" s="58" t="s">
        <v>134</v>
      </c>
      <c r="F112" s="58" t="s">
        <v>134</v>
      </c>
      <c r="G112" s="58" t="s">
        <v>134</v>
      </c>
      <c r="H112" s="58" t="s">
        <v>133</v>
      </c>
      <c r="I112" s="58" t="s">
        <v>133</v>
      </c>
      <c r="J112" s="58" t="s">
        <v>134</v>
      </c>
      <c r="K112" s="58" t="s">
        <v>133</v>
      </c>
      <c r="L112" s="58" t="s">
        <v>134</v>
      </c>
      <c r="M112" s="58" t="s">
        <v>134</v>
      </c>
      <c r="N112" s="58" t="s">
        <v>134</v>
      </c>
      <c r="O112" s="58" t="s">
        <v>133</v>
      </c>
      <c r="Q112" s="3">
        <f t="shared" si="17"/>
        <v>2</v>
      </c>
      <c r="R112" s="3">
        <f t="shared" si="19"/>
        <v>4</v>
      </c>
      <c r="S112" s="3">
        <f t="shared" si="20"/>
        <v>2</v>
      </c>
      <c r="T112" s="3">
        <f t="shared" si="21"/>
        <v>2</v>
      </c>
      <c r="U112" s="3">
        <f t="shared" si="22"/>
        <v>2</v>
      </c>
      <c r="V112" s="3">
        <f t="shared" si="23"/>
        <v>2</v>
      </c>
      <c r="W112" s="3">
        <f t="shared" si="24"/>
        <v>2</v>
      </c>
      <c r="X112" s="3">
        <f t="shared" si="25"/>
        <v>3</v>
      </c>
      <c r="Y112" s="3">
        <f t="shared" si="26"/>
        <v>3</v>
      </c>
      <c r="Z112" s="3">
        <f t="shared" si="27"/>
        <v>2</v>
      </c>
      <c r="AA112" s="3">
        <f t="shared" si="28"/>
        <v>3</v>
      </c>
      <c r="AB112" s="3">
        <f t="shared" si="29"/>
        <v>2</v>
      </c>
      <c r="AC112" s="3">
        <f t="shared" si="30"/>
        <v>2</v>
      </c>
      <c r="AD112" s="3">
        <f t="shared" si="31"/>
        <v>2</v>
      </c>
      <c r="AE112" s="3">
        <f t="shared" si="32"/>
        <v>3</v>
      </c>
      <c r="AG112" s="5">
        <f t="shared" si="18"/>
        <v>36</v>
      </c>
      <c r="AI112" s="3">
        <v>36</v>
      </c>
    </row>
    <row r="113" spans="1:35" s="3" customFormat="1" ht="16" x14ac:dyDescent="0.2">
      <c r="A113" s="58" t="s">
        <v>134</v>
      </c>
      <c r="B113" s="58" t="s">
        <v>132</v>
      </c>
      <c r="C113" s="58" t="s">
        <v>133</v>
      </c>
      <c r="D113" s="58" t="s">
        <v>133</v>
      </c>
      <c r="E113" s="58" t="s">
        <v>134</v>
      </c>
      <c r="F113" s="58" t="s">
        <v>134</v>
      </c>
      <c r="G113" s="58" t="s">
        <v>133</v>
      </c>
      <c r="H113" s="58" t="s">
        <v>134</v>
      </c>
      <c r="I113" s="58" t="s">
        <v>134</v>
      </c>
      <c r="J113" s="58" t="s">
        <v>134</v>
      </c>
      <c r="K113" s="58" t="s">
        <v>134</v>
      </c>
      <c r="L113" s="58" t="s">
        <v>134</v>
      </c>
      <c r="M113" s="58" t="s">
        <v>109</v>
      </c>
      <c r="N113" s="58" t="s">
        <v>134</v>
      </c>
      <c r="O113" s="58" t="s">
        <v>134</v>
      </c>
      <c r="Q113" s="3">
        <f t="shared" si="17"/>
        <v>2</v>
      </c>
      <c r="R113" s="3">
        <f t="shared" si="19"/>
        <v>4</v>
      </c>
      <c r="S113" s="3">
        <f t="shared" si="20"/>
        <v>3</v>
      </c>
      <c r="T113" s="3">
        <f t="shared" si="21"/>
        <v>3</v>
      </c>
      <c r="U113" s="3">
        <f t="shared" si="22"/>
        <v>2</v>
      </c>
      <c r="V113" s="3">
        <f t="shared" si="23"/>
        <v>2</v>
      </c>
      <c r="W113" s="3">
        <f t="shared" si="24"/>
        <v>3</v>
      </c>
      <c r="X113" s="3">
        <f t="shared" si="25"/>
        <v>2</v>
      </c>
      <c r="Y113" s="3">
        <f t="shared" si="26"/>
        <v>2</v>
      </c>
      <c r="Z113" s="3">
        <f t="shared" si="27"/>
        <v>2</v>
      </c>
      <c r="AA113" s="3">
        <f t="shared" si="28"/>
        <v>2</v>
      </c>
      <c r="AB113" s="3">
        <f t="shared" si="29"/>
        <v>2</v>
      </c>
      <c r="AC113" s="3">
        <f t="shared" si="30"/>
        <v>1</v>
      </c>
      <c r="AD113" s="3">
        <f t="shared" si="31"/>
        <v>2</v>
      </c>
      <c r="AE113" s="3">
        <f t="shared" si="32"/>
        <v>2</v>
      </c>
      <c r="AG113" s="5">
        <f t="shared" si="18"/>
        <v>34</v>
      </c>
      <c r="AI113" s="3">
        <v>36</v>
      </c>
    </row>
    <row r="114" spans="1:35" s="3" customFormat="1" ht="16" x14ac:dyDescent="0.2">
      <c r="A114" s="58" t="s">
        <v>133</v>
      </c>
      <c r="B114" s="58" t="s">
        <v>132</v>
      </c>
      <c r="C114" s="58" t="s">
        <v>132</v>
      </c>
      <c r="D114" s="58" t="s">
        <v>133</v>
      </c>
      <c r="E114" s="58" t="s">
        <v>134</v>
      </c>
      <c r="F114" s="58" t="s">
        <v>133</v>
      </c>
      <c r="G114" s="58" t="s">
        <v>133</v>
      </c>
      <c r="H114" s="58" t="s">
        <v>133</v>
      </c>
      <c r="I114" s="58" t="s">
        <v>133</v>
      </c>
      <c r="J114" s="58" t="s">
        <v>133</v>
      </c>
      <c r="K114" s="58" t="s">
        <v>133</v>
      </c>
      <c r="L114" s="58" t="s">
        <v>132</v>
      </c>
      <c r="M114" s="58" t="s">
        <v>133</v>
      </c>
      <c r="N114" s="58" t="s">
        <v>134</v>
      </c>
      <c r="O114" s="58" t="s">
        <v>134</v>
      </c>
      <c r="Q114" s="3">
        <f t="shared" si="17"/>
        <v>3</v>
      </c>
      <c r="R114" s="3">
        <f t="shared" si="19"/>
        <v>4</v>
      </c>
      <c r="S114" s="3">
        <f t="shared" si="20"/>
        <v>4</v>
      </c>
      <c r="T114" s="3">
        <f t="shared" si="21"/>
        <v>3</v>
      </c>
      <c r="U114" s="3">
        <f t="shared" si="22"/>
        <v>2</v>
      </c>
      <c r="V114" s="3">
        <f t="shared" si="23"/>
        <v>3</v>
      </c>
      <c r="W114" s="3">
        <f t="shared" si="24"/>
        <v>3</v>
      </c>
      <c r="X114" s="3">
        <f t="shared" si="25"/>
        <v>3</v>
      </c>
      <c r="Y114" s="3">
        <f t="shared" si="26"/>
        <v>3</v>
      </c>
      <c r="Z114" s="3">
        <f t="shared" si="27"/>
        <v>3</v>
      </c>
      <c r="AA114" s="3">
        <f t="shared" si="28"/>
        <v>3</v>
      </c>
      <c r="AB114" s="3">
        <f t="shared" si="29"/>
        <v>4</v>
      </c>
      <c r="AC114" s="3">
        <f t="shared" si="30"/>
        <v>3</v>
      </c>
      <c r="AD114" s="3">
        <f t="shared" si="31"/>
        <v>2</v>
      </c>
      <c r="AE114" s="3">
        <f t="shared" si="32"/>
        <v>2</v>
      </c>
      <c r="AG114" s="5">
        <f t="shared" si="18"/>
        <v>45</v>
      </c>
      <c r="AI114" s="3">
        <v>36</v>
      </c>
    </row>
    <row r="115" spans="1:35" s="3" customFormat="1" ht="16" x14ac:dyDescent="0.2">
      <c r="A115" s="58" t="s">
        <v>134</v>
      </c>
      <c r="B115" s="58" t="s">
        <v>132</v>
      </c>
      <c r="C115" s="58" t="s">
        <v>132</v>
      </c>
      <c r="D115" s="58" t="s">
        <v>132</v>
      </c>
      <c r="E115" s="58" t="s">
        <v>132</v>
      </c>
      <c r="F115" s="58" t="s">
        <v>133</v>
      </c>
      <c r="G115" s="58" t="s">
        <v>133</v>
      </c>
      <c r="H115" s="58" t="s">
        <v>133</v>
      </c>
      <c r="I115" s="58" t="s">
        <v>132</v>
      </c>
      <c r="J115" s="58" t="s">
        <v>132</v>
      </c>
      <c r="K115" s="58" t="s">
        <v>132</v>
      </c>
      <c r="L115" s="58" t="s">
        <v>134</v>
      </c>
      <c r="M115" s="58" t="s">
        <v>134</v>
      </c>
      <c r="N115" s="58" t="s">
        <v>133</v>
      </c>
      <c r="O115" s="58" t="s">
        <v>132</v>
      </c>
      <c r="Q115" s="3">
        <f t="shared" si="17"/>
        <v>2</v>
      </c>
      <c r="R115" s="3">
        <f t="shared" si="19"/>
        <v>4</v>
      </c>
      <c r="S115" s="3">
        <f t="shared" si="20"/>
        <v>4</v>
      </c>
      <c r="T115" s="3">
        <f t="shared" si="21"/>
        <v>4</v>
      </c>
      <c r="U115" s="3">
        <f t="shared" si="22"/>
        <v>4</v>
      </c>
      <c r="V115" s="3">
        <f t="shared" si="23"/>
        <v>3</v>
      </c>
      <c r="W115" s="3">
        <f t="shared" si="24"/>
        <v>3</v>
      </c>
      <c r="X115" s="3">
        <f t="shared" si="25"/>
        <v>3</v>
      </c>
      <c r="Y115" s="3">
        <f t="shared" si="26"/>
        <v>4</v>
      </c>
      <c r="Z115" s="3">
        <f t="shared" si="27"/>
        <v>4</v>
      </c>
      <c r="AA115" s="3">
        <f t="shared" si="28"/>
        <v>4</v>
      </c>
      <c r="AB115" s="3">
        <f t="shared" si="29"/>
        <v>2</v>
      </c>
      <c r="AC115" s="3">
        <f t="shared" si="30"/>
        <v>2</v>
      </c>
      <c r="AD115" s="3">
        <f t="shared" si="31"/>
        <v>3</v>
      </c>
      <c r="AE115" s="3">
        <f t="shared" si="32"/>
        <v>4</v>
      </c>
      <c r="AG115" s="5">
        <f t="shared" si="18"/>
        <v>50</v>
      </c>
      <c r="AI115" s="3">
        <v>36</v>
      </c>
    </row>
    <row r="116" spans="1:35" s="3" customFormat="1" ht="16" x14ac:dyDescent="0.2">
      <c r="A116" s="58" t="s">
        <v>134</v>
      </c>
      <c r="B116" s="58" t="s">
        <v>132</v>
      </c>
      <c r="C116" s="58" t="s">
        <v>133</v>
      </c>
      <c r="D116" s="58" t="s">
        <v>133</v>
      </c>
      <c r="E116" s="58" t="s">
        <v>134</v>
      </c>
      <c r="F116" s="58" t="s">
        <v>109</v>
      </c>
      <c r="G116" s="58" t="s">
        <v>134</v>
      </c>
      <c r="H116" s="58" t="s">
        <v>134</v>
      </c>
      <c r="I116" s="58" t="s">
        <v>133</v>
      </c>
      <c r="J116" s="58" t="s">
        <v>133</v>
      </c>
      <c r="K116" s="58" t="s">
        <v>133</v>
      </c>
      <c r="L116" s="58" t="s">
        <v>133</v>
      </c>
      <c r="M116" s="58" t="s">
        <v>134</v>
      </c>
      <c r="N116" s="58" t="s">
        <v>134</v>
      </c>
      <c r="O116" s="58" t="s">
        <v>109</v>
      </c>
      <c r="Q116" s="3">
        <f t="shared" si="17"/>
        <v>2</v>
      </c>
      <c r="R116" s="3">
        <f t="shared" si="19"/>
        <v>4</v>
      </c>
      <c r="S116" s="3">
        <f t="shared" si="20"/>
        <v>3</v>
      </c>
      <c r="T116" s="3">
        <f t="shared" si="21"/>
        <v>3</v>
      </c>
      <c r="U116" s="3">
        <f t="shared" si="22"/>
        <v>2</v>
      </c>
      <c r="V116" s="3">
        <f t="shared" si="23"/>
        <v>1</v>
      </c>
      <c r="W116" s="3">
        <f t="shared" si="24"/>
        <v>2</v>
      </c>
      <c r="X116" s="3">
        <f t="shared" si="25"/>
        <v>2</v>
      </c>
      <c r="Y116" s="3">
        <f t="shared" si="26"/>
        <v>3</v>
      </c>
      <c r="Z116" s="3">
        <f t="shared" si="27"/>
        <v>3</v>
      </c>
      <c r="AA116" s="3">
        <f t="shared" si="28"/>
        <v>3</v>
      </c>
      <c r="AB116" s="3">
        <f t="shared" si="29"/>
        <v>3</v>
      </c>
      <c r="AC116" s="3">
        <f t="shared" si="30"/>
        <v>2</v>
      </c>
      <c r="AD116" s="3">
        <f t="shared" si="31"/>
        <v>2</v>
      </c>
      <c r="AE116" s="3">
        <f t="shared" si="32"/>
        <v>1</v>
      </c>
      <c r="AG116" s="5">
        <f t="shared" si="18"/>
        <v>36</v>
      </c>
      <c r="AI116">
        <v>35</v>
      </c>
    </row>
    <row r="117" spans="1:35" s="3" customFormat="1" ht="16" x14ac:dyDescent="0.2">
      <c r="A117" s="58" t="s">
        <v>134</v>
      </c>
      <c r="B117" s="58" t="s">
        <v>133</v>
      </c>
      <c r="C117" s="58" t="s">
        <v>133</v>
      </c>
      <c r="D117" s="58" t="s">
        <v>134</v>
      </c>
      <c r="E117" s="58" t="s">
        <v>134</v>
      </c>
      <c r="F117" s="58" t="s">
        <v>134</v>
      </c>
      <c r="G117" s="58" t="s">
        <v>133</v>
      </c>
      <c r="H117" s="58" t="s">
        <v>134</v>
      </c>
      <c r="I117" s="58" t="s">
        <v>132</v>
      </c>
      <c r="J117" s="58" t="s">
        <v>132</v>
      </c>
      <c r="K117" s="58" t="s">
        <v>132</v>
      </c>
      <c r="L117" s="58" t="s">
        <v>134</v>
      </c>
      <c r="M117" s="58" t="s">
        <v>133</v>
      </c>
      <c r="N117" s="58" t="s">
        <v>134</v>
      </c>
      <c r="O117" s="58" t="s">
        <v>134</v>
      </c>
      <c r="Q117" s="3">
        <f t="shared" si="17"/>
        <v>2</v>
      </c>
      <c r="R117" s="3">
        <f t="shared" si="19"/>
        <v>3</v>
      </c>
      <c r="S117" s="3">
        <f t="shared" si="20"/>
        <v>3</v>
      </c>
      <c r="T117" s="3">
        <f t="shared" si="21"/>
        <v>2</v>
      </c>
      <c r="U117" s="3">
        <f t="shared" si="22"/>
        <v>2</v>
      </c>
      <c r="V117" s="3">
        <f t="shared" si="23"/>
        <v>2</v>
      </c>
      <c r="W117" s="3">
        <f t="shared" si="24"/>
        <v>3</v>
      </c>
      <c r="X117" s="3">
        <f t="shared" si="25"/>
        <v>2</v>
      </c>
      <c r="Y117" s="3">
        <f t="shared" si="26"/>
        <v>4</v>
      </c>
      <c r="Z117" s="3">
        <f t="shared" si="27"/>
        <v>4</v>
      </c>
      <c r="AA117" s="3">
        <f t="shared" si="28"/>
        <v>4</v>
      </c>
      <c r="AB117" s="3">
        <f t="shared" si="29"/>
        <v>2</v>
      </c>
      <c r="AC117" s="3">
        <f t="shared" si="30"/>
        <v>3</v>
      </c>
      <c r="AD117" s="3">
        <f t="shared" si="31"/>
        <v>2</v>
      </c>
      <c r="AE117" s="3">
        <f t="shared" si="32"/>
        <v>2</v>
      </c>
      <c r="AG117" s="5">
        <f t="shared" si="18"/>
        <v>40</v>
      </c>
      <c r="AI117" s="3">
        <v>35</v>
      </c>
    </row>
    <row r="118" spans="1:35" s="3" customFormat="1" ht="16" x14ac:dyDescent="0.2">
      <c r="A118" s="58" t="s">
        <v>109</v>
      </c>
      <c r="B118" s="58" t="s">
        <v>133</v>
      </c>
      <c r="C118" s="58" t="s">
        <v>133</v>
      </c>
      <c r="D118" s="58" t="s">
        <v>134</v>
      </c>
      <c r="E118" s="58" t="s">
        <v>134</v>
      </c>
      <c r="F118" s="58" t="s">
        <v>133</v>
      </c>
      <c r="G118" s="58" t="s">
        <v>134</v>
      </c>
      <c r="H118" s="58" t="s">
        <v>134</v>
      </c>
      <c r="I118" s="58" t="s">
        <v>133</v>
      </c>
      <c r="J118" s="58" t="s">
        <v>134</v>
      </c>
      <c r="K118" s="58" t="s">
        <v>133</v>
      </c>
      <c r="L118" s="58" t="s">
        <v>134</v>
      </c>
      <c r="M118" s="58" t="s">
        <v>134</v>
      </c>
      <c r="N118" s="58" t="s">
        <v>134</v>
      </c>
      <c r="O118" s="58" t="s">
        <v>133</v>
      </c>
      <c r="Q118" s="3">
        <f t="shared" si="17"/>
        <v>1</v>
      </c>
      <c r="R118" s="3">
        <f t="shared" si="19"/>
        <v>3</v>
      </c>
      <c r="S118" s="3">
        <f t="shared" si="20"/>
        <v>3</v>
      </c>
      <c r="T118" s="3">
        <f t="shared" si="21"/>
        <v>2</v>
      </c>
      <c r="U118" s="3">
        <f t="shared" si="22"/>
        <v>2</v>
      </c>
      <c r="V118" s="3">
        <f t="shared" si="23"/>
        <v>3</v>
      </c>
      <c r="W118" s="3">
        <f t="shared" si="24"/>
        <v>2</v>
      </c>
      <c r="X118" s="3">
        <f t="shared" si="25"/>
        <v>2</v>
      </c>
      <c r="Y118" s="3">
        <f t="shared" si="26"/>
        <v>3</v>
      </c>
      <c r="Z118" s="3">
        <f t="shared" si="27"/>
        <v>2</v>
      </c>
      <c r="AA118" s="3">
        <f t="shared" si="28"/>
        <v>3</v>
      </c>
      <c r="AB118" s="3">
        <f t="shared" si="29"/>
        <v>2</v>
      </c>
      <c r="AC118" s="3">
        <f t="shared" si="30"/>
        <v>2</v>
      </c>
      <c r="AD118" s="3">
        <f t="shared" si="31"/>
        <v>2</v>
      </c>
      <c r="AE118" s="3">
        <f t="shared" si="32"/>
        <v>3</v>
      </c>
      <c r="AG118" s="5">
        <f t="shared" si="18"/>
        <v>35</v>
      </c>
      <c r="AI118" s="3">
        <v>35</v>
      </c>
    </row>
    <row r="119" spans="1:35" s="3" customFormat="1" ht="16" x14ac:dyDescent="0.2">
      <c r="A119" s="58" t="s">
        <v>134</v>
      </c>
      <c r="B119" s="58" t="s">
        <v>132</v>
      </c>
      <c r="C119" s="58" t="s">
        <v>133</v>
      </c>
      <c r="D119" s="58" t="s">
        <v>134</v>
      </c>
      <c r="E119" s="58" t="s">
        <v>133</v>
      </c>
      <c r="F119" s="58" t="s">
        <v>133</v>
      </c>
      <c r="G119" s="58" t="s">
        <v>134</v>
      </c>
      <c r="H119" s="58" t="s">
        <v>133</v>
      </c>
      <c r="I119" s="58" t="s">
        <v>133</v>
      </c>
      <c r="J119" s="58" t="s">
        <v>134</v>
      </c>
      <c r="K119" s="58" t="s">
        <v>134</v>
      </c>
      <c r="L119" s="58" t="s">
        <v>133</v>
      </c>
      <c r="M119" s="58" t="s">
        <v>134</v>
      </c>
      <c r="N119" s="58" t="s">
        <v>133</v>
      </c>
      <c r="O119" s="58" t="s">
        <v>133</v>
      </c>
      <c r="Q119" s="3">
        <f t="shared" si="17"/>
        <v>2</v>
      </c>
      <c r="R119" s="3">
        <f t="shared" si="19"/>
        <v>4</v>
      </c>
      <c r="S119" s="3">
        <f t="shared" si="20"/>
        <v>3</v>
      </c>
      <c r="T119" s="3">
        <f t="shared" si="21"/>
        <v>2</v>
      </c>
      <c r="U119" s="3">
        <f t="shared" si="22"/>
        <v>3</v>
      </c>
      <c r="V119" s="3">
        <f t="shared" si="23"/>
        <v>3</v>
      </c>
      <c r="W119" s="3">
        <f t="shared" si="24"/>
        <v>2</v>
      </c>
      <c r="X119" s="3">
        <f t="shared" si="25"/>
        <v>3</v>
      </c>
      <c r="Y119" s="3">
        <f t="shared" si="26"/>
        <v>3</v>
      </c>
      <c r="Z119" s="3">
        <f t="shared" si="27"/>
        <v>2</v>
      </c>
      <c r="AA119" s="3">
        <f t="shared" si="28"/>
        <v>2</v>
      </c>
      <c r="AB119" s="3">
        <f t="shared" si="29"/>
        <v>3</v>
      </c>
      <c r="AC119" s="3">
        <f t="shared" si="30"/>
        <v>2</v>
      </c>
      <c r="AD119" s="3">
        <f t="shared" si="31"/>
        <v>3</v>
      </c>
      <c r="AE119" s="3">
        <f t="shared" si="32"/>
        <v>3</v>
      </c>
      <c r="AG119" s="5">
        <f t="shared" si="18"/>
        <v>40</v>
      </c>
      <c r="AI119" s="3">
        <v>35</v>
      </c>
    </row>
    <row r="120" spans="1:35" s="3" customFormat="1" ht="16" x14ac:dyDescent="0.2">
      <c r="A120" s="58" t="s">
        <v>134</v>
      </c>
      <c r="B120" s="58" t="s">
        <v>132</v>
      </c>
      <c r="C120" s="58" t="s">
        <v>133</v>
      </c>
      <c r="D120" s="58" t="s">
        <v>133</v>
      </c>
      <c r="E120" s="58" t="s">
        <v>133</v>
      </c>
      <c r="F120" s="58" t="s">
        <v>133</v>
      </c>
      <c r="G120" s="58" t="s">
        <v>133</v>
      </c>
      <c r="H120" s="58" t="s">
        <v>133</v>
      </c>
      <c r="I120" s="58" t="s">
        <v>133</v>
      </c>
      <c r="J120" s="58" t="s">
        <v>133</v>
      </c>
      <c r="K120" s="58" t="s">
        <v>134</v>
      </c>
      <c r="L120" s="58" t="s">
        <v>133</v>
      </c>
      <c r="M120" s="58" t="s">
        <v>133</v>
      </c>
      <c r="N120" s="58" t="s">
        <v>133</v>
      </c>
      <c r="O120" s="58" t="s">
        <v>133</v>
      </c>
      <c r="Q120" s="3">
        <f t="shared" si="17"/>
        <v>2</v>
      </c>
      <c r="R120" s="3">
        <f t="shared" si="19"/>
        <v>4</v>
      </c>
      <c r="S120" s="3">
        <f t="shared" si="20"/>
        <v>3</v>
      </c>
      <c r="T120" s="3">
        <f t="shared" si="21"/>
        <v>3</v>
      </c>
      <c r="U120" s="3">
        <f t="shared" si="22"/>
        <v>3</v>
      </c>
      <c r="V120" s="3">
        <f t="shared" si="23"/>
        <v>3</v>
      </c>
      <c r="W120" s="3">
        <f t="shared" si="24"/>
        <v>3</v>
      </c>
      <c r="X120" s="3">
        <f t="shared" si="25"/>
        <v>3</v>
      </c>
      <c r="Y120" s="3">
        <f t="shared" si="26"/>
        <v>3</v>
      </c>
      <c r="Z120" s="3">
        <f t="shared" si="27"/>
        <v>3</v>
      </c>
      <c r="AA120" s="3">
        <f t="shared" si="28"/>
        <v>2</v>
      </c>
      <c r="AB120" s="3">
        <f t="shared" si="29"/>
        <v>3</v>
      </c>
      <c r="AC120" s="3">
        <f t="shared" si="30"/>
        <v>3</v>
      </c>
      <c r="AD120" s="3">
        <f t="shared" si="31"/>
        <v>3</v>
      </c>
      <c r="AE120" s="3">
        <f t="shared" si="32"/>
        <v>3</v>
      </c>
      <c r="AG120" s="5">
        <f t="shared" si="18"/>
        <v>44</v>
      </c>
      <c r="AI120" s="3">
        <v>35</v>
      </c>
    </row>
    <row r="121" spans="1:35" s="3" customFormat="1" ht="16" x14ac:dyDescent="0.2">
      <c r="A121" s="58" t="s">
        <v>133</v>
      </c>
      <c r="B121" s="58" t="s">
        <v>132</v>
      </c>
      <c r="C121" s="58" t="s">
        <v>133</v>
      </c>
      <c r="D121" s="58" t="s">
        <v>133</v>
      </c>
      <c r="E121" s="58" t="s">
        <v>134</v>
      </c>
      <c r="F121" s="58" t="s">
        <v>134</v>
      </c>
      <c r="G121" s="58" t="s">
        <v>134</v>
      </c>
      <c r="H121" s="58" t="s">
        <v>134</v>
      </c>
      <c r="I121" s="58" t="s">
        <v>133</v>
      </c>
      <c r="J121" s="58" t="s">
        <v>133</v>
      </c>
      <c r="K121" s="58" t="s">
        <v>133</v>
      </c>
      <c r="L121" s="58" t="s">
        <v>133</v>
      </c>
      <c r="M121" s="58" t="s">
        <v>133</v>
      </c>
      <c r="N121" s="58" t="s">
        <v>134</v>
      </c>
      <c r="O121" s="58" t="s">
        <v>134</v>
      </c>
      <c r="Q121" s="3">
        <f t="shared" si="17"/>
        <v>3</v>
      </c>
      <c r="R121" s="3">
        <f t="shared" si="19"/>
        <v>4</v>
      </c>
      <c r="S121" s="3">
        <f t="shared" si="20"/>
        <v>3</v>
      </c>
      <c r="T121" s="3">
        <f t="shared" si="21"/>
        <v>3</v>
      </c>
      <c r="U121" s="3">
        <f t="shared" si="22"/>
        <v>2</v>
      </c>
      <c r="V121" s="3">
        <f t="shared" si="23"/>
        <v>2</v>
      </c>
      <c r="W121" s="3">
        <f t="shared" si="24"/>
        <v>2</v>
      </c>
      <c r="X121" s="3">
        <f t="shared" si="25"/>
        <v>2</v>
      </c>
      <c r="Y121" s="3">
        <f t="shared" si="26"/>
        <v>3</v>
      </c>
      <c r="Z121" s="3">
        <f t="shared" si="27"/>
        <v>3</v>
      </c>
      <c r="AA121" s="3">
        <f t="shared" si="28"/>
        <v>3</v>
      </c>
      <c r="AB121" s="3">
        <f t="shared" si="29"/>
        <v>3</v>
      </c>
      <c r="AC121" s="3">
        <f t="shared" si="30"/>
        <v>3</v>
      </c>
      <c r="AD121" s="3">
        <f t="shared" si="31"/>
        <v>2</v>
      </c>
      <c r="AE121" s="3">
        <f t="shared" si="32"/>
        <v>2</v>
      </c>
      <c r="AG121" s="5">
        <f t="shared" si="18"/>
        <v>40</v>
      </c>
      <c r="AI121">
        <v>35</v>
      </c>
    </row>
    <row r="122" spans="1:35" s="3" customFormat="1" ht="16" x14ac:dyDescent="0.2">
      <c r="A122" s="58" t="s">
        <v>134</v>
      </c>
      <c r="B122" s="58" t="s">
        <v>132</v>
      </c>
      <c r="C122" s="58" t="s">
        <v>133</v>
      </c>
      <c r="D122" s="58" t="s">
        <v>134</v>
      </c>
      <c r="E122" s="58" t="s">
        <v>134</v>
      </c>
      <c r="F122" s="58" t="s">
        <v>134</v>
      </c>
      <c r="G122" s="58" t="s">
        <v>134</v>
      </c>
      <c r="H122" s="58" t="s">
        <v>134</v>
      </c>
      <c r="I122" s="58" t="s">
        <v>132</v>
      </c>
      <c r="J122" s="58" t="s">
        <v>134</v>
      </c>
      <c r="K122" s="58" t="s">
        <v>134</v>
      </c>
      <c r="L122" s="58" t="s">
        <v>109</v>
      </c>
      <c r="M122" s="58" t="s">
        <v>134</v>
      </c>
      <c r="N122" s="58" t="s">
        <v>134</v>
      </c>
      <c r="O122" s="58" t="s">
        <v>134</v>
      </c>
      <c r="Q122" s="3">
        <f t="shared" si="17"/>
        <v>2</v>
      </c>
      <c r="R122" s="3">
        <f t="shared" si="19"/>
        <v>4</v>
      </c>
      <c r="S122" s="3">
        <f t="shared" si="20"/>
        <v>3</v>
      </c>
      <c r="T122" s="3">
        <f t="shared" si="21"/>
        <v>2</v>
      </c>
      <c r="U122" s="3">
        <f t="shared" si="22"/>
        <v>2</v>
      </c>
      <c r="V122" s="3">
        <f t="shared" si="23"/>
        <v>2</v>
      </c>
      <c r="W122" s="3">
        <f t="shared" si="24"/>
        <v>2</v>
      </c>
      <c r="X122" s="3">
        <f t="shared" si="25"/>
        <v>2</v>
      </c>
      <c r="Y122" s="3">
        <f t="shared" si="26"/>
        <v>4</v>
      </c>
      <c r="Z122" s="3">
        <f t="shared" si="27"/>
        <v>2</v>
      </c>
      <c r="AA122" s="3">
        <f t="shared" si="28"/>
        <v>2</v>
      </c>
      <c r="AB122" s="3">
        <f t="shared" si="29"/>
        <v>1</v>
      </c>
      <c r="AC122" s="3">
        <f t="shared" si="30"/>
        <v>2</v>
      </c>
      <c r="AD122" s="3">
        <f t="shared" si="31"/>
        <v>2</v>
      </c>
      <c r="AE122" s="3">
        <f t="shared" si="32"/>
        <v>2</v>
      </c>
      <c r="AG122" s="5">
        <f t="shared" si="18"/>
        <v>34</v>
      </c>
      <c r="AI122">
        <v>35</v>
      </c>
    </row>
    <row r="123" spans="1:35" s="3" customFormat="1" ht="16" x14ac:dyDescent="0.2">
      <c r="A123" s="58" t="s">
        <v>134</v>
      </c>
      <c r="B123" s="58" t="s">
        <v>132</v>
      </c>
      <c r="C123" s="58" t="s">
        <v>133</v>
      </c>
      <c r="D123" s="58" t="s">
        <v>134</v>
      </c>
      <c r="E123" s="58" t="s">
        <v>134</v>
      </c>
      <c r="F123" s="58" t="s">
        <v>109</v>
      </c>
      <c r="G123" s="58" t="s">
        <v>109</v>
      </c>
      <c r="H123" s="58" t="s">
        <v>109</v>
      </c>
      <c r="I123" s="58" t="s">
        <v>134</v>
      </c>
      <c r="J123" s="58" t="s">
        <v>109</v>
      </c>
      <c r="K123" s="58" t="s">
        <v>109</v>
      </c>
      <c r="L123" s="58" t="s">
        <v>109</v>
      </c>
      <c r="M123" s="58" t="s">
        <v>109</v>
      </c>
      <c r="N123" s="58" t="s">
        <v>134</v>
      </c>
      <c r="O123" s="58" t="s">
        <v>134</v>
      </c>
      <c r="Q123" s="3">
        <f t="shared" si="17"/>
        <v>2</v>
      </c>
      <c r="R123" s="3">
        <f t="shared" si="19"/>
        <v>4</v>
      </c>
      <c r="S123" s="3">
        <f t="shared" si="20"/>
        <v>3</v>
      </c>
      <c r="T123" s="3">
        <f t="shared" si="21"/>
        <v>2</v>
      </c>
      <c r="U123" s="3">
        <f t="shared" si="22"/>
        <v>2</v>
      </c>
      <c r="V123" s="3">
        <f t="shared" si="23"/>
        <v>1</v>
      </c>
      <c r="W123" s="3">
        <f t="shared" si="24"/>
        <v>1</v>
      </c>
      <c r="X123" s="3">
        <f t="shared" si="25"/>
        <v>1</v>
      </c>
      <c r="Y123" s="3">
        <f t="shared" si="26"/>
        <v>2</v>
      </c>
      <c r="Z123" s="3">
        <f t="shared" si="27"/>
        <v>1</v>
      </c>
      <c r="AA123" s="3">
        <f t="shared" si="28"/>
        <v>1</v>
      </c>
      <c r="AB123" s="3">
        <f t="shared" si="29"/>
        <v>1</v>
      </c>
      <c r="AC123" s="3">
        <f t="shared" si="30"/>
        <v>1</v>
      </c>
      <c r="AD123" s="3">
        <f t="shared" si="31"/>
        <v>2</v>
      </c>
      <c r="AE123" s="3">
        <f t="shared" si="32"/>
        <v>2</v>
      </c>
      <c r="AG123" s="5">
        <f t="shared" si="18"/>
        <v>26</v>
      </c>
      <c r="AI123" s="3">
        <v>35</v>
      </c>
    </row>
    <row r="124" spans="1:35" s="3" customFormat="1" ht="16" x14ac:dyDescent="0.2">
      <c r="A124" s="58" t="s">
        <v>134</v>
      </c>
      <c r="B124" s="58" t="s">
        <v>132</v>
      </c>
      <c r="C124" s="58" t="s">
        <v>133</v>
      </c>
      <c r="D124" s="58" t="s">
        <v>134</v>
      </c>
      <c r="E124" s="58" t="s">
        <v>134</v>
      </c>
      <c r="F124" s="58" t="s">
        <v>134</v>
      </c>
      <c r="G124" s="58" t="s">
        <v>134</v>
      </c>
      <c r="H124" s="58" t="s">
        <v>109</v>
      </c>
      <c r="I124" s="58" t="s">
        <v>132</v>
      </c>
      <c r="J124" s="58" t="s">
        <v>133</v>
      </c>
      <c r="K124" s="58" t="s">
        <v>133</v>
      </c>
      <c r="L124" s="58" t="s">
        <v>133</v>
      </c>
      <c r="M124" s="58" t="s">
        <v>109</v>
      </c>
      <c r="N124" s="58" t="s">
        <v>134</v>
      </c>
      <c r="O124" s="58" t="s">
        <v>133</v>
      </c>
      <c r="Q124" s="3">
        <f t="shared" si="17"/>
        <v>2</v>
      </c>
      <c r="R124" s="3">
        <f t="shared" si="19"/>
        <v>4</v>
      </c>
      <c r="S124" s="3">
        <f t="shared" si="20"/>
        <v>3</v>
      </c>
      <c r="T124" s="3">
        <f t="shared" si="21"/>
        <v>2</v>
      </c>
      <c r="U124" s="3">
        <f t="shared" si="22"/>
        <v>2</v>
      </c>
      <c r="V124" s="3">
        <f t="shared" si="23"/>
        <v>2</v>
      </c>
      <c r="W124" s="3">
        <f t="shared" si="24"/>
        <v>2</v>
      </c>
      <c r="X124" s="3">
        <f t="shared" si="25"/>
        <v>1</v>
      </c>
      <c r="Y124" s="3">
        <f t="shared" si="26"/>
        <v>4</v>
      </c>
      <c r="Z124" s="3">
        <f t="shared" si="27"/>
        <v>3</v>
      </c>
      <c r="AA124" s="3">
        <f t="shared" si="28"/>
        <v>3</v>
      </c>
      <c r="AB124" s="3">
        <f t="shared" si="29"/>
        <v>3</v>
      </c>
      <c r="AC124" s="3">
        <f t="shared" si="30"/>
        <v>1</v>
      </c>
      <c r="AD124" s="3">
        <f t="shared" si="31"/>
        <v>2</v>
      </c>
      <c r="AE124" s="3">
        <f t="shared" si="32"/>
        <v>3</v>
      </c>
      <c r="AG124" s="5">
        <f t="shared" si="18"/>
        <v>37</v>
      </c>
      <c r="AI124" s="3">
        <v>35</v>
      </c>
    </row>
    <row r="125" spans="1:35" s="3" customFormat="1" ht="16" x14ac:dyDescent="0.2">
      <c r="A125" s="58" t="s">
        <v>109</v>
      </c>
      <c r="B125" s="58" t="s">
        <v>132</v>
      </c>
      <c r="C125" s="58" t="s">
        <v>132</v>
      </c>
      <c r="D125" s="58" t="s">
        <v>132</v>
      </c>
      <c r="E125" s="58" t="s">
        <v>133</v>
      </c>
      <c r="F125" s="58" t="s">
        <v>133</v>
      </c>
      <c r="G125" s="58" t="s">
        <v>133</v>
      </c>
      <c r="H125" s="58" t="s">
        <v>133</v>
      </c>
      <c r="I125" s="58" t="s">
        <v>134</v>
      </c>
      <c r="J125" s="58" t="s">
        <v>134</v>
      </c>
      <c r="K125" s="58" t="s">
        <v>134</v>
      </c>
      <c r="L125" s="58" t="s">
        <v>133</v>
      </c>
      <c r="M125" s="58" t="s">
        <v>133</v>
      </c>
      <c r="N125" s="58" t="s">
        <v>133</v>
      </c>
      <c r="O125" s="58" t="s">
        <v>109</v>
      </c>
      <c r="Q125" s="3">
        <f t="shared" si="17"/>
        <v>1</v>
      </c>
      <c r="R125" s="3">
        <f t="shared" si="19"/>
        <v>4</v>
      </c>
      <c r="S125" s="3">
        <f t="shared" si="20"/>
        <v>4</v>
      </c>
      <c r="T125" s="3">
        <f t="shared" si="21"/>
        <v>4</v>
      </c>
      <c r="U125" s="3">
        <f t="shared" si="22"/>
        <v>3</v>
      </c>
      <c r="V125" s="3">
        <f t="shared" si="23"/>
        <v>3</v>
      </c>
      <c r="W125" s="3">
        <f t="shared" si="24"/>
        <v>3</v>
      </c>
      <c r="X125" s="3">
        <f t="shared" si="25"/>
        <v>3</v>
      </c>
      <c r="Y125" s="3">
        <f t="shared" si="26"/>
        <v>2</v>
      </c>
      <c r="Z125" s="3">
        <f t="shared" si="27"/>
        <v>2</v>
      </c>
      <c r="AA125" s="3">
        <f t="shared" si="28"/>
        <v>2</v>
      </c>
      <c r="AB125" s="3">
        <f t="shared" si="29"/>
        <v>3</v>
      </c>
      <c r="AC125" s="3">
        <f t="shared" si="30"/>
        <v>3</v>
      </c>
      <c r="AD125" s="3">
        <f t="shared" si="31"/>
        <v>3</v>
      </c>
      <c r="AE125" s="3">
        <f t="shared" si="32"/>
        <v>1</v>
      </c>
      <c r="AG125" s="5">
        <f t="shared" si="18"/>
        <v>41</v>
      </c>
      <c r="AI125" s="3">
        <v>35</v>
      </c>
    </row>
    <row r="126" spans="1:35" s="3" customFormat="1" ht="16" x14ac:dyDescent="0.2">
      <c r="A126" s="58" t="s">
        <v>133</v>
      </c>
      <c r="B126" s="58" t="s">
        <v>132</v>
      </c>
      <c r="C126" s="58" t="s">
        <v>132</v>
      </c>
      <c r="D126" s="58" t="s">
        <v>133</v>
      </c>
      <c r="E126" s="58" t="s">
        <v>133</v>
      </c>
      <c r="F126" s="58" t="s">
        <v>134</v>
      </c>
      <c r="G126" s="58" t="s">
        <v>134</v>
      </c>
      <c r="H126" s="58" t="s">
        <v>134</v>
      </c>
      <c r="I126" s="58" t="s">
        <v>132</v>
      </c>
      <c r="J126" s="58" t="s">
        <v>133</v>
      </c>
      <c r="K126" s="58" t="s">
        <v>132</v>
      </c>
      <c r="L126" s="58" t="s">
        <v>134</v>
      </c>
      <c r="M126" s="58" t="s">
        <v>133</v>
      </c>
      <c r="N126" s="58" t="s">
        <v>133</v>
      </c>
      <c r="O126" s="58" t="s">
        <v>134</v>
      </c>
      <c r="Q126" s="3">
        <f t="shared" si="17"/>
        <v>3</v>
      </c>
      <c r="R126" s="3">
        <f t="shared" si="19"/>
        <v>4</v>
      </c>
      <c r="S126" s="3">
        <f t="shared" si="20"/>
        <v>4</v>
      </c>
      <c r="T126" s="3">
        <f t="shared" si="21"/>
        <v>3</v>
      </c>
      <c r="U126" s="3">
        <f t="shared" si="22"/>
        <v>3</v>
      </c>
      <c r="V126" s="3">
        <f t="shared" si="23"/>
        <v>2</v>
      </c>
      <c r="W126" s="3">
        <f t="shared" si="24"/>
        <v>2</v>
      </c>
      <c r="X126" s="3">
        <f t="shared" si="25"/>
        <v>2</v>
      </c>
      <c r="Y126" s="3">
        <f t="shared" si="26"/>
        <v>4</v>
      </c>
      <c r="Z126" s="3">
        <f t="shared" si="27"/>
        <v>3</v>
      </c>
      <c r="AA126" s="3">
        <f t="shared" si="28"/>
        <v>4</v>
      </c>
      <c r="AB126" s="3">
        <f t="shared" si="29"/>
        <v>2</v>
      </c>
      <c r="AC126" s="3">
        <f t="shared" si="30"/>
        <v>3</v>
      </c>
      <c r="AD126" s="3">
        <f t="shared" si="31"/>
        <v>3</v>
      </c>
      <c r="AE126" s="3">
        <f t="shared" si="32"/>
        <v>2</v>
      </c>
      <c r="AG126" s="5">
        <f t="shared" si="18"/>
        <v>44</v>
      </c>
      <c r="AI126" s="3">
        <v>35</v>
      </c>
    </row>
    <row r="127" spans="1:35" s="3" customFormat="1" ht="16" x14ac:dyDescent="0.2">
      <c r="A127" s="58" t="s">
        <v>133</v>
      </c>
      <c r="B127" s="58" t="s">
        <v>132</v>
      </c>
      <c r="C127" s="58" t="s">
        <v>133</v>
      </c>
      <c r="D127" s="58" t="s">
        <v>134</v>
      </c>
      <c r="E127" s="58" t="s">
        <v>133</v>
      </c>
      <c r="F127" s="58" t="s">
        <v>134</v>
      </c>
      <c r="G127" s="58" t="s">
        <v>133</v>
      </c>
      <c r="H127" s="58" t="s">
        <v>134</v>
      </c>
      <c r="I127" s="58" t="s">
        <v>133</v>
      </c>
      <c r="J127" s="58" t="s">
        <v>133</v>
      </c>
      <c r="K127" s="58" t="s">
        <v>134</v>
      </c>
      <c r="L127" s="58" t="s">
        <v>134</v>
      </c>
      <c r="M127" s="58" t="s">
        <v>134</v>
      </c>
      <c r="N127" s="58" t="s">
        <v>133</v>
      </c>
      <c r="O127" s="58" t="s">
        <v>133</v>
      </c>
      <c r="Q127" s="3">
        <f t="shared" si="17"/>
        <v>3</v>
      </c>
      <c r="R127" s="3">
        <f t="shared" si="19"/>
        <v>4</v>
      </c>
      <c r="S127" s="3">
        <f t="shared" si="20"/>
        <v>3</v>
      </c>
      <c r="T127" s="3">
        <f t="shared" si="21"/>
        <v>2</v>
      </c>
      <c r="U127" s="3">
        <f t="shared" si="22"/>
        <v>3</v>
      </c>
      <c r="V127" s="3">
        <f t="shared" si="23"/>
        <v>2</v>
      </c>
      <c r="W127" s="3">
        <f t="shared" si="24"/>
        <v>3</v>
      </c>
      <c r="X127" s="3">
        <f t="shared" si="25"/>
        <v>2</v>
      </c>
      <c r="Y127" s="3">
        <f t="shared" si="26"/>
        <v>3</v>
      </c>
      <c r="Z127" s="3">
        <f t="shared" si="27"/>
        <v>3</v>
      </c>
      <c r="AA127" s="3">
        <f t="shared" si="28"/>
        <v>2</v>
      </c>
      <c r="AB127" s="3">
        <f t="shared" si="29"/>
        <v>2</v>
      </c>
      <c r="AC127" s="3">
        <f t="shared" si="30"/>
        <v>2</v>
      </c>
      <c r="AD127" s="3">
        <f t="shared" si="31"/>
        <v>3</v>
      </c>
      <c r="AE127" s="3">
        <f t="shared" si="32"/>
        <v>3</v>
      </c>
      <c r="AG127" s="5">
        <f t="shared" si="18"/>
        <v>40</v>
      </c>
      <c r="AI127" s="3">
        <v>35</v>
      </c>
    </row>
    <row r="128" spans="1:35" s="3" customFormat="1" ht="16" x14ac:dyDescent="0.2">
      <c r="A128" s="58" t="s">
        <v>109</v>
      </c>
      <c r="B128" s="58" t="s">
        <v>133</v>
      </c>
      <c r="C128" s="58" t="s">
        <v>134</v>
      </c>
      <c r="D128" s="58" t="s">
        <v>134</v>
      </c>
      <c r="E128" s="58" t="s">
        <v>134</v>
      </c>
      <c r="F128" s="58" t="s">
        <v>134</v>
      </c>
      <c r="G128" s="58" t="s">
        <v>134</v>
      </c>
      <c r="H128" s="58" t="s">
        <v>109</v>
      </c>
      <c r="I128" s="58" t="s">
        <v>134</v>
      </c>
      <c r="J128" s="58" t="s">
        <v>109</v>
      </c>
      <c r="K128" s="58" t="s">
        <v>109</v>
      </c>
      <c r="L128" s="58" t="s">
        <v>134</v>
      </c>
      <c r="M128" s="58" t="s">
        <v>109</v>
      </c>
      <c r="N128" s="58" t="s">
        <v>134</v>
      </c>
      <c r="O128" s="58" t="s">
        <v>134</v>
      </c>
      <c r="Q128" s="3">
        <f t="shared" si="17"/>
        <v>1</v>
      </c>
      <c r="R128" s="3">
        <f t="shared" si="19"/>
        <v>3</v>
      </c>
      <c r="S128" s="3">
        <f t="shared" si="20"/>
        <v>2</v>
      </c>
      <c r="T128" s="3">
        <f t="shared" si="21"/>
        <v>2</v>
      </c>
      <c r="U128" s="3">
        <f t="shared" si="22"/>
        <v>2</v>
      </c>
      <c r="V128" s="3">
        <f t="shared" si="23"/>
        <v>2</v>
      </c>
      <c r="W128" s="3">
        <f t="shared" si="24"/>
        <v>2</v>
      </c>
      <c r="X128" s="3">
        <f t="shared" si="25"/>
        <v>1</v>
      </c>
      <c r="Y128" s="3">
        <f t="shared" si="26"/>
        <v>2</v>
      </c>
      <c r="Z128" s="3">
        <f t="shared" si="27"/>
        <v>1</v>
      </c>
      <c r="AA128" s="3">
        <f t="shared" si="28"/>
        <v>1</v>
      </c>
      <c r="AB128" s="3">
        <f t="shared" si="29"/>
        <v>2</v>
      </c>
      <c r="AC128" s="3">
        <f t="shared" si="30"/>
        <v>1</v>
      </c>
      <c r="AD128" s="3">
        <f t="shared" si="31"/>
        <v>2</v>
      </c>
      <c r="AE128" s="3">
        <f t="shared" si="32"/>
        <v>2</v>
      </c>
      <c r="AG128" s="5">
        <f t="shared" si="18"/>
        <v>26</v>
      </c>
      <c r="AI128" s="3">
        <v>34</v>
      </c>
    </row>
    <row r="129" spans="1:35" s="3" customFormat="1" ht="16" x14ac:dyDescent="0.2">
      <c r="A129" s="58" t="s">
        <v>133</v>
      </c>
      <c r="B129" s="58" t="s">
        <v>132</v>
      </c>
      <c r="C129" s="58" t="s">
        <v>132</v>
      </c>
      <c r="D129" s="58" t="s">
        <v>133</v>
      </c>
      <c r="E129" s="58" t="s">
        <v>133</v>
      </c>
      <c r="F129" s="58" t="s">
        <v>134</v>
      </c>
      <c r="G129" s="58" t="s">
        <v>133</v>
      </c>
      <c r="H129" s="58" t="s">
        <v>134</v>
      </c>
      <c r="I129" s="58" t="s">
        <v>133</v>
      </c>
      <c r="J129" s="58" t="s">
        <v>133</v>
      </c>
      <c r="K129" s="58" t="s">
        <v>134</v>
      </c>
      <c r="L129" s="58" t="s">
        <v>134</v>
      </c>
      <c r="M129" s="58" t="s">
        <v>133</v>
      </c>
      <c r="N129" s="58" t="s">
        <v>133</v>
      </c>
      <c r="O129" s="58" t="s">
        <v>133</v>
      </c>
      <c r="Q129" s="3">
        <f t="shared" si="17"/>
        <v>3</v>
      </c>
      <c r="R129" s="3">
        <f t="shared" si="19"/>
        <v>4</v>
      </c>
      <c r="S129" s="3">
        <f t="shared" si="20"/>
        <v>4</v>
      </c>
      <c r="T129" s="3">
        <f t="shared" si="21"/>
        <v>3</v>
      </c>
      <c r="U129" s="3">
        <f t="shared" si="22"/>
        <v>3</v>
      </c>
      <c r="V129" s="3">
        <f t="shared" si="23"/>
        <v>2</v>
      </c>
      <c r="W129" s="3">
        <f t="shared" si="24"/>
        <v>3</v>
      </c>
      <c r="X129" s="3">
        <f t="shared" si="25"/>
        <v>2</v>
      </c>
      <c r="Y129" s="3">
        <f t="shared" si="26"/>
        <v>3</v>
      </c>
      <c r="Z129" s="3">
        <f t="shared" si="27"/>
        <v>3</v>
      </c>
      <c r="AA129" s="3">
        <f t="shared" si="28"/>
        <v>2</v>
      </c>
      <c r="AB129" s="3">
        <f t="shared" si="29"/>
        <v>2</v>
      </c>
      <c r="AC129" s="3">
        <f t="shared" si="30"/>
        <v>3</v>
      </c>
      <c r="AD129" s="3">
        <f t="shared" si="31"/>
        <v>3</v>
      </c>
      <c r="AE129" s="3">
        <f t="shared" si="32"/>
        <v>3</v>
      </c>
      <c r="AG129" s="5">
        <f t="shared" si="18"/>
        <v>43</v>
      </c>
      <c r="AI129" s="3">
        <v>34</v>
      </c>
    </row>
    <row r="130" spans="1:35" s="3" customFormat="1" ht="16" x14ac:dyDescent="0.2">
      <c r="A130" s="58" t="s">
        <v>134</v>
      </c>
      <c r="B130" s="58" t="s">
        <v>132</v>
      </c>
      <c r="C130" s="58" t="s">
        <v>134</v>
      </c>
      <c r="D130" s="58" t="s">
        <v>133</v>
      </c>
      <c r="E130" s="58" t="s">
        <v>134</v>
      </c>
      <c r="F130" s="58" t="s">
        <v>134</v>
      </c>
      <c r="G130" s="58" t="s">
        <v>134</v>
      </c>
      <c r="H130" s="58" t="s">
        <v>134</v>
      </c>
      <c r="I130" s="58" t="s">
        <v>132</v>
      </c>
      <c r="J130" s="58" t="s">
        <v>134</v>
      </c>
      <c r="K130" s="58" t="s">
        <v>133</v>
      </c>
      <c r="L130" s="58" t="s">
        <v>133</v>
      </c>
      <c r="M130" s="58" t="s">
        <v>134</v>
      </c>
      <c r="N130" s="58" t="s">
        <v>109</v>
      </c>
      <c r="O130" s="58" t="s">
        <v>133</v>
      </c>
      <c r="Q130" s="3">
        <f t="shared" si="17"/>
        <v>2</v>
      </c>
      <c r="R130" s="3">
        <f t="shared" si="19"/>
        <v>4</v>
      </c>
      <c r="S130" s="3">
        <f t="shared" si="20"/>
        <v>2</v>
      </c>
      <c r="T130" s="3">
        <f t="shared" si="21"/>
        <v>3</v>
      </c>
      <c r="U130" s="3">
        <f t="shared" si="22"/>
        <v>2</v>
      </c>
      <c r="V130" s="3">
        <f t="shared" si="23"/>
        <v>2</v>
      </c>
      <c r="W130" s="3">
        <f t="shared" si="24"/>
        <v>2</v>
      </c>
      <c r="X130" s="3">
        <f t="shared" si="25"/>
        <v>2</v>
      </c>
      <c r="Y130" s="3">
        <f t="shared" si="26"/>
        <v>4</v>
      </c>
      <c r="Z130" s="3">
        <f t="shared" si="27"/>
        <v>2</v>
      </c>
      <c r="AA130" s="3">
        <f t="shared" si="28"/>
        <v>3</v>
      </c>
      <c r="AB130" s="3">
        <f t="shared" si="29"/>
        <v>3</v>
      </c>
      <c r="AC130" s="3">
        <f t="shared" si="30"/>
        <v>2</v>
      </c>
      <c r="AD130" s="3">
        <f t="shared" si="31"/>
        <v>1</v>
      </c>
      <c r="AE130" s="3">
        <f t="shared" si="32"/>
        <v>3</v>
      </c>
      <c r="AG130" s="5">
        <f t="shared" si="18"/>
        <v>37</v>
      </c>
      <c r="AI130" s="3">
        <v>34</v>
      </c>
    </row>
    <row r="131" spans="1:35" s="3" customFormat="1" ht="16" x14ac:dyDescent="0.2">
      <c r="A131" s="58" t="s">
        <v>134</v>
      </c>
      <c r="B131" s="58" t="s">
        <v>132</v>
      </c>
      <c r="C131" s="58" t="s">
        <v>132</v>
      </c>
      <c r="D131" s="58" t="s">
        <v>133</v>
      </c>
      <c r="E131" s="58" t="s">
        <v>133</v>
      </c>
      <c r="F131" s="58" t="s">
        <v>133</v>
      </c>
      <c r="G131" s="58" t="s">
        <v>134</v>
      </c>
      <c r="H131" s="58" t="s">
        <v>134</v>
      </c>
      <c r="I131" s="58" t="s">
        <v>134</v>
      </c>
      <c r="J131" s="58" t="s">
        <v>134</v>
      </c>
      <c r="K131" s="58" t="s">
        <v>109</v>
      </c>
      <c r="L131" s="58" t="s">
        <v>133</v>
      </c>
      <c r="M131" s="58" t="s">
        <v>134</v>
      </c>
      <c r="N131" s="58" t="s">
        <v>134</v>
      </c>
      <c r="O131" s="58" t="s">
        <v>134</v>
      </c>
      <c r="Q131" s="3">
        <f t="shared" si="17"/>
        <v>2</v>
      </c>
      <c r="R131" s="3">
        <f t="shared" si="19"/>
        <v>4</v>
      </c>
      <c r="S131" s="3">
        <f t="shared" si="20"/>
        <v>4</v>
      </c>
      <c r="T131" s="3">
        <f t="shared" si="21"/>
        <v>3</v>
      </c>
      <c r="U131" s="3">
        <f t="shared" si="22"/>
        <v>3</v>
      </c>
      <c r="V131" s="3">
        <f t="shared" si="23"/>
        <v>3</v>
      </c>
      <c r="W131" s="3">
        <f t="shared" si="24"/>
        <v>2</v>
      </c>
      <c r="X131" s="3">
        <f t="shared" si="25"/>
        <v>2</v>
      </c>
      <c r="Y131" s="3">
        <f t="shared" si="26"/>
        <v>2</v>
      </c>
      <c r="Z131" s="3">
        <f t="shared" si="27"/>
        <v>2</v>
      </c>
      <c r="AA131" s="3">
        <f t="shared" si="28"/>
        <v>1</v>
      </c>
      <c r="AB131" s="3">
        <f t="shared" si="29"/>
        <v>3</v>
      </c>
      <c r="AC131" s="3">
        <f t="shared" si="30"/>
        <v>2</v>
      </c>
      <c r="AD131" s="3">
        <f t="shared" si="31"/>
        <v>2</v>
      </c>
      <c r="AE131" s="3">
        <f t="shared" si="32"/>
        <v>2</v>
      </c>
      <c r="AG131" s="5">
        <f t="shared" si="18"/>
        <v>37</v>
      </c>
      <c r="AI131" s="3">
        <v>34</v>
      </c>
    </row>
    <row r="132" spans="1:35" s="3" customFormat="1" ht="16" x14ac:dyDescent="0.2">
      <c r="A132" s="58" t="s">
        <v>132</v>
      </c>
      <c r="B132" s="58" t="s">
        <v>132</v>
      </c>
      <c r="C132" s="58" t="s">
        <v>132</v>
      </c>
      <c r="D132" s="58" t="s">
        <v>132</v>
      </c>
      <c r="E132" s="58" t="s">
        <v>134</v>
      </c>
      <c r="F132" s="58" t="s">
        <v>133</v>
      </c>
      <c r="G132" s="58" t="s">
        <v>132</v>
      </c>
      <c r="H132" s="58" t="s">
        <v>133</v>
      </c>
      <c r="I132" s="58" t="s">
        <v>132</v>
      </c>
      <c r="J132" s="58" t="s">
        <v>132</v>
      </c>
      <c r="K132" s="58" t="s">
        <v>133</v>
      </c>
      <c r="L132" s="58" t="s">
        <v>132</v>
      </c>
      <c r="M132" s="58" t="s">
        <v>132</v>
      </c>
      <c r="N132" s="58" t="s">
        <v>133</v>
      </c>
      <c r="O132" s="58" t="s">
        <v>132</v>
      </c>
      <c r="Q132" s="3">
        <f t="shared" ref="Q132:Q182" si="33">VALUE(LEFT(A132,1))</f>
        <v>4</v>
      </c>
      <c r="R132" s="3">
        <f t="shared" si="19"/>
        <v>4</v>
      </c>
      <c r="S132" s="3">
        <f t="shared" si="20"/>
        <v>4</v>
      </c>
      <c r="T132" s="3">
        <f t="shared" si="21"/>
        <v>4</v>
      </c>
      <c r="U132" s="3">
        <f t="shared" si="22"/>
        <v>2</v>
      </c>
      <c r="V132" s="3">
        <f t="shared" si="23"/>
        <v>3</v>
      </c>
      <c r="W132" s="3">
        <f t="shared" si="24"/>
        <v>4</v>
      </c>
      <c r="X132" s="3">
        <f t="shared" si="25"/>
        <v>3</v>
      </c>
      <c r="Y132" s="3">
        <f t="shared" si="26"/>
        <v>4</v>
      </c>
      <c r="Z132" s="3">
        <f t="shared" si="27"/>
        <v>4</v>
      </c>
      <c r="AA132" s="3">
        <f t="shared" si="28"/>
        <v>3</v>
      </c>
      <c r="AB132" s="3">
        <f t="shared" si="29"/>
        <v>4</v>
      </c>
      <c r="AC132" s="3">
        <f t="shared" si="30"/>
        <v>4</v>
      </c>
      <c r="AD132" s="3">
        <f t="shared" si="31"/>
        <v>3</v>
      </c>
      <c r="AE132" s="3">
        <f t="shared" si="32"/>
        <v>4</v>
      </c>
      <c r="AG132" s="5">
        <f t="shared" ref="AG132:AG182" si="34">SUM(Q132:AE132)</f>
        <v>54</v>
      </c>
      <c r="AI132" s="3">
        <v>34</v>
      </c>
    </row>
    <row r="133" spans="1:35" s="3" customFormat="1" ht="16" x14ac:dyDescent="0.2">
      <c r="A133" s="58" t="s">
        <v>132</v>
      </c>
      <c r="B133" s="58" t="s">
        <v>132</v>
      </c>
      <c r="C133" s="58" t="s">
        <v>132</v>
      </c>
      <c r="D133" s="58" t="s">
        <v>132</v>
      </c>
      <c r="E133" s="58" t="s">
        <v>133</v>
      </c>
      <c r="F133" s="58" t="s">
        <v>133</v>
      </c>
      <c r="G133" s="58" t="s">
        <v>133</v>
      </c>
      <c r="H133" s="58" t="s">
        <v>134</v>
      </c>
      <c r="I133" s="58" t="s">
        <v>132</v>
      </c>
      <c r="J133" s="58" t="s">
        <v>133</v>
      </c>
      <c r="K133" s="58" t="s">
        <v>132</v>
      </c>
      <c r="L133" s="58" t="s">
        <v>132</v>
      </c>
      <c r="M133" s="58" t="s">
        <v>132</v>
      </c>
      <c r="N133" s="58" t="s">
        <v>133</v>
      </c>
      <c r="O133" s="58" t="s">
        <v>134</v>
      </c>
      <c r="Q133" s="3">
        <f t="shared" si="33"/>
        <v>4</v>
      </c>
      <c r="R133" s="3">
        <f t="shared" si="19"/>
        <v>4</v>
      </c>
      <c r="S133" s="3">
        <f t="shared" si="20"/>
        <v>4</v>
      </c>
      <c r="T133" s="3">
        <f t="shared" si="21"/>
        <v>4</v>
      </c>
      <c r="U133" s="3">
        <f t="shared" si="22"/>
        <v>3</v>
      </c>
      <c r="V133" s="3">
        <f t="shared" si="23"/>
        <v>3</v>
      </c>
      <c r="W133" s="3">
        <f t="shared" si="24"/>
        <v>3</v>
      </c>
      <c r="X133" s="3">
        <f t="shared" si="25"/>
        <v>2</v>
      </c>
      <c r="Y133" s="3">
        <f t="shared" si="26"/>
        <v>4</v>
      </c>
      <c r="Z133" s="3">
        <f t="shared" si="27"/>
        <v>3</v>
      </c>
      <c r="AA133" s="3">
        <f t="shared" si="28"/>
        <v>4</v>
      </c>
      <c r="AB133" s="3">
        <f t="shared" si="29"/>
        <v>4</v>
      </c>
      <c r="AC133" s="3">
        <f t="shared" si="30"/>
        <v>4</v>
      </c>
      <c r="AD133" s="3">
        <f t="shared" si="31"/>
        <v>3</v>
      </c>
      <c r="AE133" s="3">
        <f t="shared" si="32"/>
        <v>2</v>
      </c>
      <c r="AG133" s="5">
        <f t="shared" si="34"/>
        <v>51</v>
      </c>
      <c r="AI133" s="3">
        <v>34</v>
      </c>
    </row>
    <row r="134" spans="1:35" s="3" customFormat="1" ht="16" x14ac:dyDescent="0.2">
      <c r="A134" s="58" t="s">
        <v>134</v>
      </c>
      <c r="B134" s="58" t="s">
        <v>133</v>
      </c>
      <c r="C134" s="58" t="s">
        <v>133</v>
      </c>
      <c r="D134" s="58" t="s">
        <v>134</v>
      </c>
      <c r="E134" s="58" t="s">
        <v>134</v>
      </c>
      <c r="F134" s="58" t="s">
        <v>134</v>
      </c>
      <c r="G134" s="58" t="s">
        <v>134</v>
      </c>
      <c r="H134" s="58" t="s">
        <v>134</v>
      </c>
      <c r="I134" s="58" t="s">
        <v>133</v>
      </c>
      <c r="J134" s="58" t="s">
        <v>134</v>
      </c>
      <c r="K134" s="58" t="s">
        <v>109</v>
      </c>
      <c r="L134" s="58" t="s">
        <v>134</v>
      </c>
      <c r="M134" s="58" t="s">
        <v>134</v>
      </c>
      <c r="N134" s="58" t="s">
        <v>134</v>
      </c>
      <c r="O134" s="58" t="s">
        <v>133</v>
      </c>
      <c r="Q134" s="3">
        <f t="shared" si="33"/>
        <v>2</v>
      </c>
      <c r="R134" s="3">
        <f t="shared" si="19"/>
        <v>3</v>
      </c>
      <c r="S134" s="3">
        <f t="shared" si="20"/>
        <v>3</v>
      </c>
      <c r="T134" s="3">
        <f t="shared" si="21"/>
        <v>2</v>
      </c>
      <c r="U134" s="3">
        <f t="shared" si="22"/>
        <v>2</v>
      </c>
      <c r="V134" s="3">
        <f t="shared" si="23"/>
        <v>2</v>
      </c>
      <c r="W134" s="3">
        <f t="shared" si="24"/>
        <v>2</v>
      </c>
      <c r="X134" s="3">
        <f t="shared" si="25"/>
        <v>2</v>
      </c>
      <c r="Y134" s="3">
        <f t="shared" si="26"/>
        <v>3</v>
      </c>
      <c r="Z134" s="3">
        <f t="shared" si="27"/>
        <v>2</v>
      </c>
      <c r="AA134" s="3">
        <f t="shared" si="28"/>
        <v>1</v>
      </c>
      <c r="AB134" s="3">
        <f t="shared" si="29"/>
        <v>2</v>
      </c>
      <c r="AC134" s="3">
        <f t="shared" si="30"/>
        <v>2</v>
      </c>
      <c r="AD134" s="3">
        <f t="shared" si="31"/>
        <v>2</v>
      </c>
      <c r="AE134" s="3">
        <f t="shared" si="32"/>
        <v>3</v>
      </c>
      <c r="AG134" s="5">
        <f t="shared" si="34"/>
        <v>33</v>
      </c>
      <c r="AI134" s="3">
        <v>34</v>
      </c>
    </row>
    <row r="135" spans="1:35" s="3" customFormat="1" ht="16" x14ac:dyDescent="0.2">
      <c r="A135" s="58" t="s">
        <v>132</v>
      </c>
      <c r="B135" s="58" t="s">
        <v>132</v>
      </c>
      <c r="C135" s="58" t="s">
        <v>132</v>
      </c>
      <c r="D135" s="58" t="s">
        <v>132</v>
      </c>
      <c r="E135" s="58" t="s">
        <v>132</v>
      </c>
      <c r="F135" s="58" t="s">
        <v>133</v>
      </c>
      <c r="G135" s="58" t="s">
        <v>133</v>
      </c>
      <c r="H135" s="58" t="s">
        <v>133</v>
      </c>
      <c r="I135" s="58" t="s">
        <v>133</v>
      </c>
      <c r="J135" s="58" t="s">
        <v>132</v>
      </c>
      <c r="K135" s="58" t="s">
        <v>133</v>
      </c>
      <c r="L135" s="58" t="s">
        <v>132</v>
      </c>
      <c r="M135" s="58" t="s">
        <v>132</v>
      </c>
      <c r="N135" s="58" t="s">
        <v>133</v>
      </c>
      <c r="O135" s="58" t="s">
        <v>132</v>
      </c>
      <c r="Q135" s="3">
        <f t="shared" si="33"/>
        <v>4</v>
      </c>
      <c r="R135" s="3">
        <f t="shared" si="19"/>
        <v>4</v>
      </c>
      <c r="S135" s="3">
        <f t="shared" si="20"/>
        <v>4</v>
      </c>
      <c r="T135" s="3">
        <f t="shared" si="21"/>
        <v>4</v>
      </c>
      <c r="U135" s="3">
        <f t="shared" si="22"/>
        <v>4</v>
      </c>
      <c r="V135" s="3">
        <f t="shared" si="23"/>
        <v>3</v>
      </c>
      <c r="W135" s="3">
        <f t="shared" si="24"/>
        <v>3</v>
      </c>
      <c r="X135" s="3">
        <f t="shared" si="25"/>
        <v>3</v>
      </c>
      <c r="Y135" s="3">
        <f t="shared" si="26"/>
        <v>3</v>
      </c>
      <c r="Z135" s="3">
        <f t="shared" si="27"/>
        <v>4</v>
      </c>
      <c r="AA135" s="3">
        <f t="shared" si="28"/>
        <v>3</v>
      </c>
      <c r="AB135" s="3">
        <f t="shared" si="29"/>
        <v>4</v>
      </c>
      <c r="AC135" s="3">
        <f t="shared" si="30"/>
        <v>4</v>
      </c>
      <c r="AD135" s="3">
        <f t="shared" si="31"/>
        <v>3</v>
      </c>
      <c r="AE135" s="3">
        <f t="shared" si="32"/>
        <v>4</v>
      </c>
      <c r="AG135" s="5">
        <f t="shared" si="34"/>
        <v>54</v>
      </c>
      <c r="AI135" s="3">
        <v>34</v>
      </c>
    </row>
    <row r="136" spans="1:35" s="3" customFormat="1" ht="16" x14ac:dyDescent="0.2">
      <c r="A136" s="58" t="s">
        <v>134</v>
      </c>
      <c r="B136" s="58" t="s">
        <v>132</v>
      </c>
      <c r="C136" s="58" t="s">
        <v>133</v>
      </c>
      <c r="D136" s="58" t="s">
        <v>134</v>
      </c>
      <c r="E136" s="58" t="s">
        <v>134</v>
      </c>
      <c r="F136" s="58" t="s">
        <v>133</v>
      </c>
      <c r="G136" s="58" t="s">
        <v>133</v>
      </c>
      <c r="H136" s="58" t="s">
        <v>109</v>
      </c>
      <c r="I136" s="58" t="s">
        <v>132</v>
      </c>
      <c r="J136" s="58" t="s">
        <v>134</v>
      </c>
      <c r="K136" s="58" t="s">
        <v>132</v>
      </c>
      <c r="L136" s="58" t="s">
        <v>134</v>
      </c>
      <c r="M136" s="58" t="s">
        <v>134</v>
      </c>
      <c r="N136" s="58" t="s">
        <v>134</v>
      </c>
      <c r="O136" s="58" t="s">
        <v>133</v>
      </c>
      <c r="Q136" s="3">
        <f t="shared" si="33"/>
        <v>2</v>
      </c>
      <c r="R136" s="3">
        <f t="shared" si="19"/>
        <v>4</v>
      </c>
      <c r="S136" s="3">
        <f t="shared" si="20"/>
        <v>3</v>
      </c>
      <c r="T136" s="3">
        <f t="shared" si="21"/>
        <v>2</v>
      </c>
      <c r="U136" s="3">
        <f t="shared" si="22"/>
        <v>2</v>
      </c>
      <c r="V136" s="3">
        <f t="shared" si="23"/>
        <v>3</v>
      </c>
      <c r="W136" s="3">
        <f t="shared" si="24"/>
        <v>3</v>
      </c>
      <c r="X136" s="3">
        <f t="shared" si="25"/>
        <v>1</v>
      </c>
      <c r="Y136" s="3">
        <f t="shared" si="26"/>
        <v>4</v>
      </c>
      <c r="Z136" s="3">
        <f t="shared" si="27"/>
        <v>2</v>
      </c>
      <c r="AA136" s="3">
        <f t="shared" si="28"/>
        <v>4</v>
      </c>
      <c r="AB136" s="3">
        <f t="shared" si="29"/>
        <v>2</v>
      </c>
      <c r="AC136" s="3">
        <f t="shared" si="30"/>
        <v>2</v>
      </c>
      <c r="AD136" s="3">
        <f t="shared" si="31"/>
        <v>2</v>
      </c>
      <c r="AE136" s="3">
        <f t="shared" si="32"/>
        <v>3</v>
      </c>
      <c r="AG136" s="5">
        <f t="shared" si="34"/>
        <v>39</v>
      </c>
      <c r="AI136" s="3">
        <v>33</v>
      </c>
    </row>
    <row r="137" spans="1:35" s="3" customFormat="1" ht="16" x14ac:dyDescent="0.2">
      <c r="A137" s="58" t="s">
        <v>133</v>
      </c>
      <c r="B137" s="58" t="s">
        <v>132</v>
      </c>
      <c r="C137" s="58" t="s">
        <v>132</v>
      </c>
      <c r="D137" s="58" t="s">
        <v>133</v>
      </c>
      <c r="E137" s="58" t="s">
        <v>134</v>
      </c>
      <c r="F137" s="58" t="s">
        <v>134</v>
      </c>
      <c r="G137" s="58" t="s">
        <v>134</v>
      </c>
      <c r="H137" s="58" t="s">
        <v>109</v>
      </c>
      <c r="I137" s="58" t="s">
        <v>132</v>
      </c>
      <c r="J137" s="58" t="s">
        <v>134</v>
      </c>
      <c r="K137" s="58" t="s">
        <v>132</v>
      </c>
      <c r="L137" s="58" t="s">
        <v>133</v>
      </c>
      <c r="M137" s="58" t="s">
        <v>134</v>
      </c>
      <c r="N137" s="58" t="s">
        <v>133</v>
      </c>
      <c r="O137" s="58" t="s">
        <v>134</v>
      </c>
      <c r="Q137" s="3">
        <f t="shared" si="33"/>
        <v>3</v>
      </c>
      <c r="R137" s="3">
        <f t="shared" si="19"/>
        <v>4</v>
      </c>
      <c r="S137" s="3">
        <f t="shared" si="20"/>
        <v>4</v>
      </c>
      <c r="T137" s="3">
        <f t="shared" si="21"/>
        <v>3</v>
      </c>
      <c r="U137" s="3">
        <f t="shared" si="22"/>
        <v>2</v>
      </c>
      <c r="V137" s="3">
        <f t="shared" si="23"/>
        <v>2</v>
      </c>
      <c r="W137" s="3">
        <f t="shared" si="24"/>
        <v>2</v>
      </c>
      <c r="X137" s="3">
        <f t="shared" si="25"/>
        <v>1</v>
      </c>
      <c r="Y137" s="3">
        <f t="shared" si="26"/>
        <v>4</v>
      </c>
      <c r="Z137" s="3">
        <f t="shared" si="27"/>
        <v>2</v>
      </c>
      <c r="AA137" s="3">
        <f t="shared" si="28"/>
        <v>4</v>
      </c>
      <c r="AB137" s="3">
        <f t="shared" si="29"/>
        <v>3</v>
      </c>
      <c r="AC137" s="3">
        <f t="shared" si="30"/>
        <v>2</v>
      </c>
      <c r="AD137" s="3">
        <f t="shared" si="31"/>
        <v>3</v>
      </c>
      <c r="AE137" s="3">
        <f t="shared" si="32"/>
        <v>2</v>
      </c>
      <c r="AG137" s="5">
        <f t="shared" si="34"/>
        <v>41</v>
      </c>
      <c r="AI137" s="3">
        <v>33</v>
      </c>
    </row>
    <row r="138" spans="1:35" s="3" customFormat="1" ht="16" x14ac:dyDescent="0.2">
      <c r="A138" s="58" t="s">
        <v>133</v>
      </c>
      <c r="B138" s="58" t="s">
        <v>133</v>
      </c>
      <c r="C138" s="58" t="s">
        <v>133</v>
      </c>
      <c r="D138" s="58" t="s">
        <v>134</v>
      </c>
      <c r="E138" s="58" t="s">
        <v>134</v>
      </c>
      <c r="F138" s="58" t="s">
        <v>134</v>
      </c>
      <c r="G138" s="58" t="s">
        <v>134</v>
      </c>
      <c r="H138" s="58" t="s">
        <v>134</v>
      </c>
      <c r="I138" s="58" t="s">
        <v>134</v>
      </c>
      <c r="J138" s="58" t="s">
        <v>109</v>
      </c>
      <c r="K138" s="58" t="s">
        <v>134</v>
      </c>
      <c r="L138" s="58" t="s">
        <v>134</v>
      </c>
      <c r="M138" s="58" t="s">
        <v>134</v>
      </c>
      <c r="N138" s="58" t="s">
        <v>134</v>
      </c>
      <c r="O138" s="58" t="s">
        <v>109</v>
      </c>
      <c r="Q138" s="3">
        <f t="shared" si="33"/>
        <v>3</v>
      </c>
      <c r="R138" s="3">
        <f t="shared" si="19"/>
        <v>3</v>
      </c>
      <c r="S138" s="3">
        <f t="shared" si="20"/>
        <v>3</v>
      </c>
      <c r="T138" s="3">
        <f t="shared" si="21"/>
        <v>2</v>
      </c>
      <c r="U138" s="3">
        <f t="shared" si="22"/>
        <v>2</v>
      </c>
      <c r="V138" s="3">
        <f t="shared" si="23"/>
        <v>2</v>
      </c>
      <c r="W138" s="3">
        <f t="shared" si="24"/>
        <v>2</v>
      </c>
      <c r="X138" s="3">
        <f t="shared" si="25"/>
        <v>2</v>
      </c>
      <c r="Y138" s="3">
        <f t="shared" si="26"/>
        <v>2</v>
      </c>
      <c r="Z138" s="3">
        <f t="shared" si="27"/>
        <v>1</v>
      </c>
      <c r="AA138" s="3">
        <f t="shared" si="28"/>
        <v>2</v>
      </c>
      <c r="AB138" s="3">
        <f t="shared" si="29"/>
        <v>2</v>
      </c>
      <c r="AC138" s="3">
        <f t="shared" si="30"/>
        <v>2</v>
      </c>
      <c r="AD138" s="3">
        <f t="shared" si="31"/>
        <v>2</v>
      </c>
      <c r="AE138" s="3">
        <f t="shared" si="32"/>
        <v>1</v>
      </c>
      <c r="AG138" s="5">
        <f t="shared" si="34"/>
        <v>31</v>
      </c>
      <c r="AI138" s="3">
        <v>33</v>
      </c>
    </row>
    <row r="139" spans="1:35" s="3" customFormat="1" ht="16" x14ac:dyDescent="0.2">
      <c r="A139" s="58" t="s">
        <v>134</v>
      </c>
      <c r="B139" s="58" t="s">
        <v>132</v>
      </c>
      <c r="C139" s="58" t="s">
        <v>133</v>
      </c>
      <c r="D139" s="58" t="s">
        <v>133</v>
      </c>
      <c r="E139" s="58" t="s">
        <v>134</v>
      </c>
      <c r="F139" s="58" t="s">
        <v>133</v>
      </c>
      <c r="G139" s="58" t="s">
        <v>133</v>
      </c>
      <c r="H139" s="58" t="s">
        <v>133</v>
      </c>
      <c r="I139" s="58" t="s">
        <v>133</v>
      </c>
      <c r="J139" s="58" t="s">
        <v>133</v>
      </c>
      <c r="K139" s="58" t="s">
        <v>134</v>
      </c>
      <c r="L139" s="58" t="s">
        <v>133</v>
      </c>
      <c r="M139" s="58" t="s">
        <v>133</v>
      </c>
      <c r="N139" s="58" t="s">
        <v>134</v>
      </c>
      <c r="O139" s="58" t="s">
        <v>133</v>
      </c>
      <c r="Q139" s="3">
        <f t="shared" si="33"/>
        <v>2</v>
      </c>
      <c r="R139" s="3">
        <f t="shared" si="19"/>
        <v>4</v>
      </c>
      <c r="S139" s="3">
        <f t="shared" si="20"/>
        <v>3</v>
      </c>
      <c r="T139" s="3">
        <f t="shared" si="21"/>
        <v>3</v>
      </c>
      <c r="U139" s="3">
        <f t="shared" si="22"/>
        <v>2</v>
      </c>
      <c r="V139" s="3">
        <f t="shared" si="23"/>
        <v>3</v>
      </c>
      <c r="W139" s="3">
        <f t="shared" si="24"/>
        <v>3</v>
      </c>
      <c r="X139" s="3">
        <f t="shared" si="25"/>
        <v>3</v>
      </c>
      <c r="Y139" s="3">
        <f t="shared" si="26"/>
        <v>3</v>
      </c>
      <c r="Z139" s="3">
        <f t="shared" si="27"/>
        <v>3</v>
      </c>
      <c r="AA139" s="3">
        <f t="shared" si="28"/>
        <v>2</v>
      </c>
      <c r="AB139" s="3">
        <f t="shared" si="29"/>
        <v>3</v>
      </c>
      <c r="AC139" s="3">
        <f t="shared" si="30"/>
        <v>3</v>
      </c>
      <c r="AD139" s="3">
        <f t="shared" si="31"/>
        <v>2</v>
      </c>
      <c r="AE139" s="3">
        <f t="shared" si="32"/>
        <v>3</v>
      </c>
      <c r="AG139" s="5">
        <f t="shared" si="34"/>
        <v>42</v>
      </c>
      <c r="AI139" s="3">
        <v>33</v>
      </c>
    </row>
    <row r="140" spans="1:35" s="3" customFormat="1" ht="16" x14ac:dyDescent="0.2">
      <c r="A140" s="58" t="s">
        <v>134</v>
      </c>
      <c r="B140" s="58" t="s">
        <v>133</v>
      </c>
      <c r="C140" s="58" t="s">
        <v>133</v>
      </c>
      <c r="D140" s="58" t="s">
        <v>132</v>
      </c>
      <c r="E140" s="58" t="s">
        <v>132</v>
      </c>
      <c r="F140" s="58" t="s">
        <v>133</v>
      </c>
      <c r="G140" s="58" t="s">
        <v>132</v>
      </c>
      <c r="H140" s="58" t="s">
        <v>133</v>
      </c>
      <c r="I140" s="58" t="s">
        <v>133</v>
      </c>
      <c r="J140" s="58" t="s">
        <v>134</v>
      </c>
      <c r="K140" s="58" t="s">
        <v>133</v>
      </c>
      <c r="L140" s="58" t="s">
        <v>132</v>
      </c>
      <c r="M140" s="58" t="s">
        <v>134</v>
      </c>
      <c r="N140" s="58" t="s">
        <v>134</v>
      </c>
      <c r="O140" s="58" t="s">
        <v>133</v>
      </c>
      <c r="Q140" s="3">
        <f t="shared" si="33"/>
        <v>2</v>
      </c>
      <c r="R140" s="3">
        <f t="shared" si="19"/>
        <v>3</v>
      </c>
      <c r="S140" s="3">
        <f t="shared" si="20"/>
        <v>3</v>
      </c>
      <c r="T140" s="3">
        <f t="shared" si="21"/>
        <v>4</v>
      </c>
      <c r="U140" s="3">
        <f t="shared" si="22"/>
        <v>4</v>
      </c>
      <c r="V140" s="3">
        <f t="shared" si="23"/>
        <v>3</v>
      </c>
      <c r="W140" s="3">
        <f t="shared" si="24"/>
        <v>4</v>
      </c>
      <c r="X140" s="3">
        <f t="shared" si="25"/>
        <v>3</v>
      </c>
      <c r="Y140" s="3">
        <f t="shared" si="26"/>
        <v>3</v>
      </c>
      <c r="Z140" s="3">
        <f t="shared" si="27"/>
        <v>2</v>
      </c>
      <c r="AA140" s="3">
        <f t="shared" si="28"/>
        <v>3</v>
      </c>
      <c r="AB140" s="3">
        <f t="shared" si="29"/>
        <v>4</v>
      </c>
      <c r="AC140" s="3">
        <f t="shared" si="30"/>
        <v>2</v>
      </c>
      <c r="AD140" s="3">
        <f t="shared" si="31"/>
        <v>2</v>
      </c>
      <c r="AE140" s="3">
        <f t="shared" si="32"/>
        <v>3</v>
      </c>
      <c r="AG140" s="5">
        <f t="shared" si="34"/>
        <v>45</v>
      </c>
      <c r="AI140" s="3">
        <v>33</v>
      </c>
    </row>
    <row r="141" spans="1:35" s="3" customFormat="1" ht="16" x14ac:dyDescent="0.2">
      <c r="A141" s="58" t="s">
        <v>132</v>
      </c>
      <c r="B141" s="58" t="s">
        <v>132</v>
      </c>
      <c r="C141" s="58" t="s">
        <v>132</v>
      </c>
      <c r="D141" s="58" t="s">
        <v>132</v>
      </c>
      <c r="E141" s="58" t="s">
        <v>133</v>
      </c>
      <c r="F141" s="58" t="s">
        <v>133</v>
      </c>
      <c r="G141" s="58" t="s">
        <v>132</v>
      </c>
      <c r="H141" s="58" t="s">
        <v>133</v>
      </c>
      <c r="I141" s="58" t="s">
        <v>133</v>
      </c>
      <c r="J141" s="58" t="s">
        <v>132</v>
      </c>
      <c r="K141" s="58" t="s">
        <v>132</v>
      </c>
      <c r="L141" s="58" t="s">
        <v>132</v>
      </c>
      <c r="M141" s="58" t="s">
        <v>132</v>
      </c>
      <c r="N141" s="58" t="s">
        <v>132</v>
      </c>
      <c r="O141" s="58" t="s">
        <v>132</v>
      </c>
      <c r="Q141" s="3">
        <f t="shared" si="33"/>
        <v>4</v>
      </c>
      <c r="R141" s="3">
        <f t="shared" si="19"/>
        <v>4</v>
      </c>
      <c r="S141" s="3">
        <f t="shared" si="20"/>
        <v>4</v>
      </c>
      <c r="T141" s="3">
        <f t="shared" si="21"/>
        <v>4</v>
      </c>
      <c r="U141" s="3">
        <f t="shared" si="22"/>
        <v>3</v>
      </c>
      <c r="V141" s="3">
        <f t="shared" si="23"/>
        <v>3</v>
      </c>
      <c r="W141" s="3">
        <f t="shared" si="24"/>
        <v>4</v>
      </c>
      <c r="X141" s="3">
        <f t="shared" si="25"/>
        <v>3</v>
      </c>
      <c r="Y141" s="3">
        <f t="shared" si="26"/>
        <v>3</v>
      </c>
      <c r="Z141" s="3">
        <f t="shared" si="27"/>
        <v>4</v>
      </c>
      <c r="AA141" s="3">
        <f t="shared" si="28"/>
        <v>4</v>
      </c>
      <c r="AB141" s="3">
        <f t="shared" si="29"/>
        <v>4</v>
      </c>
      <c r="AC141" s="3">
        <f t="shared" si="30"/>
        <v>4</v>
      </c>
      <c r="AD141" s="3">
        <f t="shared" si="31"/>
        <v>4</v>
      </c>
      <c r="AE141" s="3">
        <f t="shared" si="32"/>
        <v>4</v>
      </c>
      <c r="AG141" s="5">
        <f t="shared" si="34"/>
        <v>56</v>
      </c>
      <c r="AI141" s="3">
        <v>33</v>
      </c>
    </row>
    <row r="142" spans="1:35" s="3" customFormat="1" ht="16" x14ac:dyDescent="0.2">
      <c r="A142" s="58" t="s">
        <v>133</v>
      </c>
      <c r="B142" s="58" t="s">
        <v>133</v>
      </c>
      <c r="C142" s="58" t="s">
        <v>132</v>
      </c>
      <c r="D142" s="58" t="s">
        <v>134</v>
      </c>
      <c r="E142" s="58" t="s">
        <v>134</v>
      </c>
      <c r="F142" s="58" t="s">
        <v>133</v>
      </c>
      <c r="G142" s="58" t="s">
        <v>133</v>
      </c>
      <c r="H142" s="58" t="s">
        <v>134</v>
      </c>
      <c r="I142" s="58" t="s">
        <v>133</v>
      </c>
      <c r="J142" s="58" t="s">
        <v>134</v>
      </c>
      <c r="K142" s="58" t="s">
        <v>133</v>
      </c>
      <c r="L142" s="58" t="s">
        <v>134</v>
      </c>
      <c r="M142" s="58" t="s">
        <v>134</v>
      </c>
      <c r="N142" s="58" t="s">
        <v>134</v>
      </c>
      <c r="O142" s="58" t="s">
        <v>133</v>
      </c>
      <c r="Q142" s="3">
        <f t="shared" si="33"/>
        <v>3</v>
      </c>
      <c r="R142" s="3">
        <f t="shared" si="19"/>
        <v>3</v>
      </c>
      <c r="S142" s="3">
        <f t="shared" si="20"/>
        <v>4</v>
      </c>
      <c r="T142" s="3">
        <f t="shared" si="21"/>
        <v>2</v>
      </c>
      <c r="U142" s="3">
        <f t="shared" si="22"/>
        <v>2</v>
      </c>
      <c r="V142" s="3">
        <f t="shared" si="23"/>
        <v>3</v>
      </c>
      <c r="W142" s="3">
        <f t="shared" si="24"/>
        <v>3</v>
      </c>
      <c r="X142" s="3">
        <f t="shared" si="25"/>
        <v>2</v>
      </c>
      <c r="Y142" s="3">
        <f t="shared" si="26"/>
        <v>3</v>
      </c>
      <c r="Z142" s="3">
        <f t="shared" si="27"/>
        <v>2</v>
      </c>
      <c r="AA142" s="3">
        <f t="shared" si="28"/>
        <v>3</v>
      </c>
      <c r="AB142" s="3">
        <f t="shared" si="29"/>
        <v>2</v>
      </c>
      <c r="AC142" s="3">
        <f t="shared" si="30"/>
        <v>2</v>
      </c>
      <c r="AD142" s="3">
        <f t="shared" si="31"/>
        <v>2</v>
      </c>
      <c r="AE142" s="3">
        <f t="shared" si="32"/>
        <v>3</v>
      </c>
      <c r="AG142" s="5">
        <f t="shared" si="34"/>
        <v>39</v>
      </c>
      <c r="AI142" s="3">
        <v>32</v>
      </c>
    </row>
    <row r="143" spans="1:35" s="3" customFormat="1" ht="16" x14ac:dyDescent="0.2">
      <c r="A143" s="58" t="s">
        <v>133</v>
      </c>
      <c r="B143" s="58" t="s">
        <v>132</v>
      </c>
      <c r="C143" s="58" t="s">
        <v>133</v>
      </c>
      <c r="D143" s="58" t="s">
        <v>133</v>
      </c>
      <c r="E143" s="58" t="s">
        <v>133</v>
      </c>
      <c r="F143" s="58" t="s">
        <v>133</v>
      </c>
      <c r="G143" s="58" t="s">
        <v>133</v>
      </c>
      <c r="H143" s="58" t="s">
        <v>133</v>
      </c>
      <c r="I143" s="58" t="s">
        <v>133</v>
      </c>
      <c r="J143" s="58" t="s">
        <v>133</v>
      </c>
      <c r="K143" s="58" t="s">
        <v>133</v>
      </c>
      <c r="L143" s="58" t="s">
        <v>133</v>
      </c>
      <c r="M143" s="58" t="s">
        <v>133</v>
      </c>
      <c r="N143" s="58" t="s">
        <v>133</v>
      </c>
      <c r="O143" s="58" t="s">
        <v>133</v>
      </c>
      <c r="Q143" s="3">
        <f t="shared" si="33"/>
        <v>3</v>
      </c>
      <c r="R143" s="3">
        <f t="shared" si="19"/>
        <v>4</v>
      </c>
      <c r="S143" s="3">
        <f t="shared" si="20"/>
        <v>3</v>
      </c>
      <c r="T143" s="3">
        <f t="shared" si="21"/>
        <v>3</v>
      </c>
      <c r="U143" s="3">
        <f t="shared" si="22"/>
        <v>3</v>
      </c>
      <c r="V143" s="3">
        <f t="shared" si="23"/>
        <v>3</v>
      </c>
      <c r="W143" s="3">
        <f t="shared" si="24"/>
        <v>3</v>
      </c>
      <c r="X143" s="3">
        <f t="shared" si="25"/>
        <v>3</v>
      </c>
      <c r="Y143" s="3">
        <f t="shared" si="26"/>
        <v>3</v>
      </c>
      <c r="Z143" s="3">
        <f t="shared" si="27"/>
        <v>3</v>
      </c>
      <c r="AA143" s="3">
        <f t="shared" si="28"/>
        <v>3</v>
      </c>
      <c r="AB143" s="3">
        <f t="shared" si="29"/>
        <v>3</v>
      </c>
      <c r="AC143" s="3">
        <f t="shared" si="30"/>
        <v>3</v>
      </c>
      <c r="AD143" s="3">
        <f t="shared" si="31"/>
        <v>3</v>
      </c>
      <c r="AE143" s="3">
        <f t="shared" si="32"/>
        <v>3</v>
      </c>
      <c r="AG143" s="5">
        <f t="shared" si="34"/>
        <v>46</v>
      </c>
      <c r="AI143" s="3">
        <v>32</v>
      </c>
    </row>
    <row r="144" spans="1:35" s="3" customFormat="1" ht="16" x14ac:dyDescent="0.2">
      <c r="A144" s="58" t="s">
        <v>133</v>
      </c>
      <c r="B144" s="58" t="s">
        <v>132</v>
      </c>
      <c r="C144" s="58" t="s">
        <v>133</v>
      </c>
      <c r="D144" s="58" t="s">
        <v>134</v>
      </c>
      <c r="E144" s="58" t="s">
        <v>133</v>
      </c>
      <c r="F144" s="58" t="s">
        <v>134</v>
      </c>
      <c r="G144" s="58" t="s">
        <v>134</v>
      </c>
      <c r="H144" s="58" t="s">
        <v>134</v>
      </c>
      <c r="I144" s="58" t="s">
        <v>133</v>
      </c>
      <c r="J144" s="58" t="s">
        <v>134</v>
      </c>
      <c r="K144" s="58" t="s">
        <v>134</v>
      </c>
      <c r="L144" s="58" t="s">
        <v>134</v>
      </c>
      <c r="M144" s="58" t="s">
        <v>134</v>
      </c>
      <c r="N144" s="58" t="s">
        <v>134</v>
      </c>
      <c r="O144" s="58" t="s">
        <v>134</v>
      </c>
      <c r="Q144" s="3">
        <f t="shared" si="33"/>
        <v>3</v>
      </c>
      <c r="R144" s="3">
        <f t="shared" si="19"/>
        <v>4</v>
      </c>
      <c r="S144" s="3">
        <f t="shared" si="20"/>
        <v>3</v>
      </c>
      <c r="T144" s="3">
        <f t="shared" si="21"/>
        <v>2</v>
      </c>
      <c r="U144" s="3">
        <f t="shared" si="22"/>
        <v>3</v>
      </c>
      <c r="V144" s="3">
        <f t="shared" si="23"/>
        <v>2</v>
      </c>
      <c r="W144" s="3">
        <f t="shared" si="24"/>
        <v>2</v>
      </c>
      <c r="X144" s="3">
        <f t="shared" si="25"/>
        <v>2</v>
      </c>
      <c r="Y144" s="3">
        <f t="shared" si="26"/>
        <v>3</v>
      </c>
      <c r="Z144" s="3">
        <f t="shared" si="27"/>
        <v>2</v>
      </c>
      <c r="AA144" s="3">
        <f t="shared" si="28"/>
        <v>2</v>
      </c>
      <c r="AB144" s="3">
        <f t="shared" si="29"/>
        <v>2</v>
      </c>
      <c r="AC144" s="3">
        <f t="shared" si="30"/>
        <v>2</v>
      </c>
      <c r="AD144" s="3">
        <f t="shared" si="31"/>
        <v>2</v>
      </c>
      <c r="AE144" s="3">
        <f t="shared" si="32"/>
        <v>2</v>
      </c>
      <c r="AG144" s="5">
        <f t="shared" si="34"/>
        <v>36</v>
      </c>
      <c r="AI144">
        <v>32</v>
      </c>
    </row>
    <row r="145" spans="1:35" s="3" customFormat="1" ht="16" x14ac:dyDescent="0.2">
      <c r="A145" s="58" t="s">
        <v>134</v>
      </c>
      <c r="B145" s="58" t="s">
        <v>132</v>
      </c>
      <c r="C145" s="58" t="s">
        <v>134</v>
      </c>
      <c r="D145" s="58" t="s">
        <v>134</v>
      </c>
      <c r="E145" s="58" t="s">
        <v>134</v>
      </c>
      <c r="F145" s="58" t="s">
        <v>134</v>
      </c>
      <c r="G145" s="58" t="s">
        <v>134</v>
      </c>
      <c r="H145" s="58" t="s">
        <v>134</v>
      </c>
      <c r="I145" s="58" t="s">
        <v>132</v>
      </c>
      <c r="J145" s="58" t="s">
        <v>132</v>
      </c>
      <c r="K145" s="58" t="s">
        <v>132</v>
      </c>
      <c r="L145" s="58" t="s">
        <v>133</v>
      </c>
      <c r="M145" s="58" t="s">
        <v>134</v>
      </c>
      <c r="N145" s="58" t="s">
        <v>134</v>
      </c>
      <c r="O145" s="58" t="s">
        <v>133</v>
      </c>
      <c r="Q145" s="3">
        <f t="shared" si="33"/>
        <v>2</v>
      </c>
      <c r="R145" s="3">
        <f t="shared" si="19"/>
        <v>4</v>
      </c>
      <c r="S145" s="3">
        <f t="shared" si="20"/>
        <v>2</v>
      </c>
      <c r="T145" s="3">
        <f t="shared" si="21"/>
        <v>2</v>
      </c>
      <c r="U145" s="3">
        <f t="shared" si="22"/>
        <v>2</v>
      </c>
      <c r="V145" s="3">
        <f t="shared" si="23"/>
        <v>2</v>
      </c>
      <c r="W145" s="3">
        <f t="shared" si="24"/>
        <v>2</v>
      </c>
      <c r="X145" s="3">
        <f t="shared" si="25"/>
        <v>2</v>
      </c>
      <c r="Y145" s="3">
        <f t="shared" si="26"/>
        <v>4</v>
      </c>
      <c r="Z145" s="3">
        <f t="shared" si="27"/>
        <v>4</v>
      </c>
      <c r="AA145" s="3">
        <f t="shared" si="28"/>
        <v>4</v>
      </c>
      <c r="AB145" s="3">
        <f t="shared" si="29"/>
        <v>3</v>
      </c>
      <c r="AC145" s="3">
        <f t="shared" si="30"/>
        <v>2</v>
      </c>
      <c r="AD145" s="3">
        <f t="shared" si="31"/>
        <v>2</v>
      </c>
      <c r="AE145" s="3">
        <f t="shared" si="32"/>
        <v>3</v>
      </c>
      <c r="AG145" s="5">
        <f t="shared" si="34"/>
        <v>40</v>
      </c>
      <c r="AI145" s="3">
        <v>32</v>
      </c>
    </row>
    <row r="146" spans="1:35" s="3" customFormat="1" ht="16" x14ac:dyDescent="0.2">
      <c r="A146" s="58" t="s">
        <v>134</v>
      </c>
      <c r="B146" s="58" t="s">
        <v>133</v>
      </c>
      <c r="C146" s="58" t="s">
        <v>132</v>
      </c>
      <c r="D146" s="58" t="s">
        <v>132</v>
      </c>
      <c r="E146" s="58" t="s">
        <v>132</v>
      </c>
      <c r="F146" s="58" t="s">
        <v>132</v>
      </c>
      <c r="G146" s="58" t="s">
        <v>132</v>
      </c>
      <c r="H146" s="58" t="s">
        <v>133</v>
      </c>
      <c r="I146" s="58" t="s">
        <v>133</v>
      </c>
      <c r="J146" s="58" t="s">
        <v>133</v>
      </c>
      <c r="K146" s="58" t="s">
        <v>133</v>
      </c>
      <c r="L146" s="58" t="s">
        <v>133</v>
      </c>
      <c r="M146" s="58" t="s">
        <v>133</v>
      </c>
      <c r="N146" s="58" t="s">
        <v>133</v>
      </c>
      <c r="O146" s="58" t="s">
        <v>133</v>
      </c>
      <c r="Q146" s="3">
        <f t="shared" si="33"/>
        <v>2</v>
      </c>
      <c r="R146" s="3">
        <f t="shared" si="19"/>
        <v>3</v>
      </c>
      <c r="S146" s="3">
        <f t="shared" si="20"/>
        <v>4</v>
      </c>
      <c r="T146" s="3">
        <f t="shared" si="21"/>
        <v>4</v>
      </c>
      <c r="U146" s="3">
        <f t="shared" si="22"/>
        <v>4</v>
      </c>
      <c r="V146" s="3">
        <f t="shared" si="23"/>
        <v>4</v>
      </c>
      <c r="W146" s="3">
        <f t="shared" si="24"/>
        <v>4</v>
      </c>
      <c r="X146" s="3">
        <f t="shared" si="25"/>
        <v>3</v>
      </c>
      <c r="Y146" s="3">
        <f t="shared" si="26"/>
        <v>3</v>
      </c>
      <c r="Z146" s="3">
        <f t="shared" si="27"/>
        <v>3</v>
      </c>
      <c r="AA146" s="3">
        <f t="shared" si="28"/>
        <v>3</v>
      </c>
      <c r="AB146" s="3">
        <f t="shared" si="29"/>
        <v>3</v>
      </c>
      <c r="AC146" s="3">
        <f t="shared" si="30"/>
        <v>3</v>
      </c>
      <c r="AD146" s="3">
        <f t="shared" si="31"/>
        <v>3</v>
      </c>
      <c r="AE146" s="3">
        <f t="shared" si="32"/>
        <v>3</v>
      </c>
      <c r="AG146" s="5">
        <f t="shared" si="34"/>
        <v>49</v>
      </c>
      <c r="AI146" s="3">
        <v>32</v>
      </c>
    </row>
    <row r="147" spans="1:35" s="3" customFormat="1" ht="16" x14ac:dyDescent="0.2">
      <c r="A147" s="58" t="s">
        <v>134</v>
      </c>
      <c r="B147" s="58" t="s">
        <v>132</v>
      </c>
      <c r="C147" s="58" t="s">
        <v>133</v>
      </c>
      <c r="D147" s="58" t="s">
        <v>133</v>
      </c>
      <c r="E147" s="58" t="s">
        <v>134</v>
      </c>
      <c r="F147" s="58" t="s">
        <v>134</v>
      </c>
      <c r="G147" s="58" t="s">
        <v>134</v>
      </c>
      <c r="H147" s="58" t="s">
        <v>134</v>
      </c>
      <c r="I147" s="58" t="s">
        <v>133</v>
      </c>
      <c r="J147" s="58" t="s">
        <v>134</v>
      </c>
      <c r="K147" s="58" t="s">
        <v>134</v>
      </c>
      <c r="L147" s="58" t="s">
        <v>134</v>
      </c>
      <c r="M147" s="58" t="s">
        <v>134</v>
      </c>
      <c r="N147" s="58" t="s">
        <v>109</v>
      </c>
      <c r="O147" s="58" t="s">
        <v>109</v>
      </c>
      <c r="Q147" s="3">
        <f t="shared" si="33"/>
        <v>2</v>
      </c>
      <c r="R147" s="3">
        <f t="shared" ref="R147:R182" si="35">VALUE(LEFT(B147,1))</f>
        <v>4</v>
      </c>
      <c r="S147" s="3">
        <f t="shared" ref="S147:S182" si="36">VALUE(LEFT(C147,1))</f>
        <v>3</v>
      </c>
      <c r="T147" s="3">
        <f t="shared" ref="T147:T182" si="37">VALUE(LEFT(D147,1))</f>
        <v>3</v>
      </c>
      <c r="U147" s="3">
        <f t="shared" ref="U147:U182" si="38">VALUE(LEFT(E147,1))</f>
        <v>2</v>
      </c>
      <c r="V147" s="3">
        <f t="shared" ref="V147:V182" si="39">VALUE(LEFT(F147,1))</f>
        <v>2</v>
      </c>
      <c r="W147" s="3">
        <f t="shared" ref="W147:W182" si="40">VALUE(LEFT(G147,1))</f>
        <v>2</v>
      </c>
      <c r="X147" s="3">
        <f t="shared" ref="X147:X182" si="41">VALUE(LEFT(H147,1))</f>
        <v>2</v>
      </c>
      <c r="Y147" s="3">
        <f t="shared" ref="Y147:Y182" si="42">VALUE(LEFT(I147,1))</f>
        <v>3</v>
      </c>
      <c r="Z147" s="3">
        <f t="shared" ref="Z147:Z182" si="43">VALUE(LEFT(J147,1))</f>
        <v>2</v>
      </c>
      <c r="AA147" s="3">
        <f t="shared" ref="AA147:AA182" si="44">VALUE(LEFT(K147,1))</f>
        <v>2</v>
      </c>
      <c r="AB147" s="3">
        <f t="shared" ref="AB147:AB182" si="45">VALUE(LEFT(L147,1))</f>
        <v>2</v>
      </c>
      <c r="AC147" s="3">
        <f t="shared" ref="AC147:AC182" si="46">VALUE(LEFT(M147,1))</f>
        <v>2</v>
      </c>
      <c r="AD147" s="3">
        <f t="shared" ref="AD147:AD182" si="47">VALUE(LEFT(N147,1))</f>
        <v>1</v>
      </c>
      <c r="AE147" s="3">
        <f t="shared" ref="AE147:AE182" si="48">VALUE(LEFT(O147,1))</f>
        <v>1</v>
      </c>
      <c r="AG147" s="5">
        <f t="shared" si="34"/>
        <v>33</v>
      </c>
      <c r="AI147">
        <v>31</v>
      </c>
    </row>
    <row r="148" spans="1:35" s="3" customFormat="1" ht="16" x14ac:dyDescent="0.2">
      <c r="A148" s="58" t="s">
        <v>134</v>
      </c>
      <c r="B148" s="58" t="s">
        <v>132</v>
      </c>
      <c r="C148" s="58" t="s">
        <v>133</v>
      </c>
      <c r="D148" s="58" t="s">
        <v>132</v>
      </c>
      <c r="E148" s="58" t="s">
        <v>134</v>
      </c>
      <c r="F148" s="58" t="s">
        <v>134</v>
      </c>
      <c r="G148" s="58" t="s">
        <v>134</v>
      </c>
      <c r="H148" s="58" t="s">
        <v>134</v>
      </c>
      <c r="I148" s="58" t="s">
        <v>132</v>
      </c>
      <c r="J148" s="58" t="s">
        <v>133</v>
      </c>
      <c r="K148" s="58" t="s">
        <v>132</v>
      </c>
      <c r="L148" s="58" t="s">
        <v>133</v>
      </c>
      <c r="M148" s="58" t="s">
        <v>134</v>
      </c>
      <c r="N148" s="58" t="s">
        <v>109</v>
      </c>
      <c r="O148" s="58" t="s">
        <v>133</v>
      </c>
      <c r="Q148" s="3">
        <f t="shared" si="33"/>
        <v>2</v>
      </c>
      <c r="R148" s="3">
        <f t="shared" si="35"/>
        <v>4</v>
      </c>
      <c r="S148" s="3">
        <f t="shared" si="36"/>
        <v>3</v>
      </c>
      <c r="T148" s="3">
        <f t="shared" si="37"/>
        <v>4</v>
      </c>
      <c r="U148" s="3">
        <f t="shared" si="38"/>
        <v>2</v>
      </c>
      <c r="V148" s="3">
        <f t="shared" si="39"/>
        <v>2</v>
      </c>
      <c r="W148" s="3">
        <f t="shared" si="40"/>
        <v>2</v>
      </c>
      <c r="X148" s="3">
        <f t="shared" si="41"/>
        <v>2</v>
      </c>
      <c r="Y148" s="3">
        <f t="shared" si="42"/>
        <v>4</v>
      </c>
      <c r="Z148" s="3">
        <f t="shared" si="43"/>
        <v>3</v>
      </c>
      <c r="AA148" s="3">
        <f t="shared" si="44"/>
        <v>4</v>
      </c>
      <c r="AB148" s="3">
        <f t="shared" si="45"/>
        <v>3</v>
      </c>
      <c r="AC148" s="3">
        <f t="shared" si="46"/>
        <v>2</v>
      </c>
      <c r="AD148" s="3">
        <f t="shared" si="47"/>
        <v>1</v>
      </c>
      <c r="AE148" s="3">
        <f t="shared" si="48"/>
        <v>3</v>
      </c>
      <c r="AG148" s="5">
        <f t="shared" si="34"/>
        <v>41</v>
      </c>
      <c r="AI148" s="3">
        <v>31</v>
      </c>
    </row>
    <row r="149" spans="1:35" s="3" customFormat="1" ht="16" x14ac:dyDescent="0.2">
      <c r="A149" s="58" t="s">
        <v>134</v>
      </c>
      <c r="B149" s="58" t="s">
        <v>132</v>
      </c>
      <c r="C149" s="58" t="s">
        <v>133</v>
      </c>
      <c r="D149" s="58" t="s">
        <v>133</v>
      </c>
      <c r="E149" s="58" t="s">
        <v>134</v>
      </c>
      <c r="F149" s="58" t="s">
        <v>134</v>
      </c>
      <c r="G149" s="58" t="s">
        <v>134</v>
      </c>
      <c r="H149" s="58" t="s">
        <v>134</v>
      </c>
      <c r="I149" s="58" t="s">
        <v>134</v>
      </c>
      <c r="J149" s="58" t="s">
        <v>133</v>
      </c>
      <c r="K149" s="58" t="s">
        <v>133</v>
      </c>
      <c r="L149" s="58" t="s">
        <v>133</v>
      </c>
      <c r="M149" s="58" t="s">
        <v>133</v>
      </c>
      <c r="N149" s="58" t="s">
        <v>134</v>
      </c>
      <c r="O149" s="58" t="s">
        <v>134</v>
      </c>
      <c r="Q149" s="3">
        <f t="shared" si="33"/>
        <v>2</v>
      </c>
      <c r="R149" s="3">
        <f t="shared" si="35"/>
        <v>4</v>
      </c>
      <c r="S149" s="3">
        <f t="shared" si="36"/>
        <v>3</v>
      </c>
      <c r="T149" s="3">
        <f t="shared" si="37"/>
        <v>3</v>
      </c>
      <c r="U149" s="3">
        <f t="shared" si="38"/>
        <v>2</v>
      </c>
      <c r="V149" s="3">
        <f t="shared" si="39"/>
        <v>2</v>
      </c>
      <c r="W149" s="3">
        <f t="shared" si="40"/>
        <v>2</v>
      </c>
      <c r="X149" s="3">
        <f t="shared" si="41"/>
        <v>2</v>
      </c>
      <c r="Y149" s="3">
        <f t="shared" si="42"/>
        <v>2</v>
      </c>
      <c r="Z149" s="3">
        <f t="shared" si="43"/>
        <v>3</v>
      </c>
      <c r="AA149" s="3">
        <f t="shared" si="44"/>
        <v>3</v>
      </c>
      <c r="AB149" s="3">
        <f t="shared" si="45"/>
        <v>3</v>
      </c>
      <c r="AC149" s="3">
        <f t="shared" si="46"/>
        <v>3</v>
      </c>
      <c r="AD149" s="3">
        <f t="shared" si="47"/>
        <v>2</v>
      </c>
      <c r="AE149" s="3">
        <f t="shared" si="48"/>
        <v>2</v>
      </c>
      <c r="AG149" s="5">
        <f t="shared" si="34"/>
        <v>38</v>
      </c>
      <c r="AI149" s="3">
        <v>31</v>
      </c>
    </row>
    <row r="150" spans="1:35" s="3" customFormat="1" ht="16" x14ac:dyDescent="0.2">
      <c r="A150" s="58" t="s">
        <v>134</v>
      </c>
      <c r="B150" s="58" t="s">
        <v>132</v>
      </c>
      <c r="C150" s="58" t="s">
        <v>133</v>
      </c>
      <c r="D150" s="58" t="s">
        <v>109</v>
      </c>
      <c r="E150" s="58" t="s">
        <v>109</v>
      </c>
      <c r="F150" s="58" t="s">
        <v>134</v>
      </c>
      <c r="G150" s="58" t="s">
        <v>134</v>
      </c>
      <c r="H150" s="58" t="s">
        <v>109</v>
      </c>
      <c r="I150" s="58" t="s">
        <v>132</v>
      </c>
      <c r="J150" s="58" t="s">
        <v>134</v>
      </c>
      <c r="K150" s="58" t="s">
        <v>134</v>
      </c>
      <c r="L150" s="58" t="s">
        <v>134</v>
      </c>
      <c r="M150" s="58" t="s">
        <v>109</v>
      </c>
      <c r="N150" s="58" t="s">
        <v>134</v>
      </c>
      <c r="O150" s="58" t="s">
        <v>133</v>
      </c>
      <c r="Q150" s="3">
        <f t="shared" si="33"/>
        <v>2</v>
      </c>
      <c r="R150" s="3">
        <f t="shared" si="35"/>
        <v>4</v>
      </c>
      <c r="S150" s="3">
        <f t="shared" si="36"/>
        <v>3</v>
      </c>
      <c r="T150" s="3">
        <f t="shared" si="37"/>
        <v>1</v>
      </c>
      <c r="U150" s="3">
        <f t="shared" si="38"/>
        <v>1</v>
      </c>
      <c r="V150" s="3">
        <f t="shared" si="39"/>
        <v>2</v>
      </c>
      <c r="W150" s="3">
        <f t="shared" si="40"/>
        <v>2</v>
      </c>
      <c r="X150" s="3">
        <f t="shared" si="41"/>
        <v>1</v>
      </c>
      <c r="Y150" s="3">
        <f t="shared" si="42"/>
        <v>4</v>
      </c>
      <c r="Z150" s="3">
        <f t="shared" si="43"/>
        <v>2</v>
      </c>
      <c r="AA150" s="3">
        <f t="shared" si="44"/>
        <v>2</v>
      </c>
      <c r="AB150" s="3">
        <f t="shared" si="45"/>
        <v>2</v>
      </c>
      <c r="AC150" s="3">
        <f t="shared" si="46"/>
        <v>1</v>
      </c>
      <c r="AD150" s="3">
        <f t="shared" si="47"/>
        <v>2</v>
      </c>
      <c r="AE150" s="3">
        <f t="shared" si="48"/>
        <v>3</v>
      </c>
      <c r="AG150" s="5">
        <f t="shared" si="34"/>
        <v>32</v>
      </c>
      <c r="AI150" s="3">
        <v>31</v>
      </c>
    </row>
    <row r="151" spans="1:35" s="3" customFormat="1" ht="16" x14ac:dyDescent="0.2">
      <c r="A151" s="58" t="s">
        <v>134</v>
      </c>
      <c r="B151" s="58" t="s">
        <v>132</v>
      </c>
      <c r="C151" s="58" t="s">
        <v>133</v>
      </c>
      <c r="D151" s="58" t="s">
        <v>134</v>
      </c>
      <c r="E151" s="58" t="s">
        <v>134</v>
      </c>
      <c r="F151" s="58" t="s">
        <v>133</v>
      </c>
      <c r="G151" s="58" t="s">
        <v>133</v>
      </c>
      <c r="H151" s="58" t="s">
        <v>134</v>
      </c>
      <c r="I151" s="58" t="s">
        <v>133</v>
      </c>
      <c r="J151" s="58" t="s">
        <v>133</v>
      </c>
      <c r="K151" s="58" t="s">
        <v>133</v>
      </c>
      <c r="L151" s="58" t="s">
        <v>109</v>
      </c>
      <c r="M151" s="58" t="s">
        <v>134</v>
      </c>
      <c r="N151" s="58" t="s">
        <v>134</v>
      </c>
      <c r="O151" s="58" t="s">
        <v>134</v>
      </c>
      <c r="Q151" s="3">
        <f t="shared" si="33"/>
        <v>2</v>
      </c>
      <c r="R151" s="3">
        <f t="shared" si="35"/>
        <v>4</v>
      </c>
      <c r="S151" s="3">
        <f t="shared" si="36"/>
        <v>3</v>
      </c>
      <c r="T151" s="3">
        <f t="shared" si="37"/>
        <v>2</v>
      </c>
      <c r="U151" s="3">
        <f t="shared" si="38"/>
        <v>2</v>
      </c>
      <c r="V151" s="3">
        <f t="shared" si="39"/>
        <v>3</v>
      </c>
      <c r="W151" s="3">
        <f t="shared" si="40"/>
        <v>3</v>
      </c>
      <c r="X151" s="3">
        <f t="shared" si="41"/>
        <v>2</v>
      </c>
      <c r="Y151" s="3">
        <f t="shared" si="42"/>
        <v>3</v>
      </c>
      <c r="Z151" s="3">
        <f t="shared" si="43"/>
        <v>3</v>
      </c>
      <c r="AA151" s="3">
        <f t="shared" si="44"/>
        <v>3</v>
      </c>
      <c r="AB151" s="3">
        <f t="shared" si="45"/>
        <v>1</v>
      </c>
      <c r="AC151" s="3">
        <f t="shared" si="46"/>
        <v>2</v>
      </c>
      <c r="AD151" s="3">
        <f t="shared" si="47"/>
        <v>2</v>
      </c>
      <c r="AE151" s="3">
        <f t="shared" si="48"/>
        <v>2</v>
      </c>
      <c r="AG151" s="5">
        <f t="shared" si="34"/>
        <v>37</v>
      </c>
      <c r="AI151" s="3">
        <v>31</v>
      </c>
    </row>
    <row r="152" spans="1:35" s="3" customFormat="1" ht="16" x14ac:dyDescent="0.2">
      <c r="A152" s="58" t="s">
        <v>134</v>
      </c>
      <c r="B152" s="58" t="s">
        <v>132</v>
      </c>
      <c r="C152" s="58" t="s">
        <v>133</v>
      </c>
      <c r="D152" s="58" t="s">
        <v>134</v>
      </c>
      <c r="E152" s="58" t="s">
        <v>133</v>
      </c>
      <c r="F152" s="58" t="s">
        <v>133</v>
      </c>
      <c r="G152" s="58" t="s">
        <v>134</v>
      </c>
      <c r="H152" s="58" t="s">
        <v>134</v>
      </c>
      <c r="I152" s="58" t="s">
        <v>133</v>
      </c>
      <c r="J152" s="58" t="s">
        <v>134</v>
      </c>
      <c r="K152" s="58" t="s">
        <v>133</v>
      </c>
      <c r="L152" s="58" t="s">
        <v>134</v>
      </c>
      <c r="M152" s="58" t="s">
        <v>134</v>
      </c>
      <c r="N152" s="58" t="s">
        <v>133</v>
      </c>
      <c r="O152" s="58" t="s">
        <v>132</v>
      </c>
      <c r="Q152" s="3">
        <f t="shared" si="33"/>
        <v>2</v>
      </c>
      <c r="R152" s="3">
        <f t="shared" si="35"/>
        <v>4</v>
      </c>
      <c r="S152" s="3">
        <f t="shared" si="36"/>
        <v>3</v>
      </c>
      <c r="T152" s="3">
        <f t="shared" si="37"/>
        <v>2</v>
      </c>
      <c r="U152" s="3">
        <f t="shared" si="38"/>
        <v>3</v>
      </c>
      <c r="V152" s="3">
        <f t="shared" si="39"/>
        <v>3</v>
      </c>
      <c r="W152" s="3">
        <f t="shared" si="40"/>
        <v>2</v>
      </c>
      <c r="X152" s="3">
        <f t="shared" si="41"/>
        <v>2</v>
      </c>
      <c r="Y152" s="3">
        <f t="shared" si="42"/>
        <v>3</v>
      </c>
      <c r="Z152" s="3">
        <f t="shared" si="43"/>
        <v>2</v>
      </c>
      <c r="AA152" s="3">
        <f t="shared" si="44"/>
        <v>3</v>
      </c>
      <c r="AB152" s="3">
        <f t="shared" si="45"/>
        <v>2</v>
      </c>
      <c r="AC152" s="3">
        <f t="shared" si="46"/>
        <v>2</v>
      </c>
      <c r="AD152" s="3">
        <f t="shared" si="47"/>
        <v>3</v>
      </c>
      <c r="AE152" s="3">
        <f t="shared" si="48"/>
        <v>4</v>
      </c>
      <c r="AG152" s="5">
        <f t="shared" si="34"/>
        <v>40</v>
      </c>
      <c r="AI152" s="3">
        <v>31</v>
      </c>
    </row>
    <row r="153" spans="1:35" s="3" customFormat="1" ht="16" x14ac:dyDescent="0.2">
      <c r="A153" s="58" t="s">
        <v>109</v>
      </c>
      <c r="B153" s="58" t="s">
        <v>133</v>
      </c>
      <c r="C153" s="58" t="s">
        <v>134</v>
      </c>
      <c r="D153" s="58" t="s">
        <v>133</v>
      </c>
      <c r="E153" s="58" t="s">
        <v>134</v>
      </c>
      <c r="F153" s="58" t="s">
        <v>134</v>
      </c>
      <c r="G153" s="58" t="s">
        <v>134</v>
      </c>
      <c r="H153" s="58" t="s">
        <v>134</v>
      </c>
      <c r="I153" s="58" t="s">
        <v>133</v>
      </c>
      <c r="J153" s="58" t="s">
        <v>133</v>
      </c>
      <c r="K153" s="58" t="s">
        <v>133</v>
      </c>
      <c r="L153" s="58" t="s">
        <v>134</v>
      </c>
      <c r="M153" s="58" t="s">
        <v>134</v>
      </c>
      <c r="N153" s="58" t="s">
        <v>134</v>
      </c>
      <c r="O153" s="58" t="s">
        <v>133</v>
      </c>
      <c r="Q153" s="3">
        <f t="shared" si="33"/>
        <v>1</v>
      </c>
      <c r="R153" s="3">
        <f t="shared" si="35"/>
        <v>3</v>
      </c>
      <c r="S153" s="3">
        <f t="shared" si="36"/>
        <v>2</v>
      </c>
      <c r="T153" s="3">
        <f t="shared" si="37"/>
        <v>3</v>
      </c>
      <c r="U153" s="3">
        <f t="shared" si="38"/>
        <v>2</v>
      </c>
      <c r="V153" s="3">
        <f t="shared" si="39"/>
        <v>2</v>
      </c>
      <c r="W153" s="3">
        <f t="shared" si="40"/>
        <v>2</v>
      </c>
      <c r="X153" s="3">
        <f t="shared" si="41"/>
        <v>2</v>
      </c>
      <c r="Y153" s="3">
        <f t="shared" si="42"/>
        <v>3</v>
      </c>
      <c r="Z153" s="3">
        <f t="shared" si="43"/>
        <v>3</v>
      </c>
      <c r="AA153" s="3">
        <f t="shared" si="44"/>
        <v>3</v>
      </c>
      <c r="AB153" s="3">
        <f t="shared" si="45"/>
        <v>2</v>
      </c>
      <c r="AC153" s="3">
        <f t="shared" si="46"/>
        <v>2</v>
      </c>
      <c r="AD153" s="3">
        <f t="shared" si="47"/>
        <v>2</v>
      </c>
      <c r="AE153" s="3">
        <f t="shared" si="48"/>
        <v>3</v>
      </c>
      <c r="AG153" s="5">
        <f t="shared" si="34"/>
        <v>35</v>
      </c>
      <c r="AI153" s="3">
        <v>30</v>
      </c>
    </row>
    <row r="154" spans="1:35" s="3" customFormat="1" ht="16" x14ac:dyDescent="0.2">
      <c r="A154" s="58" t="s">
        <v>133</v>
      </c>
      <c r="B154" s="58" t="s">
        <v>133</v>
      </c>
      <c r="C154" s="58" t="s">
        <v>133</v>
      </c>
      <c r="D154" s="58" t="s">
        <v>134</v>
      </c>
      <c r="E154" s="58" t="s">
        <v>134</v>
      </c>
      <c r="F154" s="58" t="s">
        <v>134</v>
      </c>
      <c r="G154" s="58" t="s">
        <v>134</v>
      </c>
      <c r="H154" s="58" t="s">
        <v>134</v>
      </c>
      <c r="I154" s="58" t="s">
        <v>133</v>
      </c>
      <c r="J154" s="58" t="s">
        <v>134</v>
      </c>
      <c r="K154" s="58" t="s">
        <v>134</v>
      </c>
      <c r="L154" s="58" t="s">
        <v>109</v>
      </c>
      <c r="M154" s="58" t="s">
        <v>109</v>
      </c>
      <c r="N154" s="58" t="s">
        <v>134</v>
      </c>
      <c r="O154" s="58" t="s">
        <v>109</v>
      </c>
      <c r="Q154" s="3">
        <f t="shared" si="33"/>
        <v>3</v>
      </c>
      <c r="R154" s="3">
        <f t="shared" si="35"/>
        <v>3</v>
      </c>
      <c r="S154" s="3">
        <f t="shared" si="36"/>
        <v>3</v>
      </c>
      <c r="T154" s="3">
        <f t="shared" si="37"/>
        <v>2</v>
      </c>
      <c r="U154" s="3">
        <f t="shared" si="38"/>
        <v>2</v>
      </c>
      <c r="V154" s="3">
        <f t="shared" si="39"/>
        <v>2</v>
      </c>
      <c r="W154" s="3">
        <f t="shared" si="40"/>
        <v>2</v>
      </c>
      <c r="X154" s="3">
        <f t="shared" si="41"/>
        <v>2</v>
      </c>
      <c r="Y154" s="3">
        <f t="shared" si="42"/>
        <v>3</v>
      </c>
      <c r="Z154" s="3">
        <f t="shared" si="43"/>
        <v>2</v>
      </c>
      <c r="AA154" s="3">
        <f t="shared" si="44"/>
        <v>2</v>
      </c>
      <c r="AB154" s="3">
        <f t="shared" si="45"/>
        <v>1</v>
      </c>
      <c r="AC154" s="3">
        <f t="shared" si="46"/>
        <v>1</v>
      </c>
      <c r="AD154" s="3">
        <f t="shared" si="47"/>
        <v>2</v>
      </c>
      <c r="AE154" s="3">
        <f t="shared" si="48"/>
        <v>1</v>
      </c>
      <c r="AG154" s="5">
        <f t="shared" si="34"/>
        <v>31</v>
      </c>
      <c r="AI154" s="3">
        <v>30</v>
      </c>
    </row>
    <row r="155" spans="1:35" s="3" customFormat="1" ht="16" x14ac:dyDescent="0.2">
      <c r="A155" s="58" t="s">
        <v>109</v>
      </c>
      <c r="B155" s="58" t="s">
        <v>133</v>
      </c>
      <c r="C155" s="58" t="s">
        <v>134</v>
      </c>
      <c r="D155" s="58" t="s">
        <v>134</v>
      </c>
      <c r="E155" s="58" t="s">
        <v>109</v>
      </c>
      <c r="F155" s="58" t="s">
        <v>134</v>
      </c>
      <c r="G155" s="58" t="s">
        <v>134</v>
      </c>
      <c r="H155" s="58" t="s">
        <v>134</v>
      </c>
      <c r="I155" s="58" t="s">
        <v>134</v>
      </c>
      <c r="J155" s="58" t="s">
        <v>109</v>
      </c>
      <c r="K155" s="58" t="s">
        <v>109</v>
      </c>
      <c r="L155" s="58" t="s">
        <v>109</v>
      </c>
      <c r="M155" s="58" t="s">
        <v>134</v>
      </c>
      <c r="N155" s="58" t="s">
        <v>109</v>
      </c>
      <c r="O155" s="58" t="s">
        <v>109</v>
      </c>
      <c r="Q155" s="3">
        <f t="shared" si="33"/>
        <v>1</v>
      </c>
      <c r="R155" s="3">
        <f t="shared" si="35"/>
        <v>3</v>
      </c>
      <c r="S155" s="3">
        <f t="shared" si="36"/>
        <v>2</v>
      </c>
      <c r="T155" s="3">
        <f t="shared" si="37"/>
        <v>2</v>
      </c>
      <c r="U155" s="3">
        <f t="shared" si="38"/>
        <v>1</v>
      </c>
      <c r="V155" s="3">
        <f t="shared" si="39"/>
        <v>2</v>
      </c>
      <c r="W155" s="3">
        <f t="shared" si="40"/>
        <v>2</v>
      </c>
      <c r="X155" s="3">
        <f t="shared" si="41"/>
        <v>2</v>
      </c>
      <c r="Y155" s="3">
        <f t="shared" si="42"/>
        <v>2</v>
      </c>
      <c r="Z155" s="3">
        <f t="shared" si="43"/>
        <v>1</v>
      </c>
      <c r="AA155" s="3">
        <f t="shared" si="44"/>
        <v>1</v>
      </c>
      <c r="AB155" s="3">
        <f t="shared" si="45"/>
        <v>1</v>
      </c>
      <c r="AC155" s="3">
        <f t="shared" si="46"/>
        <v>2</v>
      </c>
      <c r="AD155" s="3">
        <f t="shared" si="47"/>
        <v>1</v>
      </c>
      <c r="AE155" s="3">
        <f t="shared" si="48"/>
        <v>1</v>
      </c>
      <c r="AG155" s="5">
        <f t="shared" si="34"/>
        <v>24</v>
      </c>
      <c r="AI155" s="3">
        <v>30</v>
      </c>
    </row>
    <row r="156" spans="1:35" s="3" customFormat="1" ht="16" x14ac:dyDescent="0.2">
      <c r="A156" s="58" t="s">
        <v>109</v>
      </c>
      <c r="B156" s="58" t="s">
        <v>133</v>
      </c>
      <c r="C156" s="58" t="s">
        <v>134</v>
      </c>
      <c r="D156" s="58" t="s">
        <v>109</v>
      </c>
      <c r="E156" s="58" t="s">
        <v>109</v>
      </c>
      <c r="F156" s="58" t="s">
        <v>134</v>
      </c>
      <c r="G156" s="58" t="s">
        <v>109</v>
      </c>
      <c r="H156" s="58" t="s">
        <v>109</v>
      </c>
      <c r="I156" s="58" t="s">
        <v>109</v>
      </c>
      <c r="J156" s="58" t="s">
        <v>109</v>
      </c>
      <c r="K156" s="58" t="s">
        <v>109</v>
      </c>
      <c r="L156" s="58" t="s">
        <v>134</v>
      </c>
      <c r="M156" s="58" t="s">
        <v>109</v>
      </c>
      <c r="N156" s="58" t="s">
        <v>109</v>
      </c>
      <c r="O156" s="58" t="s">
        <v>134</v>
      </c>
      <c r="Q156" s="3">
        <f t="shared" si="33"/>
        <v>1</v>
      </c>
      <c r="R156" s="3">
        <f t="shared" si="35"/>
        <v>3</v>
      </c>
      <c r="S156" s="3">
        <f t="shared" si="36"/>
        <v>2</v>
      </c>
      <c r="T156" s="3">
        <f t="shared" si="37"/>
        <v>1</v>
      </c>
      <c r="U156" s="3">
        <f t="shared" si="38"/>
        <v>1</v>
      </c>
      <c r="V156" s="3">
        <f t="shared" si="39"/>
        <v>2</v>
      </c>
      <c r="W156" s="3">
        <f t="shared" si="40"/>
        <v>1</v>
      </c>
      <c r="X156" s="3">
        <f t="shared" si="41"/>
        <v>1</v>
      </c>
      <c r="Y156" s="3">
        <f t="shared" si="42"/>
        <v>1</v>
      </c>
      <c r="Z156" s="3">
        <f t="shared" si="43"/>
        <v>1</v>
      </c>
      <c r="AA156" s="3">
        <f t="shared" si="44"/>
        <v>1</v>
      </c>
      <c r="AB156" s="3">
        <f t="shared" si="45"/>
        <v>2</v>
      </c>
      <c r="AC156" s="3">
        <f t="shared" si="46"/>
        <v>1</v>
      </c>
      <c r="AD156" s="3">
        <f t="shared" si="47"/>
        <v>1</v>
      </c>
      <c r="AE156" s="3">
        <f t="shared" si="48"/>
        <v>2</v>
      </c>
      <c r="AG156" s="5">
        <f t="shared" si="34"/>
        <v>21</v>
      </c>
      <c r="AI156" s="3">
        <v>30</v>
      </c>
    </row>
    <row r="157" spans="1:35" s="3" customFormat="1" ht="16" x14ac:dyDescent="0.2">
      <c r="A157" s="58" t="s">
        <v>134</v>
      </c>
      <c r="B157" s="58" t="s">
        <v>132</v>
      </c>
      <c r="C157" s="58" t="s">
        <v>132</v>
      </c>
      <c r="D157" s="58" t="s">
        <v>134</v>
      </c>
      <c r="E157" s="58" t="s">
        <v>134</v>
      </c>
      <c r="F157" s="58" t="s">
        <v>134</v>
      </c>
      <c r="G157" s="58" t="s">
        <v>133</v>
      </c>
      <c r="H157" s="58" t="s">
        <v>133</v>
      </c>
      <c r="I157" s="58" t="s">
        <v>133</v>
      </c>
      <c r="J157" s="58" t="s">
        <v>133</v>
      </c>
      <c r="K157" s="58" t="s">
        <v>133</v>
      </c>
      <c r="L157" s="58" t="s">
        <v>134</v>
      </c>
      <c r="M157" s="58" t="s">
        <v>133</v>
      </c>
      <c r="N157" s="58" t="s">
        <v>134</v>
      </c>
      <c r="O157" s="58" t="s">
        <v>134</v>
      </c>
      <c r="Q157" s="3">
        <f t="shared" si="33"/>
        <v>2</v>
      </c>
      <c r="R157" s="3">
        <f t="shared" si="35"/>
        <v>4</v>
      </c>
      <c r="S157" s="3">
        <f t="shared" si="36"/>
        <v>4</v>
      </c>
      <c r="T157" s="3">
        <f t="shared" si="37"/>
        <v>2</v>
      </c>
      <c r="U157" s="3">
        <f t="shared" si="38"/>
        <v>2</v>
      </c>
      <c r="V157" s="3">
        <f t="shared" si="39"/>
        <v>2</v>
      </c>
      <c r="W157" s="3">
        <f t="shared" si="40"/>
        <v>3</v>
      </c>
      <c r="X157" s="3">
        <f t="shared" si="41"/>
        <v>3</v>
      </c>
      <c r="Y157" s="3">
        <f t="shared" si="42"/>
        <v>3</v>
      </c>
      <c r="Z157" s="3">
        <f t="shared" si="43"/>
        <v>3</v>
      </c>
      <c r="AA157" s="3">
        <f t="shared" si="44"/>
        <v>3</v>
      </c>
      <c r="AB157" s="3">
        <f t="shared" si="45"/>
        <v>2</v>
      </c>
      <c r="AC157" s="3">
        <f t="shared" si="46"/>
        <v>3</v>
      </c>
      <c r="AD157" s="3">
        <f t="shared" si="47"/>
        <v>2</v>
      </c>
      <c r="AE157" s="3">
        <f t="shared" si="48"/>
        <v>2</v>
      </c>
      <c r="AG157" s="5">
        <f t="shared" si="34"/>
        <v>40</v>
      </c>
      <c r="AI157" s="3">
        <v>30</v>
      </c>
    </row>
    <row r="158" spans="1:35" s="3" customFormat="1" ht="16" x14ac:dyDescent="0.2">
      <c r="A158" s="58" t="s">
        <v>134</v>
      </c>
      <c r="B158" s="58" t="s">
        <v>132</v>
      </c>
      <c r="C158" s="58" t="s">
        <v>133</v>
      </c>
      <c r="D158" s="58" t="s">
        <v>134</v>
      </c>
      <c r="E158" s="58" t="s">
        <v>134</v>
      </c>
      <c r="F158" s="58" t="s">
        <v>134</v>
      </c>
      <c r="G158" s="58" t="s">
        <v>134</v>
      </c>
      <c r="H158" s="58" t="s">
        <v>134</v>
      </c>
      <c r="I158" s="58" t="s">
        <v>133</v>
      </c>
      <c r="J158" s="58" t="s">
        <v>134</v>
      </c>
      <c r="K158" s="58" t="s">
        <v>134</v>
      </c>
      <c r="L158" s="58" t="s">
        <v>134</v>
      </c>
      <c r="M158" s="58" t="s">
        <v>109</v>
      </c>
      <c r="N158" s="58" t="s">
        <v>109</v>
      </c>
      <c r="O158" s="58" t="s">
        <v>109</v>
      </c>
      <c r="Q158" s="3">
        <f t="shared" si="33"/>
        <v>2</v>
      </c>
      <c r="R158" s="3">
        <f t="shared" si="35"/>
        <v>4</v>
      </c>
      <c r="S158" s="3">
        <f t="shared" si="36"/>
        <v>3</v>
      </c>
      <c r="T158" s="3">
        <f t="shared" si="37"/>
        <v>2</v>
      </c>
      <c r="U158" s="3">
        <f t="shared" si="38"/>
        <v>2</v>
      </c>
      <c r="V158" s="3">
        <f t="shared" si="39"/>
        <v>2</v>
      </c>
      <c r="W158" s="3">
        <f t="shared" si="40"/>
        <v>2</v>
      </c>
      <c r="X158" s="3">
        <f t="shared" si="41"/>
        <v>2</v>
      </c>
      <c r="Y158" s="3">
        <f t="shared" si="42"/>
        <v>3</v>
      </c>
      <c r="Z158" s="3">
        <f t="shared" si="43"/>
        <v>2</v>
      </c>
      <c r="AA158" s="3">
        <f t="shared" si="44"/>
        <v>2</v>
      </c>
      <c r="AB158" s="3">
        <f t="shared" si="45"/>
        <v>2</v>
      </c>
      <c r="AC158" s="3">
        <f t="shared" si="46"/>
        <v>1</v>
      </c>
      <c r="AD158" s="3">
        <f t="shared" si="47"/>
        <v>1</v>
      </c>
      <c r="AE158" s="3">
        <f t="shared" si="48"/>
        <v>1</v>
      </c>
      <c r="AG158" s="5">
        <f t="shared" si="34"/>
        <v>31</v>
      </c>
      <c r="AI158">
        <v>30</v>
      </c>
    </row>
    <row r="159" spans="1:35" s="3" customFormat="1" ht="16" x14ac:dyDescent="0.2">
      <c r="A159" s="58" t="s">
        <v>133</v>
      </c>
      <c r="B159" s="58" t="s">
        <v>132</v>
      </c>
      <c r="C159" s="58" t="s">
        <v>132</v>
      </c>
      <c r="D159" s="58" t="s">
        <v>134</v>
      </c>
      <c r="E159" s="58" t="s">
        <v>109</v>
      </c>
      <c r="F159" s="58" t="s">
        <v>109</v>
      </c>
      <c r="G159" s="58" t="s">
        <v>133</v>
      </c>
      <c r="H159" s="58" t="s">
        <v>134</v>
      </c>
      <c r="I159" s="58" t="s">
        <v>132</v>
      </c>
      <c r="J159" s="58" t="s">
        <v>134</v>
      </c>
      <c r="K159" s="58" t="s">
        <v>132</v>
      </c>
      <c r="L159" s="58" t="s">
        <v>109</v>
      </c>
      <c r="M159" s="58" t="s">
        <v>133</v>
      </c>
      <c r="N159" s="58" t="s">
        <v>134</v>
      </c>
      <c r="O159" s="58" t="s">
        <v>132</v>
      </c>
      <c r="Q159" s="3">
        <f t="shared" si="33"/>
        <v>3</v>
      </c>
      <c r="R159" s="3">
        <f t="shared" si="35"/>
        <v>4</v>
      </c>
      <c r="S159" s="3">
        <f t="shared" si="36"/>
        <v>4</v>
      </c>
      <c r="T159" s="3">
        <f t="shared" si="37"/>
        <v>2</v>
      </c>
      <c r="U159" s="3">
        <f t="shared" si="38"/>
        <v>1</v>
      </c>
      <c r="V159" s="3">
        <f t="shared" si="39"/>
        <v>1</v>
      </c>
      <c r="W159" s="3">
        <f t="shared" si="40"/>
        <v>3</v>
      </c>
      <c r="X159" s="3">
        <f t="shared" si="41"/>
        <v>2</v>
      </c>
      <c r="Y159" s="3">
        <f t="shared" si="42"/>
        <v>4</v>
      </c>
      <c r="Z159" s="3">
        <f t="shared" si="43"/>
        <v>2</v>
      </c>
      <c r="AA159" s="3">
        <f t="shared" si="44"/>
        <v>4</v>
      </c>
      <c r="AB159" s="3">
        <f t="shared" si="45"/>
        <v>1</v>
      </c>
      <c r="AC159" s="3">
        <f t="shared" si="46"/>
        <v>3</v>
      </c>
      <c r="AD159" s="3">
        <f t="shared" si="47"/>
        <v>2</v>
      </c>
      <c r="AE159" s="3">
        <f t="shared" si="48"/>
        <v>4</v>
      </c>
      <c r="AG159" s="5">
        <f t="shared" si="34"/>
        <v>40</v>
      </c>
      <c r="AI159" s="3">
        <v>30</v>
      </c>
    </row>
    <row r="160" spans="1:35" s="3" customFormat="1" ht="16" x14ac:dyDescent="0.2">
      <c r="A160" s="58" t="s">
        <v>134</v>
      </c>
      <c r="B160" s="58" t="s">
        <v>132</v>
      </c>
      <c r="C160" s="58" t="s">
        <v>134</v>
      </c>
      <c r="D160" s="58" t="s">
        <v>109</v>
      </c>
      <c r="E160" s="58" t="s">
        <v>133</v>
      </c>
      <c r="F160" s="58" t="s">
        <v>134</v>
      </c>
      <c r="G160" s="58" t="s">
        <v>134</v>
      </c>
      <c r="H160" s="58" t="s">
        <v>134</v>
      </c>
      <c r="I160" s="58" t="s">
        <v>134</v>
      </c>
      <c r="J160" s="58" t="s">
        <v>109</v>
      </c>
      <c r="K160" s="58" t="s">
        <v>109</v>
      </c>
      <c r="L160" s="58" t="s">
        <v>109</v>
      </c>
      <c r="M160" s="58" t="s">
        <v>109</v>
      </c>
      <c r="N160" s="58" t="s">
        <v>133</v>
      </c>
      <c r="O160" s="58" t="s">
        <v>133</v>
      </c>
      <c r="Q160" s="3">
        <f t="shared" si="33"/>
        <v>2</v>
      </c>
      <c r="R160" s="3">
        <f t="shared" si="35"/>
        <v>4</v>
      </c>
      <c r="S160" s="3">
        <f t="shared" si="36"/>
        <v>2</v>
      </c>
      <c r="T160" s="3">
        <f t="shared" si="37"/>
        <v>1</v>
      </c>
      <c r="U160" s="3">
        <f t="shared" si="38"/>
        <v>3</v>
      </c>
      <c r="V160" s="3">
        <f t="shared" si="39"/>
        <v>2</v>
      </c>
      <c r="W160" s="3">
        <f t="shared" si="40"/>
        <v>2</v>
      </c>
      <c r="X160" s="3">
        <f t="shared" si="41"/>
        <v>2</v>
      </c>
      <c r="Y160" s="3">
        <f t="shared" si="42"/>
        <v>2</v>
      </c>
      <c r="Z160" s="3">
        <f t="shared" si="43"/>
        <v>1</v>
      </c>
      <c r="AA160" s="3">
        <f t="shared" si="44"/>
        <v>1</v>
      </c>
      <c r="AB160" s="3">
        <f t="shared" si="45"/>
        <v>1</v>
      </c>
      <c r="AC160" s="3">
        <f t="shared" si="46"/>
        <v>1</v>
      </c>
      <c r="AD160" s="3">
        <f t="shared" si="47"/>
        <v>3</v>
      </c>
      <c r="AE160" s="3">
        <f t="shared" si="48"/>
        <v>3</v>
      </c>
      <c r="AG160" s="5">
        <f t="shared" si="34"/>
        <v>30</v>
      </c>
      <c r="AI160" s="3">
        <v>30</v>
      </c>
    </row>
    <row r="161" spans="1:35" s="3" customFormat="1" ht="16" x14ac:dyDescent="0.2">
      <c r="A161" s="58" t="s">
        <v>109</v>
      </c>
      <c r="B161" s="58" t="s">
        <v>134</v>
      </c>
      <c r="C161" s="58" t="s">
        <v>133</v>
      </c>
      <c r="D161" s="58" t="s">
        <v>134</v>
      </c>
      <c r="E161" s="58" t="s">
        <v>134</v>
      </c>
      <c r="F161" s="58" t="s">
        <v>133</v>
      </c>
      <c r="G161" s="58" t="s">
        <v>133</v>
      </c>
      <c r="H161" s="58" t="s">
        <v>134</v>
      </c>
      <c r="I161" s="58" t="s">
        <v>133</v>
      </c>
      <c r="J161" s="58" t="s">
        <v>133</v>
      </c>
      <c r="K161" s="58" t="s">
        <v>133</v>
      </c>
      <c r="L161" s="58" t="s">
        <v>109</v>
      </c>
      <c r="M161" s="58" t="s">
        <v>109</v>
      </c>
      <c r="N161" s="58" t="s">
        <v>133</v>
      </c>
      <c r="O161" s="58" t="s">
        <v>134</v>
      </c>
      <c r="Q161" s="3">
        <f t="shared" si="33"/>
        <v>1</v>
      </c>
      <c r="R161" s="3">
        <f t="shared" si="35"/>
        <v>2</v>
      </c>
      <c r="S161" s="3">
        <f t="shared" si="36"/>
        <v>3</v>
      </c>
      <c r="T161" s="3">
        <f t="shared" si="37"/>
        <v>2</v>
      </c>
      <c r="U161" s="3">
        <f t="shared" si="38"/>
        <v>2</v>
      </c>
      <c r="V161" s="3">
        <f t="shared" si="39"/>
        <v>3</v>
      </c>
      <c r="W161" s="3">
        <f t="shared" si="40"/>
        <v>3</v>
      </c>
      <c r="X161" s="3">
        <f t="shared" si="41"/>
        <v>2</v>
      </c>
      <c r="Y161" s="3">
        <f t="shared" si="42"/>
        <v>3</v>
      </c>
      <c r="Z161" s="3">
        <f t="shared" si="43"/>
        <v>3</v>
      </c>
      <c r="AA161" s="3">
        <f t="shared" si="44"/>
        <v>3</v>
      </c>
      <c r="AB161" s="3">
        <f t="shared" si="45"/>
        <v>1</v>
      </c>
      <c r="AC161" s="3">
        <f t="shared" si="46"/>
        <v>1</v>
      </c>
      <c r="AD161" s="3">
        <f t="shared" si="47"/>
        <v>3</v>
      </c>
      <c r="AE161" s="3">
        <f t="shared" si="48"/>
        <v>2</v>
      </c>
      <c r="AG161" s="5">
        <f t="shared" si="34"/>
        <v>34</v>
      </c>
      <c r="AI161" s="3">
        <v>30</v>
      </c>
    </row>
    <row r="162" spans="1:35" s="3" customFormat="1" ht="16" x14ac:dyDescent="0.2">
      <c r="A162" s="58" t="s">
        <v>109</v>
      </c>
      <c r="B162" s="58" t="s">
        <v>133</v>
      </c>
      <c r="C162" s="58" t="s">
        <v>133</v>
      </c>
      <c r="D162" s="58" t="s">
        <v>134</v>
      </c>
      <c r="E162" s="58" t="s">
        <v>133</v>
      </c>
      <c r="F162" s="58" t="s">
        <v>133</v>
      </c>
      <c r="G162" s="58" t="s">
        <v>134</v>
      </c>
      <c r="H162" s="58" t="s">
        <v>134</v>
      </c>
      <c r="I162" s="58" t="s">
        <v>133</v>
      </c>
      <c r="J162" s="58" t="s">
        <v>134</v>
      </c>
      <c r="K162" s="58" t="s">
        <v>134</v>
      </c>
      <c r="L162" s="58" t="s">
        <v>134</v>
      </c>
      <c r="M162" s="58" t="s">
        <v>134</v>
      </c>
      <c r="N162" s="58" t="s">
        <v>132</v>
      </c>
      <c r="O162" s="58" t="s">
        <v>133</v>
      </c>
      <c r="Q162" s="3">
        <f t="shared" si="33"/>
        <v>1</v>
      </c>
      <c r="R162" s="3">
        <f t="shared" si="35"/>
        <v>3</v>
      </c>
      <c r="S162" s="3">
        <f t="shared" si="36"/>
        <v>3</v>
      </c>
      <c r="T162" s="3">
        <f t="shared" si="37"/>
        <v>2</v>
      </c>
      <c r="U162" s="3">
        <f t="shared" si="38"/>
        <v>3</v>
      </c>
      <c r="V162" s="3">
        <f t="shared" si="39"/>
        <v>3</v>
      </c>
      <c r="W162" s="3">
        <f t="shared" si="40"/>
        <v>2</v>
      </c>
      <c r="X162" s="3">
        <f t="shared" si="41"/>
        <v>2</v>
      </c>
      <c r="Y162" s="3">
        <f t="shared" si="42"/>
        <v>3</v>
      </c>
      <c r="Z162" s="3">
        <f t="shared" si="43"/>
        <v>2</v>
      </c>
      <c r="AA162" s="3">
        <f t="shared" si="44"/>
        <v>2</v>
      </c>
      <c r="AB162" s="3">
        <f t="shared" si="45"/>
        <v>2</v>
      </c>
      <c r="AC162" s="3">
        <f t="shared" si="46"/>
        <v>2</v>
      </c>
      <c r="AD162" s="3">
        <f t="shared" si="47"/>
        <v>4</v>
      </c>
      <c r="AE162" s="3">
        <f t="shared" si="48"/>
        <v>3</v>
      </c>
      <c r="AG162" s="5">
        <f t="shared" si="34"/>
        <v>37</v>
      </c>
      <c r="AI162" s="3">
        <v>30</v>
      </c>
    </row>
    <row r="163" spans="1:35" s="3" customFormat="1" ht="16" x14ac:dyDescent="0.2">
      <c r="A163" s="58" t="s">
        <v>134</v>
      </c>
      <c r="B163" s="58" t="s">
        <v>132</v>
      </c>
      <c r="C163" s="58" t="s">
        <v>132</v>
      </c>
      <c r="D163" s="58" t="s">
        <v>132</v>
      </c>
      <c r="E163" s="58" t="s">
        <v>132</v>
      </c>
      <c r="F163" s="58" t="s">
        <v>132</v>
      </c>
      <c r="G163" s="58" t="s">
        <v>132</v>
      </c>
      <c r="H163" s="58" t="s">
        <v>132</v>
      </c>
      <c r="I163" s="58" t="s">
        <v>132</v>
      </c>
      <c r="J163" s="58" t="s">
        <v>132</v>
      </c>
      <c r="K163" s="58" t="s">
        <v>132</v>
      </c>
      <c r="L163" s="58" t="s">
        <v>132</v>
      </c>
      <c r="M163" s="58" t="s">
        <v>132</v>
      </c>
      <c r="N163" s="58" t="s">
        <v>133</v>
      </c>
      <c r="O163" s="58" t="s">
        <v>133</v>
      </c>
      <c r="Q163" s="3">
        <f t="shared" si="33"/>
        <v>2</v>
      </c>
      <c r="R163" s="3">
        <f t="shared" si="35"/>
        <v>4</v>
      </c>
      <c r="S163" s="3">
        <f t="shared" si="36"/>
        <v>4</v>
      </c>
      <c r="T163" s="3">
        <f t="shared" si="37"/>
        <v>4</v>
      </c>
      <c r="U163" s="3">
        <f t="shared" si="38"/>
        <v>4</v>
      </c>
      <c r="V163" s="3">
        <f t="shared" si="39"/>
        <v>4</v>
      </c>
      <c r="W163" s="3">
        <f t="shared" si="40"/>
        <v>4</v>
      </c>
      <c r="X163" s="3">
        <f t="shared" si="41"/>
        <v>4</v>
      </c>
      <c r="Y163" s="3">
        <f t="shared" si="42"/>
        <v>4</v>
      </c>
      <c r="Z163" s="3">
        <f t="shared" si="43"/>
        <v>4</v>
      </c>
      <c r="AA163" s="3">
        <f t="shared" si="44"/>
        <v>4</v>
      </c>
      <c r="AB163" s="3">
        <f t="shared" si="45"/>
        <v>4</v>
      </c>
      <c r="AC163" s="3">
        <f t="shared" si="46"/>
        <v>4</v>
      </c>
      <c r="AD163" s="3">
        <f t="shared" si="47"/>
        <v>3</v>
      </c>
      <c r="AE163" s="3">
        <f t="shared" si="48"/>
        <v>3</v>
      </c>
      <c r="AG163" s="5">
        <f t="shared" si="34"/>
        <v>56</v>
      </c>
      <c r="AI163" s="3">
        <v>30</v>
      </c>
    </row>
    <row r="164" spans="1:35" s="3" customFormat="1" ht="16" x14ac:dyDescent="0.2">
      <c r="A164" s="58" t="s">
        <v>133</v>
      </c>
      <c r="B164" s="58" t="s">
        <v>133</v>
      </c>
      <c r="C164" s="58" t="s">
        <v>133</v>
      </c>
      <c r="D164" s="58" t="s">
        <v>133</v>
      </c>
      <c r="E164" s="58" t="s">
        <v>134</v>
      </c>
      <c r="F164" s="58" t="s">
        <v>134</v>
      </c>
      <c r="G164" s="58" t="s">
        <v>134</v>
      </c>
      <c r="H164" s="58" t="s">
        <v>134</v>
      </c>
      <c r="I164" s="58" t="s">
        <v>132</v>
      </c>
      <c r="J164" s="58" t="s">
        <v>133</v>
      </c>
      <c r="K164" s="58" t="s">
        <v>133</v>
      </c>
      <c r="L164" s="58" t="s">
        <v>133</v>
      </c>
      <c r="M164" s="58" t="s">
        <v>133</v>
      </c>
      <c r="N164" s="58" t="s">
        <v>109</v>
      </c>
      <c r="O164" s="58" t="s">
        <v>134</v>
      </c>
      <c r="Q164" s="3">
        <f t="shared" si="33"/>
        <v>3</v>
      </c>
      <c r="R164" s="3">
        <f t="shared" si="35"/>
        <v>3</v>
      </c>
      <c r="S164" s="3">
        <f t="shared" si="36"/>
        <v>3</v>
      </c>
      <c r="T164" s="3">
        <f t="shared" si="37"/>
        <v>3</v>
      </c>
      <c r="U164" s="3">
        <f t="shared" si="38"/>
        <v>2</v>
      </c>
      <c r="V164" s="3">
        <f t="shared" si="39"/>
        <v>2</v>
      </c>
      <c r="W164" s="3">
        <f t="shared" si="40"/>
        <v>2</v>
      </c>
      <c r="X164" s="3">
        <f t="shared" si="41"/>
        <v>2</v>
      </c>
      <c r="Y164" s="3">
        <f t="shared" si="42"/>
        <v>4</v>
      </c>
      <c r="Z164" s="3">
        <f t="shared" si="43"/>
        <v>3</v>
      </c>
      <c r="AA164" s="3">
        <f t="shared" si="44"/>
        <v>3</v>
      </c>
      <c r="AB164" s="3">
        <f t="shared" si="45"/>
        <v>3</v>
      </c>
      <c r="AC164" s="3">
        <f t="shared" si="46"/>
        <v>3</v>
      </c>
      <c r="AD164" s="3">
        <f t="shared" si="47"/>
        <v>1</v>
      </c>
      <c r="AE164" s="3">
        <f t="shared" si="48"/>
        <v>2</v>
      </c>
      <c r="AG164" s="5">
        <f t="shared" si="34"/>
        <v>39</v>
      </c>
      <c r="AI164" s="3">
        <v>30</v>
      </c>
    </row>
    <row r="165" spans="1:35" s="3" customFormat="1" ht="16" x14ac:dyDescent="0.2">
      <c r="A165" s="58" t="s">
        <v>134</v>
      </c>
      <c r="B165" s="58" t="s">
        <v>133</v>
      </c>
      <c r="C165" s="58" t="s">
        <v>134</v>
      </c>
      <c r="D165" s="58" t="s">
        <v>134</v>
      </c>
      <c r="E165" s="58" t="s">
        <v>134</v>
      </c>
      <c r="F165" s="58" t="s">
        <v>133</v>
      </c>
      <c r="G165" s="58" t="s">
        <v>133</v>
      </c>
      <c r="H165" s="58" t="s">
        <v>134</v>
      </c>
      <c r="I165" s="58" t="s">
        <v>134</v>
      </c>
      <c r="J165" s="58" t="s">
        <v>134</v>
      </c>
      <c r="K165" s="58" t="s">
        <v>134</v>
      </c>
      <c r="L165" s="58" t="s">
        <v>133</v>
      </c>
      <c r="M165" s="58" t="s">
        <v>134</v>
      </c>
      <c r="N165" s="58" t="s">
        <v>134</v>
      </c>
      <c r="O165" s="58" t="s">
        <v>134</v>
      </c>
      <c r="Q165" s="3">
        <f t="shared" si="33"/>
        <v>2</v>
      </c>
      <c r="R165" s="3">
        <f t="shared" si="35"/>
        <v>3</v>
      </c>
      <c r="S165" s="3">
        <f t="shared" si="36"/>
        <v>2</v>
      </c>
      <c r="T165" s="3">
        <f t="shared" si="37"/>
        <v>2</v>
      </c>
      <c r="U165" s="3">
        <f t="shared" si="38"/>
        <v>2</v>
      </c>
      <c r="V165" s="3">
        <f t="shared" si="39"/>
        <v>3</v>
      </c>
      <c r="W165" s="3">
        <f t="shared" si="40"/>
        <v>3</v>
      </c>
      <c r="X165" s="3">
        <f t="shared" si="41"/>
        <v>2</v>
      </c>
      <c r="Y165" s="3">
        <f t="shared" si="42"/>
        <v>2</v>
      </c>
      <c r="Z165" s="3">
        <f t="shared" si="43"/>
        <v>2</v>
      </c>
      <c r="AA165" s="3">
        <f t="shared" si="44"/>
        <v>2</v>
      </c>
      <c r="AB165" s="3">
        <f t="shared" si="45"/>
        <v>3</v>
      </c>
      <c r="AC165" s="3">
        <f t="shared" si="46"/>
        <v>2</v>
      </c>
      <c r="AD165" s="3">
        <f t="shared" si="47"/>
        <v>2</v>
      </c>
      <c r="AE165" s="3">
        <f t="shared" si="48"/>
        <v>2</v>
      </c>
      <c r="AG165" s="5">
        <f t="shared" si="34"/>
        <v>34</v>
      </c>
      <c r="AI165" s="3">
        <v>29</v>
      </c>
    </row>
    <row r="166" spans="1:35" s="3" customFormat="1" ht="16" x14ac:dyDescent="0.2">
      <c r="A166" s="58" t="s">
        <v>134</v>
      </c>
      <c r="B166" s="58" t="s">
        <v>133</v>
      </c>
      <c r="C166" s="58" t="s">
        <v>133</v>
      </c>
      <c r="D166" s="58" t="s">
        <v>133</v>
      </c>
      <c r="E166" s="58" t="s">
        <v>134</v>
      </c>
      <c r="F166" s="58" t="s">
        <v>134</v>
      </c>
      <c r="G166" s="58" t="s">
        <v>134</v>
      </c>
      <c r="H166" s="58" t="s">
        <v>134</v>
      </c>
      <c r="I166" s="58" t="s">
        <v>133</v>
      </c>
      <c r="J166" s="58" t="s">
        <v>133</v>
      </c>
      <c r="K166" s="58" t="s">
        <v>134</v>
      </c>
      <c r="L166" s="58" t="s">
        <v>133</v>
      </c>
      <c r="M166" s="58" t="s">
        <v>134</v>
      </c>
      <c r="N166" s="58" t="s">
        <v>134</v>
      </c>
      <c r="O166" s="58" t="s">
        <v>134</v>
      </c>
      <c r="Q166" s="3">
        <f t="shared" si="33"/>
        <v>2</v>
      </c>
      <c r="R166" s="3">
        <f t="shared" si="35"/>
        <v>3</v>
      </c>
      <c r="S166" s="3">
        <f t="shared" si="36"/>
        <v>3</v>
      </c>
      <c r="T166" s="3">
        <f t="shared" si="37"/>
        <v>3</v>
      </c>
      <c r="U166" s="3">
        <f t="shared" si="38"/>
        <v>2</v>
      </c>
      <c r="V166" s="3">
        <f t="shared" si="39"/>
        <v>2</v>
      </c>
      <c r="W166" s="3">
        <f t="shared" si="40"/>
        <v>2</v>
      </c>
      <c r="X166" s="3">
        <f t="shared" si="41"/>
        <v>2</v>
      </c>
      <c r="Y166" s="3">
        <f t="shared" si="42"/>
        <v>3</v>
      </c>
      <c r="Z166" s="3">
        <f t="shared" si="43"/>
        <v>3</v>
      </c>
      <c r="AA166" s="3">
        <f t="shared" si="44"/>
        <v>2</v>
      </c>
      <c r="AB166" s="3">
        <f t="shared" si="45"/>
        <v>3</v>
      </c>
      <c r="AC166" s="3">
        <f t="shared" si="46"/>
        <v>2</v>
      </c>
      <c r="AD166" s="3">
        <f t="shared" si="47"/>
        <v>2</v>
      </c>
      <c r="AE166" s="3">
        <f t="shared" si="48"/>
        <v>2</v>
      </c>
      <c r="AG166" s="5">
        <f t="shared" si="34"/>
        <v>36</v>
      </c>
      <c r="AI166" s="3">
        <v>29</v>
      </c>
    </row>
    <row r="167" spans="1:35" s="3" customFormat="1" ht="16" x14ac:dyDescent="0.2">
      <c r="A167" s="58" t="s">
        <v>134</v>
      </c>
      <c r="B167" s="58" t="s">
        <v>134</v>
      </c>
      <c r="C167" s="58" t="s">
        <v>134</v>
      </c>
      <c r="D167" s="58" t="s">
        <v>134</v>
      </c>
      <c r="E167" s="58" t="s">
        <v>134</v>
      </c>
      <c r="F167" s="58" t="s">
        <v>134</v>
      </c>
      <c r="G167" s="58" t="s">
        <v>134</v>
      </c>
      <c r="H167" s="58" t="s">
        <v>134</v>
      </c>
      <c r="I167" s="58" t="s">
        <v>134</v>
      </c>
      <c r="J167" s="58" t="s">
        <v>134</v>
      </c>
      <c r="K167" s="58" t="s">
        <v>134</v>
      </c>
      <c r="L167" s="58" t="s">
        <v>134</v>
      </c>
      <c r="M167" s="58" t="s">
        <v>134</v>
      </c>
      <c r="N167" s="58" t="s">
        <v>134</v>
      </c>
      <c r="O167" s="58" t="s">
        <v>134</v>
      </c>
      <c r="Q167" s="3">
        <f t="shared" si="33"/>
        <v>2</v>
      </c>
      <c r="R167" s="3">
        <f t="shared" si="35"/>
        <v>2</v>
      </c>
      <c r="S167" s="3">
        <f t="shared" si="36"/>
        <v>2</v>
      </c>
      <c r="T167" s="3">
        <f t="shared" si="37"/>
        <v>2</v>
      </c>
      <c r="U167" s="3">
        <f t="shared" si="38"/>
        <v>2</v>
      </c>
      <c r="V167" s="3">
        <f t="shared" si="39"/>
        <v>2</v>
      </c>
      <c r="W167" s="3">
        <f t="shared" si="40"/>
        <v>2</v>
      </c>
      <c r="X167" s="3">
        <f t="shared" si="41"/>
        <v>2</v>
      </c>
      <c r="Y167" s="3">
        <f t="shared" si="42"/>
        <v>2</v>
      </c>
      <c r="Z167" s="3">
        <f t="shared" si="43"/>
        <v>2</v>
      </c>
      <c r="AA167" s="3">
        <f t="shared" si="44"/>
        <v>2</v>
      </c>
      <c r="AB167" s="3">
        <f t="shared" si="45"/>
        <v>2</v>
      </c>
      <c r="AC167" s="3">
        <f t="shared" si="46"/>
        <v>2</v>
      </c>
      <c r="AD167" s="3">
        <f t="shared" si="47"/>
        <v>2</v>
      </c>
      <c r="AE167" s="3">
        <f t="shared" si="48"/>
        <v>2</v>
      </c>
      <c r="AG167" s="5">
        <f t="shared" si="34"/>
        <v>30</v>
      </c>
      <c r="AI167" s="3">
        <v>29</v>
      </c>
    </row>
    <row r="168" spans="1:35" s="3" customFormat="1" ht="16" x14ac:dyDescent="0.2">
      <c r="A168" s="58" t="s">
        <v>133</v>
      </c>
      <c r="B168" s="58" t="s">
        <v>133</v>
      </c>
      <c r="C168" s="58" t="s">
        <v>133</v>
      </c>
      <c r="D168" s="58" t="s">
        <v>133</v>
      </c>
      <c r="E168" s="58" t="s">
        <v>133</v>
      </c>
      <c r="F168" s="58" t="s">
        <v>133</v>
      </c>
      <c r="G168" s="58" t="s">
        <v>134</v>
      </c>
      <c r="H168" s="58" t="s">
        <v>133</v>
      </c>
      <c r="I168" s="58" t="s">
        <v>133</v>
      </c>
      <c r="J168" s="58" t="s">
        <v>134</v>
      </c>
      <c r="K168" s="58" t="s">
        <v>133</v>
      </c>
      <c r="L168" s="58" t="s">
        <v>134</v>
      </c>
      <c r="M168" s="58" t="s">
        <v>134</v>
      </c>
      <c r="N168" s="58" t="s">
        <v>134</v>
      </c>
      <c r="O168" s="58" t="s">
        <v>133</v>
      </c>
      <c r="Q168" s="3">
        <f t="shared" si="33"/>
        <v>3</v>
      </c>
      <c r="R168" s="3">
        <f t="shared" si="35"/>
        <v>3</v>
      </c>
      <c r="S168" s="3">
        <f t="shared" si="36"/>
        <v>3</v>
      </c>
      <c r="T168" s="3">
        <f t="shared" si="37"/>
        <v>3</v>
      </c>
      <c r="U168" s="3">
        <f t="shared" si="38"/>
        <v>3</v>
      </c>
      <c r="V168" s="3">
        <f t="shared" si="39"/>
        <v>3</v>
      </c>
      <c r="W168" s="3">
        <f t="shared" si="40"/>
        <v>2</v>
      </c>
      <c r="X168" s="3">
        <f t="shared" si="41"/>
        <v>3</v>
      </c>
      <c r="Y168" s="3">
        <f t="shared" si="42"/>
        <v>3</v>
      </c>
      <c r="Z168" s="3">
        <f t="shared" si="43"/>
        <v>2</v>
      </c>
      <c r="AA168" s="3">
        <f t="shared" si="44"/>
        <v>3</v>
      </c>
      <c r="AB168" s="3">
        <f t="shared" si="45"/>
        <v>2</v>
      </c>
      <c r="AC168" s="3">
        <f t="shared" si="46"/>
        <v>2</v>
      </c>
      <c r="AD168" s="3">
        <f t="shared" si="47"/>
        <v>2</v>
      </c>
      <c r="AE168" s="3">
        <f t="shared" si="48"/>
        <v>3</v>
      </c>
      <c r="AG168" s="5">
        <f t="shared" si="34"/>
        <v>40</v>
      </c>
      <c r="AI168">
        <v>28</v>
      </c>
    </row>
    <row r="169" spans="1:35" s="3" customFormat="1" ht="16" x14ac:dyDescent="0.2">
      <c r="A169" s="58" t="s">
        <v>132</v>
      </c>
      <c r="B169" s="58" t="s">
        <v>132</v>
      </c>
      <c r="C169" s="58" t="s">
        <v>134</v>
      </c>
      <c r="D169" s="58" t="s">
        <v>134</v>
      </c>
      <c r="E169" s="58" t="s">
        <v>134</v>
      </c>
      <c r="F169" s="58" t="s">
        <v>134</v>
      </c>
      <c r="G169" s="58" t="s">
        <v>109</v>
      </c>
      <c r="H169" s="58" t="s">
        <v>134</v>
      </c>
      <c r="I169" s="58" t="s">
        <v>132</v>
      </c>
      <c r="J169" s="58" t="s">
        <v>132</v>
      </c>
      <c r="K169" s="58" t="s">
        <v>132</v>
      </c>
      <c r="L169" s="58" t="s">
        <v>132</v>
      </c>
      <c r="M169" s="58" t="s">
        <v>134</v>
      </c>
      <c r="N169" s="58" t="s">
        <v>134</v>
      </c>
      <c r="O169" s="58" t="s">
        <v>134</v>
      </c>
      <c r="Q169" s="3">
        <f t="shared" si="33"/>
        <v>4</v>
      </c>
      <c r="R169" s="3">
        <f t="shared" si="35"/>
        <v>4</v>
      </c>
      <c r="S169" s="3">
        <f t="shared" si="36"/>
        <v>2</v>
      </c>
      <c r="T169" s="3">
        <f t="shared" si="37"/>
        <v>2</v>
      </c>
      <c r="U169" s="3">
        <f t="shared" si="38"/>
        <v>2</v>
      </c>
      <c r="V169" s="3">
        <f t="shared" si="39"/>
        <v>2</v>
      </c>
      <c r="W169" s="3">
        <f t="shared" si="40"/>
        <v>1</v>
      </c>
      <c r="X169" s="3">
        <f t="shared" si="41"/>
        <v>2</v>
      </c>
      <c r="Y169" s="3">
        <f t="shared" si="42"/>
        <v>4</v>
      </c>
      <c r="Z169" s="3">
        <f t="shared" si="43"/>
        <v>4</v>
      </c>
      <c r="AA169" s="3">
        <f t="shared" si="44"/>
        <v>4</v>
      </c>
      <c r="AB169" s="3">
        <f t="shared" si="45"/>
        <v>4</v>
      </c>
      <c r="AC169" s="3">
        <f t="shared" si="46"/>
        <v>2</v>
      </c>
      <c r="AD169" s="3">
        <f t="shared" si="47"/>
        <v>2</v>
      </c>
      <c r="AE169" s="3">
        <f t="shared" si="48"/>
        <v>2</v>
      </c>
      <c r="AG169" s="5">
        <f t="shared" si="34"/>
        <v>41</v>
      </c>
      <c r="AI169" s="3">
        <v>28</v>
      </c>
    </row>
    <row r="170" spans="1:35" s="3" customFormat="1" ht="16" x14ac:dyDescent="0.2">
      <c r="A170" s="58" t="s">
        <v>133</v>
      </c>
      <c r="B170" s="58" t="s">
        <v>133</v>
      </c>
      <c r="C170" s="58" t="s">
        <v>133</v>
      </c>
      <c r="D170" s="58" t="s">
        <v>133</v>
      </c>
      <c r="E170" s="58" t="s">
        <v>134</v>
      </c>
      <c r="F170" s="58" t="s">
        <v>133</v>
      </c>
      <c r="G170" s="58" t="s">
        <v>134</v>
      </c>
      <c r="H170" s="58" t="s">
        <v>109</v>
      </c>
      <c r="I170" s="58" t="s">
        <v>133</v>
      </c>
      <c r="J170" s="58" t="s">
        <v>134</v>
      </c>
      <c r="K170" s="58" t="s">
        <v>133</v>
      </c>
      <c r="L170" s="58" t="s">
        <v>133</v>
      </c>
      <c r="M170" s="58" t="s">
        <v>134</v>
      </c>
      <c r="N170" s="58" t="s">
        <v>133</v>
      </c>
      <c r="O170" s="58" t="s">
        <v>133</v>
      </c>
      <c r="Q170" s="3">
        <f t="shared" si="33"/>
        <v>3</v>
      </c>
      <c r="R170" s="3">
        <f t="shared" si="35"/>
        <v>3</v>
      </c>
      <c r="S170" s="3">
        <f t="shared" si="36"/>
        <v>3</v>
      </c>
      <c r="T170" s="3">
        <f t="shared" si="37"/>
        <v>3</v>
      </c>
      <c r="U170" s="3">
        <f t="shared" si="38"/>
        <v>2</v>
      </c>
      <c r="V170" s="3">
        <f t="shared" si="39"/>
        <v>3</v>
      </c>
      <c r="W170" s="3">
        <f t="shared" si="40"/>
        <v>2</v>
      </c>
      <c r="X170" s="3">
        <f t="shared" si="41"/>
        <v>1</v>
      </c>
      <c r="Y170" s="3">
        <f t="shared" si="42"/>
        <v>3</v>
      </c>
      <c r="Z170" s="3">
        <f t="shared" si="43"/>
        <v>2</v>
      </c>
      <c r="AA170" s="3">
        <f t="shared" si="44"/>
        <v>3</v>
      </c>
      <c r="AB170" s="3">
        <f t="shared" si="45"/>
        <v>3</v>
      </c>
      <c r="AC170" s="3">
        <f t="shared" si="46"/>
        <v>2</v>
      </c>
      <c r="AD170" s="3">
        <f t="shared" si="47"/>
        <v>3</v>
      </c>
      <c r="AE170" s="3">
        <f t="shared" si="48"/>
        <v>3</v>
      </c>
      <c r="AG170" s="5">
        <f t="shared" si="34"/>
        <v>39</v>
      </c>
      <c r="AI170" s="3">
        <v>27</v>
      </c>
    </row>
    <row r="171" spans="1:35" s="3" customFormat="1" ht="16" x14ac:dyDescent="0.2">
      <c r="A171" s="58" t="s">
        <v>134</v>
      </c>
      <c r="B171" s="58" t="s">
        <v>133</v>
      </c>
      <c r="C171" s="58" t="s">
        <v>133</v>
      </c>
      <c r="D171" s="58" t="s">
        <v>134</v>
      </c>
      <c r="E171" s="58" t="s">
        <v>109</v>
      </c>
      <c r="F171" s="58" t="s">
        <v>133</v>
      </c>
      <c r="G171" s="58" t="s">
        <v>134</v>
      </c>
      <c r="H171" s="58" t="s">
        <v>134</v>
      </c>
      <c r="I171" s="58" t="s">
        <v>133</v>
      </c>
      <c r="J171" s="58" t="s">
        <v>134</v>
      </c>
      <c r="K171" s="58" t="s">
        <v>134</v>
      </c>
      <c r="L171" s="58" t="s">
        <v>134</v>
      </c>
      <c r="M171" s="58" t="s">
        <v>134</v>
      </c>
      <c r="N171" s="58" t="s">
        <v>134</v>
      </c>
      <c r="O171" s="58" t="s">
        <v>134</v>
      </c>
      <c r="Q171" s="3">
        <f t="shared" si="33"/>
        <v>2</v>
      </c>
      <c r="R171" s="3">
        <f t="shared" si="35"/>
        <v>3</v>
      </c>
      <c r="S171" s="3">
        <f t="shared" si="36"/>
        <v>3</v>
      </c>
      <c r="T171" s="3">
        <f t="shared" si="37"/>
        <v>2</v>
      </c>
      <c r="U171" s="3">
        <f t="shared" si="38"/>
        <v>1</v>
      </c>
      <c r="V171" s="3">
        <f t="shared" si="39"/>
        <v>3</v>
      </c>
      <c r="W171" s="3">
        <f t="shared" si="40"/>
        <v>2</v>
      </c>
      <c r="X171" s="3">
        <f t="shared" si="41"/>
        <v>2</v>
      </c>
      <c r="Y171" s="3">
        <f t="shared" si="42"/>
        <v>3</v>
      </c>
      <c r="Z171" s="3">
        <f t="shared" si="43"/>
        <v>2</v>
      </c>
      <c r="AA171" s="3">
        <f t="shared" si="44"/>
        <v>2</v>
      </c>
      <c r="AB171" s="3">
        <f t="shared" si="45"/>
        <v>2</v>
      </c>
      <c r="AC171" s="3">
        <f t="shared" si="46"/>
        <v>2</v>
      </c>
      <c r="AD171" s="3">
        <f t="shared" si="47"/>
        <v>2</v>
      </c>
      <c r="AE171" s="3">
        <f t="shared" si="48"/>
        <v>2</v>
      </c>
      <c r="AG171" s="5">
        <f t="shared" si="34"/>
        <v>33</v>
      </c>
      <c r="AI171" s="3">
        <v>27</v>
      </c>
    </row>
    <row r="172" spans="1:35" s="3" customFormat="1" ht="16" x14ac:dyDescent="0.2">
      <c r="A172" s="58" t="s">
        <v>134</v>
      </c>
      <c r="B172" s="58" t="s">
        <v>132</v>
      </c>
      <c r="C172" s="58" t="s">
        <v>133</v>
      </c>
      <c r="D172" s="58" t="s">
        <v>133</v>
      </c>
      <c r="E172" s="58" t="s">
        <v>134</v>
      </c>
      <c r="F172" s="58" t="s">
        <v>134</v>
      </c>
      <c r="G172" s="58" t="s">
        <v>134</v>
      </c>
      <c r="H172" s="58" t="s">
        <v>134</v>
      </c>
      <c r="I172" s="58" t="s">
        <v>132</v>
      </c>
      <c r="J172" s="58" t="s">
        <v>132</v>
      </c>
      <c r="K172" s="58" t="s">
        <v>132</v>
      </c>
      <c r="L172" s="58" t="s">
        <v>133</v>
      </c>
      <c r="M172" s="58" t="s">
        <v>133</v>
      </c>
      <c r="N172" s="58" t="s">
        <v>134</v>
      </c>
      <c r="O172" s="58" t="s">
        <v>133</v>
      </c>
      <c r="Q172" s="3">
        <f t="shared" si="33"/>
        <v>2</v>
      </c>
      <c r="R172" s="3">
        <f t="shared" si="35"/>
        <v>4</v>
      </c>
      <c r="S172" s="3">
        <f t="shared" si="36"/>
        <v>3</v>
      </c>
      <c r="T172" s="3">
        <f t="shared" si="37"/>
        <v>3</v>
      </c>
      <c r="U172" s="3">
        <f t="shared" si="38"/>
        <v>2</v>
      </c>
      <c r="V172" s="3">
        <f t="shared" si="39"/>
        <v>2</v>
      </c>
      <c r="W172" s="3">
        <f t="shared" si="40"/>
        <v>2</v>
      </c>
      <c r="X172" s="3">
        <f t="shared" si="41"/>
        <v>2</v>
      </c>
      <c r="Y172" s="3">
        <f t="shared" si="42"/>
        <v>4</v>
      </c>
      <c r="Z172" s="3">
        <f t="shared" si="43"/>
        <v>4</v>
      </c>
      <c r="AA172" s="3">
        <f t="shared" si="44"/>
        <v>4</v>
      </c>
      <c r="AB172" s="3">
        <f t="shared" si="45"/>
        <v>3</v>
      </c>
      <c r="AC172" s="3">
        <f t="shared" si="46"/>
        <v>3</v>
      </c>
      <c r="AD172" s="3">
        <f t="shared" si="47"/>
        <v>2</v>
      </c>
      <c r="AE172" s="3">
        <f t="shared" si="48"/>
        <v>3</v>
      </c>
      <c r="AG172" s="5">
        <f t="shared" si="34"/>
        <v>43</v>
      </c>
      <c r="AI172" s="3">
        <v>26</v>
      </c>
    </row>
    <row r="173" spans="1:35" s="3" customFormat="1" ht="16" x14ac:dyDescent="0.2">
      <c r="A173" s="58" t="s">
        <v>133</v>
      </c>
      <c r="B173" s="58" t="s">
        <v>132</v>
      </c>
      <c r="C173" s="58" t="s">
        <v>132</v>
      </c>
      <c r="D173" s="58" t="s">
        <v>133</v>
      </c>
      <c r="E173" s="58" t="s">
        <v>134</v>
      </c>
      <c r="F173" s="58" t="s">
        <v>134</v>
      </c>
      <c r="G173" s="58" t="s">
        <v>134</v>
      </c>
      <c r="H173" s="58" t="s">
        <v>134</v>
      </c>
      <c r="I173" s="58" t="s">
        <v>133</v>
      </c>
      <c r="J173" s="58" t="s">
        <v>134</v>
      </c>
      <c r="K173" s="58" t="s">
        <v>133</v>
      </c>
      <c r="L173" s="58" t="s">
        <v>133</v>
      </c>
      <c r="M173" s="58" t="s">
        <v>134</v>
      </c>
      <c r="N173" s="58" t="s">
        <v>134</v>
      </c>
      <c r="O173" s="58" t="s">
        <v>133</v>
      </c>
      <c r="Q173" s="3">
        <f t="shared" si="33"/>
        <v>3</v>
      </c>
      <c r="R173" s="3">
        <f t="shared" si="35"/>
        <v>4</v>
      </c>
      <c r="S173" s="3">
        <f t="shared" si="36"/>
        <v>4</v>
      </c>
      <c r="T173" s="3">
        <f t="shared" si="37"/>
        <v>3</v>
      </c>
      <c r="U173" s="3">
        <f t="shared" si="38"/>
        <v>2</v>
      </c>
      <c r="V173" s="3">
        <f t="shared" si="39"/>
        <v>2</v>
      </c>
      <c r="W173" s="3">
        <f t="shared" si="40"/>
        <v>2</v>
      </c>
      <c r="X173" s="3">
        <f t="shared" si="41"/>
        <v>2</v>
      </c>
      <c r="Y173" s="3">
        <f t="shared" si="42"/>
        <v>3</v>
      </c>
      <c r="Z173" s="3">
        <f t="shared" si="43"/>
        <v>2</v>
      </c>
      <c r="AA173" s="3">
        <f t="shared" si="44"/>
        <v>3</v>
      </c>
      <c r="AB173" s="3">
        <f t="shared" si="45"/>
        <v>3</v>
      </c>
      <c r="AC173" s="3">
        <f t="shared" si="46"/>
        <v>2</v>
      </c>
      <c r="AD173" s="3">
        <f t="shared" si="47"/>
        <v>2</v>
      </c>
      <c r="AE173" s="3">
        <f t="shared" si="48"/>
        <v>3</v>
      </c>
      <c r="AG173" s="5">
        <f t="shared" si="34"/>
        <v>40</v>
      </c>
      <c r="AI173" s="3">
        <v>26</v>
      </c>
    </row>
    <row r="174" spans="1:35" s="3" customFormat="1" ht="16" x14ac:dyDescent="0.2">
      <c r="A174" s="58" t="s">
        <v>134</v>
      </c>
      <c r="B174" s="58" t="s">
        <v>132</v>
      </c>
      <c r="C174" s="58" t="s">
        <v>133</v>
      </c>
      <c r="D174" s="58" t="s">
        <v>133</v>
      </c>
      <c r="E174" s="58" t="s">
        <v>134</v>
      </c>
      <c r="F174" s="58" t="s">
        <v>134</v>
      </c>
      <c r="G174" s="58" t="s">
        <v>133</v>
      </c>
      <c r="H174" s="58" t="s">
        <v>133</v>
      </c>
      <c r="I174" s="58" t="s">
        <v>133</v>
      </c>
      <c r="J174" s="58" t="s">
        <v>134</v>
      </c>
      <c r="K174" s="58" t="s">
        <v>134</v>
      </c>
      <c r="L174" s="58" t="s">
        <v>133</v>
      </c>
      <c r="M174" s="58" t="s">
        <v>133</v>
      </c>
      <c r="N174" s="58" t="s">
        <v>134</v>
      </c>
      <c r="O174" s="58" t="s">
        <v>134</v>
      </c>
      <c r="Q174" s="3">
        <f t="shared" si="33"/>
        <v>2</v>
      </c>
      <c r="R174" s="3">
        <f t="shared" si="35"/>
        <v>4</v>
      </c>
      <c r="S174" s="3">
        <f t="shared" si="36"/>
        <v>3</v>
      </c>
      <c r="T174" s="3">
        <f t="shared" si="37"/>
        <v>3</v>
      </c>
      <c r="U174" s="3">
        <f t="shared" si="38"/>
        <v>2</v>
      </c>
      <c r="V174" s="3">
        <f t="shared" si="39"/>
        <v>2</v>
      </c>
      <c r="W174" s="3">
        <f t="shared" si="40"/>
        <v>3</v>
      </c>
      <c r="X174" s="3">
        <f t="shared" si="41"/>
        <v>3</v>
      </c>
      <c r="Y174" s="3">
        <f t="shared" si="42"/>
        <v>3</v>
      </c>
      <c r="Z174" s="3">
        <f t="shared" si="43"/>
        <v>2</v>
      </c>
      <c r="AA174" s="3">
        <f t="shared" si="44"/>
        <v>2</v>
      </c>
      <c r="AB174" s="3">
        <f t="shared" si="45"/>
        <v>3</v>
      </c>
      <c r="AC174" s="3">
        <f t="shared" si="46"/>
        <v>3</v>
      </c>
      <c r="AD174" s="3">
        <f t="shared" si="47"/>
        <v>2</v>
      </c>
      <c r="AE174" s="3">
        <f t="shared" si="48"/>
        <v>2</v>
      </c>
      <c r="AG174" s="5">
        <f t="shared" si="34"/>
        <v>39</v>
      </c>
      <c r="AI174" s="3">
        <v>26</v>
      </c>
    </row>
    <row r="175" spans="1:35" s="3" customFormat="1" ht="16" x14ac:dyDescent="0.2">
      <c r="A175" s="58" t="s">
        <v>134</v>
      </c>
      <c r="B175" s="58" t="s">
        <v>133</v>
      </c>
      <c r="C175" s="58" t="s">
        <v>133</v>
      </c>
      <c r="D175" s="58" t="s">
        <v>132</v>
      </c>
      <c r="E175" s="58" t="s">
        <v>133</v>
      </c>
      <c r="F175" s="58" t="s">
        <v>134</v>
      </c>
      <c r="G175" s="58" t="s">
        <v>133</v>
      </c>
      <c r="H175" s="58" t="s">
        <v>134</v>
      </c>
      <c r="I175" s="58" t="s">
        <v>133</v>
      </c>
      <c r="J175" s="58" t="s">
        <v>133</v>
      </c>
      <c r="K175" s="58" t="s">
        <v>133</v>
      </c>
      <c r="L175" s="58" t="s">
        <v>132</v>
      </c>
      <c r="M175" s="58" t="s">
        <v>133</v>
      </c>
      <c r="N175" s="58" t="s">
        <v>133</v>
      </c>
      <c r="O175" s="58" t="s">
        <v>133</v>
      </c>
      <c r="Q175" s="3">
        <f t="shared" si="33"/>
        <v>2</v>
      </c>
      <c r="R175" s="3">
        <f t="shared" si="35"/>
        <v>3</v>
      </c>
      <c r="S175" s="3">
        <f t="shared" si="36"/>
        <v>3</v>
      </c>
      <c r="T175" s="3">
        <f t="shared" si="37"/>
        <v>4</v>
      </c>
      <c r="U175" s="3">
        <f t="shared" si="38"/>
        <v>3</v>
      </c>
      <c r="V175" s="3">
        <f t="shared" si="39"/>
        <v>2</v>
      </c>
      <c r="W175" s="3">
        <f t="shared" si="40"/>
        <v>3</v>
      </c>
      <c r="X175" s="3">
        <f t="shared" si="41"/>
        <v>2</v>
      </c>
      <c r="Y175" s="3">
        <f t="shared" si="42"/>
        <v>3</v>
      </c>
      <c r="Z175" s="3">
        <f t="shared" si="43"/>
        <v>3</v>
      </c>
      <c r="AA175" s="3">
        <f t="shared" si="44"/>
        <v>3</v>
      </c>
      <c r="AB175" s="3">
        <f t="shared" si="45"/>
        <v>4</v>
      </c>
      <c r="AC175" s="3">
        <f t="shared" si="46"/>
        <v>3</v>
      </c>
      <c r="AD175" s="3">
        <f t="shared" si="47"/>
        <v>3</v>
      </c>
      <c r="AE175" s="3">
        <f t="shared" si="48"/>
        <v>3</v>
      </c>
      <c r="AG175" s="5">
        <f t="shared" si="34"/>
        <v>44</v>
      </c>
      <c r="AI175" s="3">
        <v>26</v>
      </c>
    </row>
    <row r="176" spans="1:35" s="3" customFormat="1" ht="16" x14ac:dyDescent="0.2">
      <c r="A176" s="58" t="s">
        <v>134</v>
      </c>
      <c r="B176" s="58" t="s">
        <v>133</v>
      </c>
      <c r="C176" s="58" t="s">
        <v>109</v>
      </c>
      <c r="D176" s="58" t="s">
        <v>133</v>
      </c>
      <c r="E176" s="58" t="s">
        <v>109</v>
      </c>
      <c r="F176" s="58" t="s">
        <v>133</v>
      </c>
      <c r="G176" s="58" t="s">
        <v>134</v>
      </c>
      <c r="H176" s="58" t="s">
        <v>134</v>
      </c>
      <c r="I176" s="58" t="s">
        <v>132</v>
      </c>
      <c r="J176" s="58" t="s">
        <v>133</v>
      </c>
      <c r="K176" s="58" t="s">
        <v>132</v>
      </c>
      <c r="L176" s="58" t="s">
        <v>133</v>
      </c>
      <c r="M176" s="58" t="s">
        <v>134</v>
      </c>
      <c r="N176" s="58" t="s">
        <v>109</v>
      </c>
      <c r="O176" s="58" t="s">
        <v>109</v>
      </c>
      <c r="Q176" s="3">
        <f t="shared" si="33"/>
        <v>2</v>
      </c>
      <c r="R176" s="3">
        <f t="shared" si="35"/>
        <v>3</v>
      </c>
      <c r="S176" s="3">
        <f t="shared" si="36"/>
        <v>1</v>
      </c>
      <c r="T176" s="3">
        <f t="shared" si="37"/>
        <v>3</v>
      </c>
      <c r="U176" s="3">
        <f t="shared" si="38"/>
        <v>1</v>
      </c>
      <c r="V176" s="3">
        <f t="shared" si="39"/>
        <v>3</v>
      </c>
      <c r="W176" s="3">
        <f t="shared" si="40"/>
        <v>2</v>
      </c>
      <c r="X176" s="3">
        <f t="shared" si="41"/>
        <v>2</v>
      </c>
      <c r="Y176" s="3">
        <f t="shared" si="42"/>
        <v>4</v>
      </c>
      <c r="Z176" s="3">
        <f t="shared" si="43"/>
        <v>3</v>
      </c>
      <c r="AA176" s="3">
        <f t="shared" si="44"/>
        <v>4</v>
      </c>
      <c r="AB176" s="3">
        <f t="shared" si="45"/>
        <v>3</v>
      </c>
      <c r="AC176" s="3">
        <f t="shared" si="46"/>
        <v>2</v>
      </c>
      <c r="AD176" s="3">
        <f t="shared" si="47"/>
        <v>1</v>
      </c>
      <c r="AE176" s="3">
        <f t="shared" si="48"/>
        <v>1</v>
      </c>
      <c r="AG176" s="5">
        <f t="shared" si="34"/>
        <v>35</v>
      </c>
      <c r="AI176" s="3">
        <v>24</v>
      </c>
    </row>
    <row r="177" spans="1:48" s="3" customFormat="1" ht="16" x14ac:dyDescent="0.2">
      <c r="A177" s="58" t="s">
        <v>134</v>
      </c>
      <c r="B177" s="58" t="s">
        <v>132</v>
      </c>
      <c r="C177" s="58" t="s">
        <v>134</v>
      </c>
      <c r="D177" s="58" t="s">
        <v>134</v>
      </c>
      <c r="E177" s="58" t="s">
        <v>109</v>
      </c>
      <c r="F177" s="58" t="s">
        <v>134</v>
      </c>
      <c r="G177" s="58" t="s">
        <v>134</v>
      </c>
      <c r="H177" s="58" t="s">
        <v>109</v>
      </c>
      <c r="I177" s="58" t="s">
        <v>132</v>
      </c>
      <c r="J177" s="58" t="s">
        <v>134</v>
      </c>
      <c r="K177" s="58" t="s">
        <v>134</v>
      </c>
      <c r="L177" s="58" t="s">
        <v>134</v>
      </c>
      <c r="M177" s="58" t="s">
        <v>134</v>
      </c>
      <c r="N177" s="58" t="s">
        <v>109</v>
      </c>
      <c r="O177" s="58" t="s">
        <v>134</v>
      </c>
      <c r="Q177" s="3">
        <f t="shared" si="33"/>
        <v>2</v>
      </c>
      <c r="R177" s="3">
        <f t="shared" si="35"/>
        <v>4</v>
      </c>
      <c r="S177" s="3">
        <f t="shared" si="36"/>
        <v>2</v>
      </c>
      <c r="T177" s="3">
        <f t="shared" si="37"/>
        <v>2</v>
      </c>
      <c r="U177" s="3">
        <f t="shared" si="38"/>
        <v>1</v>
      </c>
      <c r="V177" s="3">
        <f t="shared" si="39"/>
        <v>2</v>
      </c>
      <c r="W177" s="3">
        <f t="shared" si="40"/>
        <v>2</v>
      </c>
      <c r="X177" s="3">
        <f t="shared" si="41"/>
        <v>1</v>
      </c>
      <c r="Y177" s="3">
        <f t="shared" si="42"/>
        <v>4</v>
      </c>
      <c r="Z177" s="3">
        <f t="shared" si="43"/>
        <v>2</v>
      </c>
      <c r="AA177" s="3">
        <f t="shared" si="44"/>
        <v>2</v>
      </c>
      <c r="AB177" s="3">
        <f t="shared" si="45"/>
        <v>2</v>
      </c>
      <c r="AC177" s="3">
        <f t="shared" si="46"/>
        <v>2</v>
      </c>
      <c r="AD177" s="3">
        <f t="shared" si="47"/>
        <v>1</v>
      </c>
      <c r="AE177" s="3">
        <f t="shared" si="48"/>
        <v>2</v>
      </c>
      <c r="AG177" s="5">
        <f t="shared" si="34"/>
        <v>31</v>
      </c>
      <c r="AI177" s="3">
        <v>24</v>
      </c>
    </row>
    <row r="178" spans="1:48" s="3" customFormat="1" ht="16" x14ac:dyDescent="0.2">
      <c r="A178" s="58" t="s">
        <v>133</v>
      </c>
      <c r="B178" s="58" t="s">
        <v>132</v>
      </c>
      <c r="C178" s="58" t="s">
        <v>132</v>
      </c>
      <c r="D178" s="58" t="s">
        <v>133</v>
      </c>
      <c r="E178" s="58" t="s">
        <v>133</v>
      </c>
      <c r="F178" s="58" t="s">
        <v>133</v>
      </c>
      <c r="G178" s="58" t="s">
        <v>134</v>
      </c>
      <c r="H178" s="58" t="s">
        <v>133</v>
      </c>
      <c r="I178" s="58" t="s">
        <v>133</v>
      </c>
      <c r="J178" s="58" t="s">
        <v>133</v>
      </c>
      <c r="K178" s="58" t="s">
        <v>134</v>
      </c>
      <c r="L178" s="58" t="s">
        <v>134</v>
      </c>
      <c r="M178" s="58" t="s">
        <v>134</v>
      </c>
      <c r="N178" s="58" t="s">
        <v>134</v>
      </c>
      <c r="O178" s="58" t="s">
        <v>134</v>
      </c>
      <c r="Q178" s="3">
        <f t="shared" si="33"/>
        <v>3</v>
      </c>
      <c r="R178" s="3">
        <f t="shared" si="35"/>
        <v>4</v>
      </c>
      <c r="S178" s="3">
        <f t="shared" si="36"/>
        <v>4</v>
      </c>
      <c r="T178" s="3">
        <f t="shared" si="37"/>
        <v>3</v>
      </c>
      <c r="U178" s="3">
        <f t="shared" si="38"/>
        <v>3</v>
      </c>
      <c r="V178" s="3">
        <f t="shared" si="39"/>
        <v>3</v>
      </c>
      <c r="W178" s="3">
        <f t="shared" si="40"/>
        <v>2</v>
      </c>
      <c r="X178" s="3">
        <f t="shared" si="41"/>
        <v>3</v>
      </c>
      <c r="Y178" s="3">
        <f t="shared" si="42"/>
        <v>3</v>
      </c>
      <c r="Z178" s="3">
        <f t="shared" si="43"/>
        <v>3</v>
      </c>
      <c r="AA178" s="3">
        <f t="shared" si="44"/>
        <v>2</v>
      </c>
      <c r="AB178" s="3">
        <f t="shared" si="45"/>
        <v>2</v>
      </c>
      <c r="AC178" s="3">
        <f t="shared" si="46"/>
        <v>2</v>
      </c>
      <c r="AD178" s="3">
        <f t="shared" si="47"/>
        <v>2</v>
      </c>
      <c r="AE178" s="3">
        <f t="shared" si="48"/>
        <v>2</v>
      </c>
      <c r="AG178" s="5">
        <f t="shared" si="34"/>
        <v>41</v>
      </c>
      <c r="AI178" s="3">
        <v>23</v>
      </c>
    </row>
    <row r="179" spans="1:48" s="3" customFormat="1" ht="16" x14ac:dyDescent="0.2">
      <c r="A179" s="58" t="s">
        <v>109</v>
      </c>
      <c r="B179" s="58" t="s">
        <v>133</v>
      </c>
      <c r="C179" s="58" t="s">
        <v>134</v>
      </c>
      <c r="D179" s="58" t="s">
        <v>134</v>
      </c>
      <c r="E179" s="58" t="s">
        <v>134</v>
      </c>
      <c r="F179" s="58" t="s">
        <v>134</v>
      </c>
      <c r="G179" s="58" t="s">
        <v>134</v>
      </c>
      <c r="H179" s="58" t="s">
        <v>134</v>
      </c>
      <c r="I179" s="58" t="s">
        <v>134</v>
      </c>
      <c r="J179" s="58" t="s">
        <v>134</v>
      </c>
      <c r="K179" s="58" t="s">
        <v>134</v>
      </c>
      <c r="L179" s="58" t="s">
        <v>134</v>
      </c>
      <c r="M179" s="58" t="s">
        <v>134</v>
      </c>
      <c r="N179" s="58" t="s">
        <v>134</v>
      </c>
      <c r="O179" s="58" t="s">
        <v>134</v>
      </c>
      <c r="Q179" s="3">
        <f t="shared" si="33"/>
        <v>1</v>
      </c>
      <c r="R179" s="3">
        <f t="shared" si="35"/>
        <v>3</v>
      </c>
      <c r="S179" s="3">
        <f t="shared" si="36"/>
        <v>2</v>
      </c>
      <c r="T179" s="3">
        <f t="shared" si="37"/>
        <v>2</v>
      </c>
      <c r="U179" s="3">
        <f t="shared" si="38"/>
        <v>2</v>
      </c>
      <c r="V179" s="3">
        <f t="shared" si="39"/>
        <v>2</v>
      </c>
      <c r="W179" s="3">
        <f t="shared" si="40"/>
        <v>2</v>
      </c>
      <c r="X179" s="3">
        <f t="shared" si="41"/>
        <v>2</v>
      </c>
      <c r="Y179" s="3">
        <f t="shared" si="42"/>
        <v>2</v>
      </c>
      <c r="Z179" s="3">
        <f t="shared" si="43"/>
        <v>2</v>
      </c>
      <c r="AA179" s="3">
        <f t="shared" si="44"/>
        <v>2</v>
      </c>
      <c r="AB179" s="3">
        <f t="shared" si="45"/>
        <v>2</v>
      </c>
      <c r="AC179" s="3">
        <f t="shared" si="46"/>
        <v>2</v>
      </c>
      <c r="AD179" s="3">
        <f t="shared" si="47"/>
        <v>2</v>
      </c>
      <c r="AE179" s="3">
        <f t="shared" si="48"/>
        <v>2</v>
      </c>
      <c r="AG179" s="5">
        <f t="shared" si="34"/>
        <v>30</v>
      </c>
      <c r="AI179" s="3">
        <v>23</v>
      </c>
    </row>
    <row r="180" spans="1:48" s="3" customFormat="1" ht="16" x14ac:dyDescent="0.2">
      <c r="A180" s="58" t="s">
        <v>134</v>
      </c>
      <c r="B180" s="58" t="s">
        <v>134</v>
      </c>
      <c r="C180" s="58" t="s">
        <v>133</v>
      </c>
      <c r="D180" s="58" t="s">
        <v>133</v>
      </c>
      <c r="E180" s="58" t="s">
        <v>133</v>
      </c>
      <c r="F180" s="58" t="s">
        <v>133</v>
      </c>
      <c r="G180" s="58" t="s">
        <v>132</v>
      </c>
      <c r="H180" s="58" t="s">
        <v>133</v>
      </c>
      <c r="I180" s="58" t="s">
        <v>133</v>
      </c>
      <c r="J180" s="58" t="s">
        <v>133</v>
      </c>
      <c r="K180" s="58" t="s">
        <v>132</v>
      </c>
      <c r="L180" s="58" t="s">
        <v>132</v>
      </c>
      <c r="M180" s="58" t="s">
        <v>133</v>
      </c>
      <c r="N180" s="58" t="s">
        <v>133</v>
      </c>
      <c r="O180" s="58" t="s">
        <v>133</v>
      </c>
      <c r="Q180" s="3">
        <f t="shared" si="33"/>
        <v>2</v>
      </c>
      <c r="R180" s="3">
        <f t="shared" si="35"/>
        <v>2</v>
      </c>
      <c r="S180" s="3">
        <f t="shared" si="36"/>
        <v>3</v>
      </c>
      <c r="T180" s="3">
        <f t="shared" si="37"/>
        <v>3</v>
      </c>
      <c r="U180" s="3">
        <f t="shared" si="38"/>
        <v>3</v>
      </c>
      <c r="V180" s="3">
        <f t="shared" si="39"/>
        <v>3</v>
      </c>
      <c r="W180" s="3">
        <f t="shared" si="40"/>
        <v>4</v>
      </c>
      <c r="X180" s="3">
        <f t="shared" si="41"/>
        <v>3</v>
      </c>
      <c r="Y180" s="3">
        <f t="shared" si="42"/>
        <v>3</v>
      </c>
      <c r="Z180" s="3">
        <f t="shared" si="43"/>
        <v>3</v>
      </c>
      <c r="AA180" s="3">
        <f t="shared" si="44"/>
        <v>4</v>
      </c>
      <c r="AB180" s="3">
        <f t="shared" si="45"/>
        <v>4</v>
      </c>
      <c r="AC180" s="3">
        <f t="shared" si="46"/>
        <v>3</v>
      </c>
      <c r="AD180" s="3">
        <f t="shared" si="47"/>
        <v>3</v>
      </c>
      <c r="AE180" s="3">
        <f t="shared" si="48"/>
        <v>3</v>
      </c>
      <c r="AG180" s="5">
        <f t="shared" si="34"/>
        <v>46</v>
      </c>
      <c r="AI180" s="3">
        <v>21</v>
      </c>
    </row>
    <row r="181" spans="1:48" s="3" customFormat="1" ht="16" x14ac:dyDescent="0.2">
      <c r="A181" s="58" t="s">
        <v>109</v>
      </c>
      <c r="B181" s="58" t="s">
        <v>133</v>
      </c>
      <c r="C181" s="58" t="s">
        <v>134</v>
      </c>
      <c r="D181" s="58" t="s">
        <v>109</v>
      </c>
      <c r="E181" s="58" t="s">
        <v>134</v>
      </c>
      <c r="F181" s="58" t="s">
        <v>109</v>
      </c>
      <c r="G181" s="58" t="s">
        <v>109</v>
      </c>
      <c r="H181" s="58" t="s">
        <v>109</v>
      </c>
      <c r="I181" s="58" t="s">
        <v>134</v>
      </c>
      <c r="J181" s="58" t="s">
        <v>134</v>
      </c>
      <c r="K181" s="58" t="s">
        <v>134</v>
      </c>
      <c r="L181" s="58" t="s">
        <v>134</v>
      </c>
      <c r="M181" s="58" t="s">
        <v>109</v>
      </c>
      <c r="N181" s="58" t="s">
        <v>109</v>
      </c>
      <c r="O181" s="58" t="s">
        <v>109</v>
      </c>
      <c r="Q181" s="3">
        <f t="shared" si="33"/>
        <v>1</v>
      </c>
      <c r="R181" s="3">
        <f t="shared" si="35"/>
        <v>3</v>
      </c>
      <c r="S181" s="3">
        <f t="shared" si="36"/>
        <v>2</v>
      </c>
      <c r="T181" s="3">
        <f t="shared" si="37"/>
        <v>1</v>
      </c>
      <c r="U181" s="3">
        <f t="shared" si="38"/>
        <v>2</v>
      </c>
      <c r="V181" s="3">
        <f t="shared" si="39"/>
        <v>1</v>
      </c>
      <c r="W181" s="3">
        <f t="shared" si="40"/>
        <v>1</v>
      </c>
      <c r="X181" s="3">
        <f t="shared" si="41"/>
        <v>1</v>
      </c>
      <c r="Y181" s="3">
        <f t="shared" si="42"/>
        <v>2</v>
      </c>
      <c r="Z181" s="3">
        <f t="shared" si="43"/>
        <v>2</v>
      </c>
      <c r="AA181" s="3">
        <f t="shared" si="44"/>
        <v>2</v>
      </c>
      <c r="AB181" s="3">
        <f t="shared" si="45"/>
        <v>2</v>
      </c>
      <c r="AC181" s="3">
        <f t="shared" si="46"/>
        <v>1</v>
      </c>
      <c r="AD181" s="3">
        <f t="shared" si="47"/>
        <v>1</v>
      </c>
      <c r="AE181" s="3">
        <f t="shared" si="48"/>
        <v>1</v>
      </c>
      <c r="AG181" s="5">
        <f t="shared" si="34"/>
        <v>23</v>
      </c>
      <c r="AI181" s="3">
        <v>15</v>
      </c>
    </row>
    <row r="182" spans="1:48" s="3" customFormat="1" ht="16" x14ac:dyDescent="0.2">
      <c r="A182" s="58" t="s">
        <v>133</v>
      </c>
      <c r="B182" s="58" t="s">
        <v>132</v>
      </c>
      <c r="C182" s="58" t="s">
        <v>133</v>
      </c>
      <c r="D182" s="58" t="s">
        <v>134</v>
      </c>
      <c r="E182" s="58" t="s">
        <v>134</v>
      </c>
      <c r="F182" s="58" t="s">
        <v>134</v>
      </c>
      <c r="G182" s="58" t="s">
        <v>134</v>
      </c>
      <c r="H182" s="58" t="s">
        <v>134</v>
      </c>
      <c r="I182" s="58" t="s">
        <v>133</v>
      </c>
      <c r="J182" s="58" t="s">
        <v>134</v>
      </c>
      <c r="K182" s="58" t="s">
        <v>109</v>
      </c>
      <c r="L182" s="58" t="s">
        <v>134</v>
      </c>
      <c r="M182" s="58" t="s">
        <v>134</v>
      </c>
      <c r="N182" s="58" t="s">
        <v>133</v>
      </c>
      <c r="O182" s="58" t="s">
        <v>134</v>
      </c>
      <c r="Q182" s="3">
        <f t="shared" si="33"/>
        <v>3</v>
      </c>
      <c r="R182" s="3">
        <f t="shared" si="35"/>
        <v>4</v>
      </c>
      <c r="S182" s="3">
        <f t="shared" si="36"/>
        <v>3</v>
      </c>
      <c r="T182" s="3">
        <f t="shared" si="37"/>
        <v>2</v>
      </c>
      <c r="U182" s="3">
        <f t="shared" si="38"/>
        <v>2</v>
      </c>
      <c r="V182" s="3">
        <f t="shared" si="39"/>
        <v>2</v>
      </c>
      <c r="W182" s="3">
        <f t="shared" si="40"/>
        <v>2</v>
      </c>
      <c r="X182" s="3">
        <f t="shared" si="41"/>
        <v>2</v>
      </c>
      <c r="Y182" s="3">
        <f t="shared" si="42"/>
        <v>3</v>
      </c>
      <c r="Z182" s="3">
        <f t="shared" si="43"/>
        <v>2</v>
      </c>
      <c r="AA182" s="3">
        <f t="shared" si="44"/>
        <v>1</v>
      </c>
      <c r="AB182" s="3">
        <f t="shared" si="45"/>
        <v>2</v>
      </c>
      <c r="AC182" s="3">
        <f t="shared" si="46"/>
        <v>2</v>
      </c>
      <c r="AD182" s="3">
        <f t="shared" si="47"/>
        <v>3</v>
      </c>
      <c r="AE182" s="3">
        <f t="shared" si="48"/>
        <v>2</v>
      </c>
      <c r="AG182" s="5">
        <f t="shared" si="34"/>
        <v>35</v>
      </c>
      <c r="AI182" s="2">
        <v>15</v>
      </c>
    </row>
    <row r="183" spans="1:48" x14ac:dyDescent="0.2">
      <c r="A183" s="59"/>
      <c r="B183" s="59"/>
      <c r="C183" s="59"/>
      <c r="D183" s="59"/>
      <c r="E183" s="59"/>
      <c r="F183" s="59"/>
      <c r="G183" s="59"/>
      <c r="H183" s="59"/>
      <c r="I183" s="59"/>
      <c r="J183" s="59"/>
      <c r="K183" s="59"/>
      <c r="L183" s="59"/>
      <c r="M183" s="59"/>
      <c r="N183" s="59"/>
      <c r="O183" s="74"/>
      <c r="Q183" s="3"/>
    </row>
    <row r="184" spans="1:48" x14ac:dyDescent="0.2">
      <c r="A184" s="59"/>
      <c r="B184" s="59"/>
      <c r="C184" s="59"/>
      <c r="D184" s="59"/>
      <c r="E184" s="59"/>
      <c r="F184" s="59"/>
      <c r="G184" s="59"/>
      <c r="H184" s="59"/>
      <c r="I184" s="59"/>
      <c r="J184" s="59"/>
      <c r="K184" s="59"/>
      <c r="L184" s="59"/>
      <c r="M184" s="59"/>
      <c r="N184" s="59"/>
      <c r="O184" s="74"/>
      <c r="P184" s="5" t="s">
        <v>544</v>
      </c>
      <c r="Q184" s="90">
        <f>AVERAGE(Q3:Q182)</f>
        <v>2.2388888888888889</v>
      </c>
      <c r="R184" s="90">
        <f t="shared" ref="R184:AE184" si="49">AVERAGE(R3:R182)</f>
        <v>3.5944444444444446</v>
      </c>
      <c r="S184" s="90">
        <f t="shared" si="49"/>
        <v>3</v>
      </c>
      <c r="T184" s="90">
        <f t="shared" si="49"/>
        <v>2.5166666666666666</v>
      </c>
      <c r="U184" s="90">
        <f t="shared" si="49"/>
        <v>2.3444444444444446</v>
      </c>
      <c r="V184" s="90">
        <f t="shared" si="49"/>
        <v>2.4444444444444446</v>
      </c>
      <c r="W184" s="90">
        <f t="shared" si="49"/>
        <v>2.4</v>
      </c>
      <c r="X184" s="90">
        <f t="shared" si="49"/>
        <v>2.1111111111111112</v>
      </c>
      <c r="Y184" s="90">
        <f t="shared" si="49"/>
        <v>2.9</v>
      </c>
      <c r="Z184" s="90">
        <f t="shared" si="49"/>
        <v>2.3777777777777778</v>
      </c>
      <c r="AA184" s="90">
        <f t="shared" si="49"/>
        <v>2.6</v>
      </c>
      <c r="AB184" s="90">
        <f t="shared" si="49"/>
        <v>2.3166666666666669</v>
      </c>
      <c r="AC184" s="90">
        <f t="shared" si="49"/>
        <v>2.1777777777777776</v>
      </c>
      <c r="AD184" s="90">
        <f t="shared" si="49"/>
        <v>2.338888888888889</v>
      </c>
      <c r="AE184" s="90">
        <f t="shared" si="49"/>
        <v>2.3444444444444446</v>
      </c>
      <c r="AF184" s="89" t="s">
        <v>441</v>
      </c>
      <c r="AG184" s="91">
        <f>AVERAGE(AG3:AG182)</f>
        <v>37.705555555555556</v>
      </c>
    </row>
    <row r="185" spans="1:48" s="3" customFormat="1" x14ac:dyDescent="0.2">
      <c r="A185" s="59"/>
      <c r="B185" s="59"/>
      <c r="C185" s="59"/>
      <c r="D185" s="59"/>
      <c r="E185" s="59"/>
      <c r="F185" s="59"/>
      <c r="G185" s="59"/>
      <c r="H185" s="59"/>
      <c r="I185" s="59"/>
      <c r="J185" s="59"/>
      <c r="K185" s="59"/>
      <c r="L185" s="59"/>
      <c r="M185" s="59"/>
      <c r="N185" s="59"/>
      <c r="O185" s="74"/>
      <c r="P185" s="5" t="s">
        <v>442</v>
      </c>
      <c r="Q185" s="90">
        <f>STDEV(Q3:Q182)</f>
        <v>0.83474740359513211</v>
      </c>
      <c r="R185" s="90">
        <f t="shared" ref="R185:AE185" si="50">STDEV(R3:R182)</f>
        <v>0.63154702512246175</v>
      </c>
      <c r="S185" s="90">
        <f t="shared" si="50"/>
        <v>0.73992299161436592</v>
      </c>
      <c r="T185" s="90">
        <f t="shared" si="50"/>
        <v>0.75837963105852835</v>
      </c>
      <c r="U185" s="90">
        <f t="shared" si="50"/>
        <v>0.77186722902498328</v>
      </c>
      <c r="V185" s="90">
        <f t="shared" si="50"/>
        <v>0.76386420026691237</v>
      </c>
      <c r="W185" s="90">
        <f t="shared" si="50"/>
        <v>0.74443934886200003</v>
      </c>
      <c r="X185" s="90">
        <f t="shared" si="50"/>
        <v>0.70820324142210045</v>
      </c>
      <c r="Y185" s="90">
        <f t="shared" si="50"/>
        <v>0.79171689539765466</v>
      </c>
      <c r="Z185" s="90">
        <f t="shared" si="50"/>
        <v>0.81983480796595609</v>
      </c>
      <c r="AA185" s="90">
        <f t="shared" si="50"/>
        <v>0.86908415160433838</v>
      </c>
      <c r="AB185" s="90">
        <f t="shared" si="50"/>
        <v>0.82877711622600225</v>
      </c>
      <c r="AC185" s="90">
        <f t="shared" si="50"/>
        <v>0.80609102689305034</v>
      </c>
      <c r="AD185" s="90">
        <f t="shared" si="50"/>
        <v>0.72592756220863908</v>
      </c>
      <c r="AE185" s="90">
        <f t="shared" si="50"/>
        <v>0.84113664931337107</v>
      </c>
      <c r="AF185" s="87" t="s">
        <v>442</v>
      </c>
      <c r="AG185" s="91">
        <f>STDEV(AG3:AG182)</f>
        <v>7.4148403375617766</v>
      </c>
    </row>
    <row r="186" spans="1:48" s="3" customFormat="1" x14ac:dyDescent="0.2">
      <c r="A186" s="59"/>
      <c r="B186" s="59"/>
      <c r="C186" s="59"/>
      <c r="D186" s="59"/>
      <c r="E186" s="59"/>
      <c r="F186" s="59"/>
      <c r="G186" s="59"/>
      <c r="H186" s="59"/>
      <c r="I186" s="59"/>
      <c r="J186" s="59"/>
      <c r="K186" s="59"/>
      <c r="L186" s="59"/>
      <c r="M186" s="59"/>
      <c r="N186" s="59"/>
      <c r="O186" s="74"/>
      <c r="AF186" s="87" t="s">
        <v>545</v>
      </c>
      <c r="AG186" s="92" t="s">
        <v>547</v>
      </c>
    </row>
    <row r="187" spans="1:48" s="3" customFormat="1" x14ac:dyDescent="0.2">
      <c r="A187" s="59"/>
      <c r="B187" s="59"/>
      <c r="C187" s="59"/>
      <c r="D187" s="59"/>
      <c r="E187" s="59"/>
      <c r="F187" s="59"/>
      <c r="G187" s="59"/>
      <c r="H187" s="59"/>
      <c r="I187" s="59"/>
      <c r="J187" s="59"/>
      <c r="K187" s="59"/>
      <c r="L187" s="59"/>
      <c r="M187" s="59"/>
      <c r="N187" s="59"/>
      <c r="O187" s="74"/>
      <c r="P187" s="5" t="s">
        <v>548</v>
      </c>
      <c r="Q187" s="3">
        <f>COUNTIF(Q3:Q182,1)</f>
        <v>30</v>
      </c>
      <c r="R187" s="3">
        <f t="shared" ref="R187:AE187" si="51">COUNTIF(R3:R182,1)</f>
        <v>2</v>
      </c>
      <c r="S187" s="3">
        <f t="shared" si="51"/>
        <v>3</v>
      </c>
      <c r="T187" s="3">
        <f t="shared" si="51"/>
        <v>9</v>
      </c>
      <c r="U187" s="3">
        <f t="shared" si="51"/>
        <v>17</v>
      </c>
      <c r="V187" s="3">
        <f t="shared" si="51"/>
        <v>16</v>
      </c>
      <c r="W187" s="3">
        <f t="shared" si="51"/>
        <v>15</v>
      </c>
      <c r="X187" s="3">
        <f t="shared" si="51"/>
        <v>32</v>
      </c>
      <c r="Y187" s="3">
        <f t="shared" si="51"/>
        <v>7</v>
      </c>
      <c r="Z187" s="3">
        <f t="shared" si="51"/>
        <v>22</v>
      </c>
      <c r="AA187" s="3">
        <f t="shared" si="51"/>
        <v>15</v>
      </c>
      <c r="AB187" s="3">
        <f t="shared" si="51"/>
        <v>24</v>
      </c>
      <c r="AC187" s="3">
        <f t="shared" si="51"/>
        <v>33</v>
      </c>
      <c r="AD187" s="3">
        <f t="shared" si="51"/>
        <v>19</v>
      </c>
      <c r="AE187" s="3">
        <f t="shared" si="51"/>
        <v>27</v>
      </c>
    </row>
    <row r="188" spans="1:48" s="3" customFormat="1" x14ac:dyDescent="0.2">
      <c r="A188" s="59"/>
      <c r="B188" s="59"/>
      <c r="C188" s="59"/>
      <c r="D188" s="59"/>
      <c r="E188" s="59"/>
      <c r="F188" s="59"/>
      <c r="G188" s="59"/>
      <c r="H188" s="59"/>
      <c r="I188" s="59"/>
      <c r="J188" s="59"/>
      <c r="K188" s="59"/>
      <c r="L188" s="59"/>
      <c r="M188" s="59"/>
      <c r="N188" s="59"/>
      <c r="O188" s="74"/>
      <c r="P188" s="5" t="s">
        <v>549</v>
      </c>
      <c r="Q188" s="3">
        <f>COUNTIF(Q3:Q182,2)</f>
        <v>93</v>
      </c>
      <c r="R188" s="3">
        <f t="shared" ref="R188:AE188" si="52">COUNTIF(R3:R182,2)</f>
        <v>8</v>
      </c>
      <c r="S188" s="3">
        <f t="shared" si="52"/>
        <v>40</v>
      </c>
      <c r="T188" s="3">
        <f t="shared" si="52"/>
        <v>89</v>
      </c>
      <c r="U188" s="3">
        <f t="shared" si="52"/>
        <v>100</v>
      </c>
      <c r="V188" s="3">
        <f t="shared" si="52"/>
        <v>82</v>
      </c>
      <c r="W188" s="3">
        <f t="shared" si="52"/>
        <v>91</v>
      </c>
      <c r="X188" s="3">
        <f t="shared" si="52"/>
        <v>100</v>
      </c>
      <c r="Y188" s="3">
        <f t="shared" si="52"/>
        <v>45</v>
      </c>
      <c r="Z188" s="3">
        <f t="shared" si="52"/>
        <v>85</v>
      </c>
      <c r="AA188" s="3">
        <f t="shared" si="52"/>
        <v>73</v>
      </c>
      <c r="AB188" s="3">
        <f t="shared" si="52"/>
        <v>93</v>
      </c>
      <c r="AC188" s="3">
        <f t="shared" si="52"/>
        <v>94</v>
      </c>
      <c r="AD188" s="3">
        <f t="shared" si="52"/>
        <v>89</v>
      </c>
      <c r="AE188" s="3">
        <f t="shared" si="52"/>
        <v>80</v>
      </c>
      <c r="AG188" s="3" t="s">
        <v>573</v>
      </c>
      <c r="AK188" s="3" t="s">
        <v>574</v>
      </c>
      <c r="AN188" s="90"/>
      <c r="AO188" s="90"/>
      <c r="AP188" s="90"/>
      <c r="AQ188" s="90"/>
      <c r="AR188" s="90"/>
      <c r="AS188" s="90"/>
      <c r="AT188" s="90"/>
      <c r="AU188" s="90"/>
      <c r="AV188" s="90"/>
    </row>
    <row r="189" spans="1:48" s="3" customFormat="1" x14ac:dyDescent="0.2">
      <c r="A189" s="59"/>
      <c r="B189" s="59"/>
      <c r="C189" s="59"/>
      <c r="D189" s="59"/>
      <c r="E189" s="59"/>
      <c r="F189" s="59"/>
      <c r="G189" s="59"/>
      <c r="H189" s="59"/>
      <c r="I189" s="59"/>
      <c r="J189" s="59"/>
      <c r="K189" s="59"/>
      <c r="L189" s="59"/>
      <c r="M189" s="59"/>
      <c r="N189" s="59"/>
      <c r="O189" s="74"/>
      <c r="P189" s="5" t="s">
        <v>550</v>
      </c>
      <c r="Q189" s="3">
        <f>COUNTIF(Q3:Q182,3)</f>
        <v>41</v>
      </c>
      <c r="R189" s="3">
        <f t="shared" ref="R189:AE189" si="53">COUNTIF(R3:R182,3)</f>
        <v>51</v>
      </c>
      <c r="S189" s="3">
        <f t="shared" si="53"/>
        <v>91</v>
      </c>
      <c r="T189" s="3">
        <f t="shared" si="53"/>
        <v>62</v>
      </c>
      <c r="U189" s="3">
        <f t="shared" si="53"/>
        <v>47</v>
      </c>
      <c r="V189" s="3">
        <f t="shared" si="53"/>
        <v>68</v>
      </c>
      <c r="W189" s="3">
        <f t="shared" si="53"/>
        <v>61</v>
      </c>
      <c r="X189" s="3">
        <f t="shared" si="53"/>
        <v>44</v>
      </c>
      <c r="Y189" s="3">
        <f t="shared" si="53"/>
        <v>87</v>
      </c>
      <c r="Z189" s="3">
        <f t="shared" si="53"/>
        <v>56</v>
      </c>
      <c r="AA189" s="3">
        <f t="shared" si="53"/>
        <v>61</v>
      </c>
      <c r="AB189" s="3">
        <f t="shared" si="53"/>
        <v>45</v>
      </c>
      <c r="AC189" s="3">
        <f t="shared" si="53"/>
        <v>41</v>
      </c>
      <c r="AD189" s="3">
        <f t="shared" si="53"/>
        <v>64</v>
      </c>
      <c r="AE189" s="3">
        <f t="shared" si="53"/>
        <v>57</v>
      </c>
      <c r="AH189" s="5" t="s">
        <v>544</v>
      </c>
      <c r="AI189" s="5" t="s">
        <v>442</v>
      </c>
      <c r="AJ189" s="90"/>
      <c r="AL189" s="5" t="s">
        <v>544</v>
      </c>
      <c r="AM189" s="5" t="s">
        <v>442</v>
      </c>
      <c r="AN189" s="90"/>
      <c r="AO189" s="90"/>
      <c r="AP189" s="90"/>
      <c r="AQ189" s="90"/>
      <c r="AR189" s="90"/>
      <c r="AS189" s="90"/>
      <c r="AT189" s="90"/>
      <c r="AU189" s="90"/>
      <c r="AV189" s="90"/>
    </row>
    <row r="190" spans="1:48" s="3" customFormat="1" x14ac:dyDescent="0.2">
      <c r="A190" s="59"/>
      <c r="B190" s="59"/>
      <c r="C190" s="59"/>
      <c r="D190" s="59"/>
      <c r="E190" s="59"/>
      <c r="F190" s="59"/>
      <c r="G190" s="59"/>
      <c r="H190" s="59"/>
      <c r="I190" s="59"/>
      <c r="J190" s="59"/>
      <c r="K190" s="59"/>
      <c r="L190" s="59"/>
      <c r="M190" s="59"/>
      <c r="N190" s="59"/>
      <c r="O190" s="74"/>
      <c r="P190" s="5" t="s">
        <v>551</v>
      </c>
      <c r="Q190" s="3">
        <f>COUNTIF(Q3:Q182,4)</f>
        <v>16</v>
      </c>
      <c r="R190" s="3">
        <f t="shared" ref="R190:AE190" si="54">COUNTIF(R3:R182,4)</f>
        <v>119</v>
      </c>
      <c r="S190" s="3">
        <f t="shared" si="54"/>
        <v>46</v>
      </c>
      <c r="T190" s="3">
        <f t="shared" si="54"/>
        <v>20</v>
      </c>
      <c r="U190" s="3">
        <f t="shared" si="54"/>
        <v>16</v>
      </c>
      <c r="V190" s="3">
        <f t="shared" si="54"/>
        <v>14</v>
      </c>
      <c r="W190" s="3">
        <f t="shared" si="54"/>
        <v>13</v>
      </c>
      <c r="X190" s="3">
        <f t="shared" si="54"/>
        <v>4</v>
      </c>
      <c r="Y190" s="3">
        <f t="shared" si="54"/>
        <v>41</v>
      </c>
      <c r="Z190" s="3">
        <f t="shared" si="54"/>
        <v>17</v>
      </c>
      <c r="AA190" s="3">
        <f t="shared" si="54"/>
        <v>31</v>
      </c>
      <c r="AB190" s="3">
        <f t="shared" si="54"/>
        <v>18</v>
      </c>
      <c r="AC190" s="3">
        <f t="shared" si="54"/>
        <v>12</v>
      </c>
      <c r="AD190" s="3">
        <f t="shared" si="54"/>
        <v>8</v>
      </c>
      <c r="AE190" s="3">
        <f t="shared" si="54"/>
        <v>16</v>
      </c>
      <c r="AG190" s="83" t="s">
        <v>398</v>
      </c>
      <c r="AH190" s="90">
        <v>3.5944444444444446</v>
      </c>
      <c r="AI190" s="90">
        <v>0.63154702512246175</v>
      </c>
      <c r="AJ190" s="90"/>
      <c r="AK190" s="83" t="s">
        <v>407</v>
      </c>
      <c r="AL190" s="90">
        <v>2.6</v>
      </c>
      <c r="AM190" s="90">
        <v>0.86908415160433838</v>
      </c>
    </row>
    <row r="191" spans="1:48" s="3" customFormat="1" x14ac:dyDescent="0.2">
      <c r="A191" s="59"/>
      <c r="B191" s="59"/>
      <c r="C191" s="59"/>
      <c r="D191" s="59"/>
      <c r="E191" s="59"/>
      <c r="F191" s="59"/>
      <c r="G191" s="59"/>
      <c r="H191" s="59"/>
      <c r="I191" s="59"/>
      <c r="J191" s="59"/>
      <c r="K191" s="59"/>
      <c r="L191" s="59"/>
      <c r="M191" s="59"/>
      <c r="N191" s="59"/>
      <c r="O191" s="74"/>
      <c r="AG191" s="83" t="s">
        <v>399</v>
      </c>
      <c r="AH191" s="90">
        <v>3</v>
      </c>
      <c r="AI191" s="90">
        <v>0.73992299161436592</v>
      </c>
      <c r="AK191" s="83" t="s">
        <v>411</v>
      </c>
      <c r="AL191" s="90">
        <v>2.3444444444444446</v>
      </c>
      <c r="AM191" s="90">
        <v>0.84113664931337107</v>
      </c>
    </row>
    <row r="192" spans="1:48" s="3" customFormat="1" x14ac:dyDescent="0.2">
      <c r="A192" s="59"/>
      <c r="B192" s="59"/>
      <c r="C192" s="59"/>
      <c r="D192" s="59"/>
      <c r="E192" s="59"/>
      <c r="F192" s="59"/>
      <c r="G192" s="59"/>
      <c r="H192" s="59"/>
      <c r="I192" s="59"/>
      <c r="J192" s="59"/>
      <c r="K192" s="59"/>
      <c r="L192" s="59"/>
      <c r="M192" s="59"/>
      <c r="N192" s="59"/>
      <c r="O192" s="74"/>
      <c r="P192" s="5" t="s">
        <v>552</v>
      </c>
      <c r="Q192" s="3">
        <f>SUM(Q187:Q188)</f>
        <v>123</v>
      </c>
      <c r="R192" s="3">
        <f t="shared" ref="R192:AE192" si="55">SUM(R187:R188)</f>
        <v>10</v>
      </c>
      <c r="S192" s="3">
        <f t="shared" si="55"/>
        <v>43</v>
      </c>
      <c r="T192" s="3">
        <f t="shared" si="55"/>
        <v>98</v>
      </c>
      <c r="U192" s="3">
        <f t="shared" si="55"/>
        <v>117</v>
      </c>
      <c r="V192" s="3">
        <f t="shared" si="55"/>
        <v>98</v>
      </c>
      <c r="W192" s="3">
        <f t="shared" si="55"/>
        <v>106</v>
      </c>
      <c r="X192" s="3">
        <f t="shared" si="55"/>
        <v>132</v>
      </c>
      <c r="Y192" s="3">
        <f t="shared" si="55"/>
        <v>52</v>
      </c>
      <c r="Z192" s="3">
        <f t="shared" si="55"/>
        <v>107</v>
      </c>
      <c r="AA192" s="3">
        <f t="shared" si="55"/>
        <v>88</v>
      </c>
      <c r="AB192" s="3">
        <f t="shared" si="55"/>
        <v>117</v>
      </c>
      <c r="AC192" s="3">
        <f t="shared" si="55"/>
        <v>127</v>
      </c>
      <c r="AD192" s="3">
        <f t="shared" si="55"/>
        <v>108</v>
      </c>
      <c r="AE192" s="3">
        <f t="shared" si="55"/>
        <v>107</v>
      </c>
      <c r="AG192" s="83" t="s">
        <v>405</v>
      </c>
      <c r="AH192" s="90">
        <v>2.9</v>
      </c>
      <c r="AI192" s="90">
        <v>0.79171689539765466</v>
      </c>
      <c r="AK192" s="83" t="s">
        <v>397</v>
      </c>
      <c r="AL192" s="90">
        <v>2.2388888888888889</v>
      </c>
      <c r="AM192" s="90">
        <v>0.83474740359513211</v>
      </c>
    </row>
    <row r="193" spans="1:39" s="3" customFormat="1" x14ac:dyDescent="0.2">
      <c r="A193" s="59"/>
      <c r="B193" s="59"/>
      <c r="C193" s="59"/>
      <c r="D193" s="59"/>
      <c r="E193" s="59"/>
      <c r="F193" s="59"/>
      <c r="G193" s="59"/>
      <c r="H193" s="59"/>
      <c r="I193" s="59"/>
      <c r="J193" s="59"/>
      <c r="K193" s="59"/>
      <c r="L193" s="59"/>
      <c r="M193" s="59"/>
      <c r="N193" s="59"/>
      <c r="O193" s="74"/>
      <c r="P193" s="5" t="s">
        <v>553</v>
      </c>
      <c r="Q193" s="3">
        <f>SUM(Q189:Q190)</f>
        <v>57</v>
      </c>
      <c r="R193" s="3">
        <f t="shared" ref="R193:AE193" si="56">SUM(R189:R190)</f>
        <v>170</v>
      </c>
      <c r="S193" s="3">
        <f t="shared" si="56"/>
        <v>137</v>
      </c>
      <c r="T193" s="3">
        <f t="shared" si="56"/>
        <v>82</v>
      </c>
      <c r="U193" s="3">
        <f t="shared" si="56"/>
        <v>63</v>
      </c>
      <c r="V193" s="3">
        <f t="shared" si="56"/>
        <v>82</v>
      </c>
      <c r="W193" s="3">
        <f t="shared" si="56"/>
        <v>74</v>
      </c>
      <c r="X193" s="3">
        <f t="shared" si="56"/>
        <v>48</v>
      </c>
      <c r="Y193" s="3">
        <f t="shared" si="56"/>
        <v>128</v>
      </c>
      <c r="Z193" s="3">
        <f t="shared" si="56"/>
        <v>73</v>
      </c>
      <c r="AA193" s="3">
        <f t="shared" si="56"/>
        <v>92</v>
      </c>
      <c r="AB193" s="3">
        <f t="shared" si="56"/>
        <v>63</v>
      </c>
      <c r="AC193" s="3">
        <f t="shared" si="56"/>
        <v>53</v>
      </c>
      <c r="AD193" s="3">
        <f t="shared" si="56"/>
        <v>72</v>
      </c>
      <c r="AE193" s="3">
        <f t="shared" si="56"/>
        <v>73</v>
      </c>
      <c r="AG193" s="83" t="s">
        <v>407</v>
      </c>
      <c r="AH193" s="90">
        <v>2.6</v>
      </c>
      <c r="AI193" s="90">
        <v>0.86908415160433838</v>
      </c>
      <c r="AK193" s="83" t="s">
        <v>408</v>
      </c>
      <c r="AL193" s="90">
        <v>2.3166666666666669</v>
      </c>
      <c r="AM193" s="90">
        <v>0.82877711622600225</v>
      </c>
    </row>
    <row r="194" spans="1:39" s="3" customFormat="1" ht="16.5" customHeight="1" x14ac:dyDescent="0.2">
      <c r="A194" s="59"/>
      <c r="B194" s="59"/>
      <c r="C194" s="59"/>
      <c r="D194" s="59"/>
      <c r="E194" s="59"/>
      <c r="F194" s="59"/>
      <c r="G194" s="59"/>
      <c r="H194" s="59"/>
      <c r="I194" s="59"/>
      <c r="J194" s="59"/>
      <c r="K194" s="59"/>
      <c r="L194" s="59"/>
      <c r="M194" s="59"/>
      <c r="N194" s="59"/>
      <c r="O194" s="74"/>
      <c r="AG194" s="83" t="s">
        <v>400</v>
      </c>
      <c r="AH194" s="90">
        <v>2.5166666666666666</v>
      </c>
      <c r="AI194" s="90">
        <v>0.75837963105852835</v>
      </c>
      <c r="AK194" s="83" t="s">
        <v>406</v>
      </c>
      <c r="AL194" s="90">
        <v>2.3777777777777778</v>
      </c>
      <c r="AM194" s="90">
        <v>0.81983480796595609</v>
      </c>
    </row>
    <row r="195" spans="1:39" s="3" customFormat="1" x14ac:dyDescent="0.2">
      <c r="A195" s="59"/>
      <c r="B195" s="59"/>
      <c r="C195" s="59"/>
      <c r="D195" s="59"/>
      <c r="E195" s="59"/>
      <c r="F195" s="59"/>
      <c r="G195" s="59"/>
      <c r="H195" s="59"/>
      <c r="I195" s="59"/>
      <c r="J195" s="59"/>
      <c r="K195" s="59"/>
      <c r="L195" s="59"/>
      <c r="M195" s="59"/>
      <c r="N195" s="59"/>
      <c r="O195" s="74"/>
      <c r="P195" s="5" t="s">
        <v>571</v>
      </c>
      <c r="R195" s="84">
        <f>AVERAGE(Q3:AE182)</f>
        <v>2.5137037037037038</v>
      </c>
      <c r="AG195" s="83" t="s">
        <v>402</v>
      </c>
      <c r="AH195" s="90">
        <v>2.4444444444444446</v>
      </c>
      <c r="AI195" s="90">
        <v>0.76386420026691237</v>
      </c>
      <c r="AK195" s="83" t="s">
        <v>409</v>
      </c>
      <c r="AL195" s="90">
        <v>2.1777777777777776</v>
      </c>
      <c r="AM195" s="90">
        <v>0.80609102689305034</v>
      </c>
    </row>
    <row r="196" spans="1:39" s="3" customFormat="1" x14ac:dyDescent="0.2">
      <c r="A196" s="59"/>
      <c r="B196" s="59"/>
      <c r="C196" s="59"/>
      <c r="D196" s="59"/>
      <c r="E196" s="59"/>
      <c r="F196" s="59"/>
      <c r="G196" s="59"/>
      <c r="H196" s="59"/>
      <c r="I196" s="59"/>
      <c r="J196" s="59"/>
      <c r="K196" s="59"/>
      <c r="L196" s="59"/>
      <c r="M196" s="59"/>
      <c r="N196" s="59"/>
      <c r="O196" s="74"/>
      <c r="P196" s="5" t="s">
        <v>572</v>
      </c>
      <c r="R196" s="84">
        <f>STDEV(Q3:AE182)</f>
        <v>0.86049800821537725</v>
      </c>
      <c r="S196" s="94"/>
      <c r="AG196" s="83" t="s">
        <v>403</v>
      </c>
      <c r="AH196" s="90">
        <v>2.4</v>
      </c>
      <c r="AI196" s="90">
        <v>0.74443934886200003</v>
      </c>
      <c r="AK196" s="83" t="s">
        <v>405</v>
      </c>
      <c r="AL196" s="90">
        <v>2.9</v>
      </c>
      <c r="AM196" s="90">
        <v>0.79171689539765466</v>
      </c>
    </row>
    <row r="197" spans="1:39" s="3" customFormat="1" x14ac:dyDescent="0.2">
      <c r="A197" s="59"/>
      <c r="B197" s="59"/>
      <c r="C197" s="59"/>
      <c r="D197" s="59"/>
      <c r="E197" s="59"/>
      <c r="F197" s="59"/>
      <c r="G197" s="59"/>
      <c r="H197" s="59"/>
      <c r="I197" s="59"/>
      <c r="J197" s="59"/>
      <c r="K197" s="59"/>
      <c r="L197" s="59"/>
      <c r="M197" s="59"/>
      <c r="N197" s="59"/>
      <c r="O197" s="74"/>
      <c r="AG197" s="83" t="s">
        <v>406</v>
      </c>
      <c r="AH197" s="90">
        <v>2.3777777777777778</v>
      </c>
      <c r="AI197" s="90">
        <v>0.81983480796595609</v>
      </c>
      <c r="AK197" s="83" t="s">
        <v>401</v>
      </c>
      <c r="AL197" s="90">
        <v>2.3444444444444446</v>
      </c>
      <c r="AM197" s="90">
        <v>0.77186722902498328</v>
      </c>
    </row>
    <row r="198" spans="1:39" s="3" customFormat="1" x14ac:dyDescent="0.2">
      <c r="A198" s="59"/>
      <c r="B198" s="59"/>
      <c r="C198" s="59"/>
      <c r="D198" s="59"/>
      <c r="E198" s="59"/>
      <c r="F198" s="59"/>
      <c r="G198" s="59"/>
      <c r="H198" s="59"/>
      <c r="I198" s="59"/>
      <c r="J198" s="59"/>
      <c r="K198" s="59"/>
      <c r="L198" s="59"/>
      <c r="M198" s="59"/>
      <c r="N198" s="59"/>
      <c r="O198" s="74"/>
      <c r="AG198" s="83" t="s">
        <v>401</v>
      </c>
      <c r="AH198" s="90">
        <v>2.3444444444444446</v>
      </c>
      <c r="AI198" s="90">
        <v>0.77186722902498328</v>
      </c>
      <c r="AK198" s="83" t="s">
        <v>402</v>
      </c>
      <c r="AL198" s="90">
        <v>2.4444444444444446</v>
      </c>
      <c r="AM198" s="90">
        <v>0.76386420026691237</v>
      </c>
    </row>
    <row r="199" spans="1:39" s="3" customFormat="1" x14ac:dyDescent="0.2">
      <c r="A199" s="59"/>
      <c r="B199" s="59"/>
      <c r="C199" s="59"/>
      <c r="D199" s="59"/>
      <c r="E199" s="59"/>
      <c r="F199" s="59"/>
      <c r="G199" s="59"/>
      <c r="H199" s="59"/>
      <c r="I199" s="59"/>
      <c r="J199" s="59"/>
      <c r="K199" s="59"/>
      <c r="L199" s="59"/>
      <c r="M199" s="59"/>
      <c r="N199" s="59"/>
      <c r="O199" s="74"/>
      <c r="AG199" s="83" t="s">
        <v>411</v>
      </c>
      <c r="AH199" s="90">
        <v>2.3444444444444446</v>
      </c>
      <c r="AI199" s="90">
        <v>0.84113664931337107</v>
      </c>
      <c r="AK199" s="83" t="s">
        <v>400</v>
      </c>
      <c r="AL199" s="90">
        <v>2.5166666666666666</v>
      </c>
      <c r="AM199" s="90">
        <v>0.75837963105852835</v>
      </c>
    </row>
    <row r="200" spans="1:39" s="3" customFormat="1" x14ac:dyDescent="0.2">
      <c r="A200" s="59"/>
      <c r="B200" s="59"/>
      <c r="C200" s="59"/>
      <c r="D200" s="59"/>
      <c r="E200" s="59"/>
      <c r="F200" s="59"/>
      <c r="G200" s="59"/>
      <c r="H200" s="59"/>
      <c r="I200" s="59"/>
      <c r="J200" s="59"/>
      <c r="K200" s="59"/>
      <c r="L200" s="59"/>
      <c r="M200" s="59"/>
      <c r="N200" s="59"/>
      <c r="O200" s="74"/>
      <c r="Q200" s="93"/>
      <c r="R200" s="93"/>
      <c r="S200" s="93"/>
      <c r="T200" s="93"/>
      <c r="U200" s="93"/>
      <c r="V200" s="93"/>
      <c r="W200" s="93"/>
      <c r="X200" s="93"/>
      <c r="Y200" s="93"/>
      <c r="Z200" s="93"/>
      <c r="AA200" s="93"/>
      <c r="AB200" s="93"/>
      <c r="AC200" s="93"/>
      <c r="AD200" s="93"/>
      <c r="AE200" s="93"/>
      <c r="AG200" s="83" t="s">
        <v>410</v>
      </c>
      <c r="AH200" s="90">
        <v>2.338888888888889</v>
      </c>
      <c r="AI200" s="90">
        <v>0.72592756220863908</v>
      </c>
      <c r="AK200" s="83" t="s">
        <v>403</v>
      </c>
      <c r="AL200" s="90">
        <v>2.4</v>
      </c>
      <c r="AM200" s="90">
        <v>0.74443934886200003</v>
      </c>
    </row>
    <row r="201" spans="1:39" s="3" customFormat="1" x14ac:dyDescent="0.2">
      <c r="A201" s="59"/>
      <c r="B201" s="59"/>
      <c r="C201" s="59"/>
      <c r="D201" s="59"/>
      <c r="E201" s="59"/>
      <c r="F201" s="59"/>
      <c r="G201" s="59"/>
      <c r="H201" s="59"/>
      <c r="I201" s="59"/>
      <c r="J201" s="59"/>
      <c r="K201" s="59"/>
      <c r="L201" s="59"/>
      <c r="M201" s="59"/>
      <c r="N201" s="59"/>
      <c r="O201" s="74"/>
      <c r="P201" s="5"/>
      <c r="Q201" s="90"/>
      <c r="R201" s="90"/>
      <c r="S201" s="90"/>
      <c r="T201" s="90"/>
      <c r="U201" s="90"/>
      <c r="V201" s="90"/>
      <c r="W201" s="90"/>
      <c r="X201" s="90"/>
      <c r="Y201" s="90"/>
      <c r="Z201" s="90"/>
      <c r="AA201" s="90"/>
      <c r="AB201" s="90"/>
      <c r="AC201" s="90"/>
      <c r="AD201" s="90"/>
      <c r="AE201" s="90"/>
      <c r="AG201" s="83" t="s">
        <v>408</v>
      </c>
      <c r="AH201" s="90">
        <v>2.3166666666666669</v>
      </c>
      <c r="AI201" s="90">
        <v>0.82877711622600225</v>
      </c>
      <c r="AK201" s="83" t="s">
        <v>399</v>
      </c>
      <c r="AL201" s="90">
        <v>3</v>
      </c>
      <c r="AM201" s="90">
        <v>0.73992299161436592</v>
      </c>
    </row>
    <row r="202" spans="1:39" s="3" customFormat="1" x14ac:dyDescent="0.2">
      <c r="A202" s="59"/>
      <c r="B202" s="59"/>
      <c r="C202" s="59"/>
      <c r="D202" s="59"/>
      <c r="E202" s="59"/>
      <c r="F202" s="59"/>
      <c r="G202" s="59"/>
      <c r="H202" s="59"/>
      <c r="I202" s="59"/>
      <c r="J202" s="59"/>
      <c r="K202" s="59"/>
      <c r="L202" s="59"/>
      <c r="M202" s="59"/>
      <c r="N202" s="59"/>
      <c r="O202" s="74"/>
      <c r="P202" s="5"/>
      <c r="Q202" s="90"/>
      <c r="R202" s="90"/>
      <c r="S202" s="90"/>
      <c r="T202" s="90"/>
      <c r="U202" s="90"/>
      <c r="V202" s="90"/>
      <c r="W202" s="90"/>
      <c r="X202" s="90"/>
      <c r="Y202" s="90"/>
      <c r="Z202" s="90"/>
      <c r="AA202" s="90"/>
      <c r="AB202" s="90"/>
      <c r="AC202" s="90"/>
      <c r="AD202" s="90"/>
      <c r="AE202" s="90"/>
      <c r="AG202" s="83" t="s">
        <v>397</v>
      </c>
      <c r="AH202" s="90">
        <v>2.2388888888888889</v>
      </c>
      <c r="AI202" s="90">
        <v>0.83474740359513211</v>
      </c>
      <c r="AK202" s="83" t="s">
        <v>410</v>
      </c>
      <c r="AL202" s="90">
        <v>2.338888888888889</v>
      </c>
      <c r="AM202" s="90">
        <v>0.72592756220863908</v>
      </c>
    </row>
    <row r="203" spans="1:39" s="3" customFormat="1" x14ac:dyDescent="0.2">
      <c r="A203" s="59"/>
      <c r="B203" s="59"/>
      <c r="C203" s="59"/>
      <c r="D203" s="59"/>
      <c r="E203" s="59"/>
      <c r="F203" s="59"/>
      <c r="G203" s="59"/>
      <c r="H203" s="59"/>
      <c r="I203" s="59"/>
      <c r="J203" s="59"/>
      <c r="K203" s="59"/>
      <c r="L203" s="59"/>
      <c r="M203" s="59"/>
      <c r="N203" s="59"/>
      <c r="O203" s="74"/>
      <c r="AG203" s="83" t="s">
        <v>409</v>
      </c>
      <c r="AH203" s="90">
        <v>2.1777777777777776</v>
      </c>
      <c r="AI203" s="90">
        <v>0.80609102689305034</v>
      </c>
      <c r="AK203" s="83" t="s">
        <v>404</v>
      </c>
      <c r="AL203" s="90">
        <v>2.1111111111111112</v>
      </c>
      <c r="AM203" s="90">
        <v>0.70820324142210045</v>
      </c>
    </row>
    <row r="204" spans="1:39" s="3" customFormat="1" x14ac:dyDescent="0.2">
      <c r="A204" s="59"/>
      <c r="B204" s="59"/>
      <c r="C204" s="59"/>
      <c r="D204" s="59"/>
      <c r="E204" s="59"/>
      <c r="F204" s="59"/>
      <c r="G204" s="59"/>
      <c r="H204" s="59"/>
      <c r="I204" s="59"/>
      <c r="J204" s="59"/>
      <c r="K204" s="59"/>
      <c r="L204" s="59"/>
      <c r="M204" s="59"/>
      <c r="N204" s="59"/>
      <c r="O204" s="74"/>
      <c r="AG204" s="83" t="s">
        <v>404</v>
      </c>
      <c r="AH204" s="90">
        <v>2.1111111111111112</v>
      </c>
      <c r="AI204" s="90">
        <v>0.70820324142210045</v>
      </c>
      <c r="AK204" s="83" t="s">
        <v>398</v>
      </c>
      <c r="AL204" s="90">
        <v>3.5944444444444446</v>
      </c>
      <c r="AM204" s="90">
        <v>0.63154702512246175</v>
      </c>
    </row>
    <row r="205" spans="1:39" s="3" customFormat="1" x14ac:dyDescent="0.2">
      <c r="A205" s="59"/>
      <c r="B205" s="59"/>
      <c r="C205" s="59"/>
      <c r="D205" s="59"/>
      <c r="E205" s="59"/>
      <c r="F205" s="59"/>
      <c r="G205" s="59"/>
      <c r="H205" s="59"/>
      <c r="I205" s="59"/>
      <c r="J205" s="59"/>
      <c r="K205" s="59"/>
      <c r="L205" s="59"/>
      <c r="M205" s="59"/>
      <c r="N205" s="59"/>
      <c r="O205" s="74"/>
    </row>
    <row r="206" spans="1:39" s="3" customFormat="1" x14ac:dyDescent="0.2">
      <c r="A206" s="59"/>
      <c r="B206" s="59"/>
      <c r="C206" s="59"/>
      <c r="D206" s="59"/>
      <c r="E206" s="59"/>
      <c r="F206" s="59"/>
      <c r="G206" s="59"/>
      <c r="H206" s="59"/>
      <c r="I206" s="59"/>
      <c r="J206" s="59"/>
      <c r="K206" s="59"/>
      <c r="L206" s="59"/>
      <c r="M206" s="59"/>
      <c r="N206" s="59"/>
      <c r="O206" s="74"/>
    </row>
    <row r="207" spans="1:39" s="3" customFormat="1" x14ac:dyDescent="0.2">
      <c r="A207" s="59"/>
      <c r="B207" s="59"/>
      <c r="C207" s="59"/>
      <c r="D207" s="59"/>
      <c r="E207" s="59"/>
      <c r="F207" s="59"/>
      <c r="G207" s="59"/>
      <c r="H207" s="59"/>
      <c r="I207" s="59"/>
      <c r="J207" s="59"/>
      <c r="K207" s="59"/>
      <c r="L207" s="59"/>
      <c r="M207" s="59"/>
      <c r="N207" s="59"/>
      <c r="O207" s="74"/>
    </row>
    <row r="208" spans="1:39" s="3" customFormat="1" x14ac:dyDescent="0.2">
      <c r="A208" s="59"/>
      <c r="B208" s="59"/>
      <c r="C208" s="59"/>
      <c r="D208" s="59"/>
      <c r="E208" s="59"/>
      <c r="F208" s="59"/>
      <c r="G208" s="59"/>
      <c r="H208" s="59"/>
      <c r="I208" s="59"/>
      <c r="J208" s="59"/>
      <c r="K208" s="59"/>
      <c r="L208" s="59"/>
      <c r="M208" s="59"/>
      <c r="N208" s="59"/>
      <c r="O208" s="74"/>
    </row>
    <row r="209" spans="1:17" s="3" customFormat="1" x14ac:dyDescent="0.2">
      <c r="A209" s="59"/>
      <c r="B209" s="59"/>
      <c r="C209" s="59"/>
      <c r="D209" s="59"/>
      <c r="E209" s="59"/>
      <c r="F209" s="59"/>
      <c r="G209" s="59"/>
      <c r="H209" s="59"/>
      <c r="I209" s="59"/>
      <c r="J209" s="59"/>
      <c r="K209" s="59"/>
      <c r="L209" s="59"/>
      <c r="M209" s="59"/>
      <c r="N209" s="59"/>
      <c r="O209" s="74"/>
    </row>
    <row r="210" spans="1:17" s="3" customFormat="1" x14ac:dyDescent="0.2"/>
    <row r="211" spans="1:17" s="3" customFormat="1" x14ac:dyDescent="0.2"/>
    <row r="212" spans="1:17" x14ac:dyDescent="0.2">
      <c r="P212" s="3"/>
      <c r="Q212" s="3"/>
    </row>
    <row r="213" spans="1:17" x14ac:dyDescent="0.2">
      <c r="P213" s="3"/>
      <c r="Q213" s="3"/>
    </row>
    <row r="214" spans="1:17" x14ac:dyDescent="0.2">
      <c r="P214" s="3"/>
      <c r="Q214" s="3"/>
    </row>
    <row r="215" spans="1:17" x14ac:dyDescent="0.2">
      <c r="P215" s="3"/>
      <c r="Q215" s="3"/>
    </row>
    <row r="216" spans="1:17" x14ac:dyDescent="0.2">
      <c r="P216" s="3"/>
      <c r="Q216" s="3"/>
    </row>
    <row r="217" spans="1:17" x14ac:dyDescent="0.2">
      <c r="P217" s="3"/>
      <c r="Q217" s="3"/>
    </row>
    <row r="218" spans="1:17" x14ac:dyDescent="0.2">
      <c r="P218" s="3"/>
      <c r="Q218" s="3"/>
    </row>
    <row r="219" spans="1:17" x14ac:dyDescent="0.2">
      <c r="P219" s="3"/>
      <c r="Q219" s="3"/>
    </row>
    <row r="220" spans="1:17" x14ac:dyDescent="0.2">
      <c r="P220" s="3"/>
      <c r="Q220" s="3"/>
    </row>
    <row r="221" spans="1:17" x14ac:dyDescent="0.2">
      <c r="P221" s="3"/>
      <c r="Q221" s="3"/>
    </row>
    <row r="222" spans="1:17" x14ac:dyDescent="0.2">
      <c r="P222" s="3"/>
      <c r="Q222" s="3"/>
    </row>
    <row r="223" spans="1:17" x14ac:dyDescent="0.2">
      <c r="P223" s="3"/>
      <c r="Q223" s="3"/>
    </row>
    <row r="224" spans="1:17" x14ac:dyDescent="0.2">
      <c r="P224" s="3"/>
      <c r="Q224" s="3"/>
    </row>
    <row r="225" spans="16:17" x14ac:dyDescent="0.2">
      <c r="P225" s="3"/>
      <c r="Q225" s="3"/>
    </row>
    <row r="226" spans="16:17" x14ac:dyDescent="0.2">
      <c r="P226" s="3"/>
      <c r="Q226" s="3"/>
    </row>
    <row r="227" spans="16:17" x14ac:dyDescent="0.2">
      <c r="P227" s="3"/>
      <c r="Q227" s="3"/>
    </row>
    <row r="228" spans="16:17" x14ac:dyDescent="0.2">
      <c r="P228" s="3"/>
      <c r="Q228" s="3"/>
    </row>
    <row r="229" spans="16:17" x14ac:dyDescent="0.2">
      <c r="P229" s="3"/>
      <c r="Q229" s="3"/>
    </row>
    <row r="230" spans="16:17" x14ac:dyDescent="0.2">
      <c r="P230" s="3"/>
      <c r="Q230" s="3"/>
    </row>
    <row r="231" spans="16:17" x14ac:dyDescent="0.2">
      <c r="P231" s="3"/>
      <c r="Q231" s="3"/>
    </row>
    <row r="232" spans="16:17" x14ac:dyDescent="0.2">
      <c r="P232" s="3"/>
      <c r="Q232" s="3"/>
    </row>
    <row r="233" spans="16:17" x14ac:dyDescent="0.2">
      <c r="P233" s="3"/>
      <c r="Q233" s="3"/>
    </row>
    <row r="234" spans="16:17" x14ac:dyDescent="0.2">
      <c r="P234" s="3"/>
      <c r="Q234" s="3"/>
    </row>
    <row r="235" spans="16:17" x14ac:dyDescent="0.2">
      <c r="P235" s="3"/>
      <c r="Q235" s="3"/>
    </row>
    <row r="236" spans="16:17" x14ac:dyDescent="0.2">
      <c r="P236" s="3"/>
      <c r="Q236" s="3"/>
    </row>
    <row r="237" spans="16:17" x14ac:dyDescent="0.2">
      <c r="P237" s="3"/>
      <c r="Q237" s="3"/>
    </row>
    <row r="238" spans="16:17" x14ac:dyDescent="0.2">
      <c r="P238" s="3"/>
      <c r="Q238" s="3"/>
    </row>
    <row r="239" spans="16:17" x14ac:dyDescent="0.2">
      <c r="P239" s="3"/>
      <c r="Q239" s="3"/>
    </row>
    <row r="240" spans="16:17" x14ac:dyDescent="0.2">
      <c r="P240" s="3"/>
      <c r="Q240" s="3"/>
    </row>
    <row r="241" spans="16:17" x14ac:dyDescent="0.2">
      <c r="P241" s="3"/>
      <c r="Q241" s="3"/>
    </row>
    <row r="242" spans="16:17" x14ac:dyDescent="0.2">
      <c r="P242" s="3"/>
      <c r="Q242" s="3"/>
    </row>
    <row r="243" spans="16:17" x14ac:dyDescent="0.2">
      <c r="P243" s="3"/>
      <c r="Q243" s="3"/>
    </row>
    <row r="244" spans="16:17" x14ac:dyDescent="0.2">
      <c r="P244" s="3"/>
      <c r="Q244" s="3"/>
    </row>
    <row r="245" spans="16:17" x14ac:dyDescent="0.2">
      <c r="P245" s="3"/>
      <c r="Q245" s="3"/>
    </row>
    <row r="246" spans="16:17" x14ac:dyDescent="0.2">
      <c r="P246" s="3"/>
      <c r="Q246" s="3"/>
    </row>
    <row r="247" spans="16:17" x14ac:dyDescent="0.2">
      <c r="P247" s="3"/>
      <c r="Q247" s="3"/>
    </row>
    <row r="248" spans="16:17" x14ac:dyDescent="0.2">
      <c r="P248" s="3"/>
      <c r="Q248" s="3"/>
    </row>
    <row r="249" spans="16:17" x14ac:dyDescent="0.2">
      <c r="P249" s="3"/>
      <c r="Q249" s="3"/>
    </row>
    <row r="250" spans="16:17" x14ac:dyDescent="0.2">
      <c r="P250" s="3"/>
      <c r="Q250" s="3"/>
    </row>
    <row r="251" spans="16:17" x14ac:dyDescent="0.2">
      <c r="P251" s="3"/>
      <c r="Q251" s="3"/>
    </row>
    <row r="252" spans="16:17" x14ac:dyDescent="0.2">
      <c r="P252" s="3"/>
      <c r="Q252" s="3"/>
    </row>
    <row r="253" spans="16:17" x14ac:dyDescent="0.2">
      <c r="P253" s="3"/>
      <c r="Q253" s="3"/>
    </row>
    <row r="254" spans="16:17" x14ac:dyDescent="0.2">
      <c r="P254" s="3"/>
      <c r="Q254" s="3"/>
    </row>
    <row r="255" spans="16:17" x14ac:dyDescent="0.2">
      <c r="P255" s="3"/>
      <c r="Q255" s="3"/>
    </row>
    <row r="256" spans="16:17" x14ac:dyDescent="0.2">
      <c r="P256" s="3"/>
      <c r="Q256" s="3"/>
    </row>
    <row r="257" spans="16:17" x14ac:dyDescent="0.2">
      <c r="P257" s="3"/>
      <c r="Q257" s="3"/>
    </row>
    <row r="258" spans="16:17" x14ac:dyDescent="0.2">
      <c r="P258" s="3"/>
      <c r="Q258" s="3"/>
    </row>
    <row r="259" spans="16:17" x14ac:dyDescent="0.2">
      <c r="P259" s="3"/>
      <c r="Q259" s="3"/>
    </row>
    <row r="260" spans="16:17" x14ac:dyDescent="0.2">
      <c r="P260" s="3"/>
      <c r="Q260" s="3"/>
    </row>
    <row r="261" spans="16:17" x14ac:dyDescent="0.2">
      <c r="P261" s="3"/>
      <c r="Q261" s="3"/>
    </row>
    <row r="262" spans="16:17" x14ac:dyDescent="0.2">
      <c r="P262" s="3"/>
      <c r="Q262" s="3"/>
    </row>
    <row r="263" spans="16:17" x14ac:dyDescent="0.2">
      <c r="P263" s="3"/>
      <c r="Q263" s="3"/>
    </row>
    <row r="264" spans="16:17" x14ac:dyDescent="0.2">
      <c r="P264" s="3"/>
      <c r="Q264" s="3"/>
    </row>
    <row r="265" spans="16:17" x14ac:dyDescent="0.2">
      <c r="P265" s="3"/>
      <c r="Q265" s="3"/>
    </row>
    <row r="266" spans="16:17" x14ac:dyDescent="0.2">
      <c r="P266" s="3"/>
      <c r="Q266" s="3"/>
    </row>
    <row r="267" spans="16:17" x14ac:dyDescent="0.2">
      <c r="P267" s="3"/>
      <c r="Q267" s="3"/>
    </row>
    <row r="268" spans="16:17" x14ac:dyDescent="0.2">
      <c r="P268" s="3"/>
      <c r="Q268" s="3"/>
    </row>
    <row r="269" spans="16:17" x14ac:dyDescent="0.2">
      <c r="P269" s="3"/>
      <c r="Q269" s="3"/>
    </row>
    <row r="270" spans="16:17" x14ac:dyDescent="0.2">
      <c r="P270" s="3"/>
      <c r="Q270" s="3"/>
    </row>
    <row r="271" spans="16:17" x14ac:dyDescent="0.2">
      <c r="P271" s="3"/>
      <c r="Q271" s="3"/>
    </row>
    <row r="272" spans="16:17" x14ac:dyDescent="0.2">
      <c r="P272" s="3"/>
      <c r="Q272" s="3"/>
    </row>
    <row r="273" spans="16:17" x14ac:dyDescent="0.2">
      <c r="P273" s="3"/>
      <c r="Q273" s="3"/>
    </row>
    <row r="274" spans="16:17" x14ac:dyDescent="0.2">
      <c r="P274" s="3"/>
      <c r="Q274" s="3"/>
    </row>
    <row r="275" spans="16:17" x14ac:dyDescent="0.2">
      <c r="P275" s="3"/>
      <c r="Q275" s="3"/>
    </row>
    <row r="276" spans="16:17" x14ac:dyDescent="0.2">
      <c r="P276" s="3"/>
      <c r="Q276" s="3"/>
    </row>
    <row r="277" spans="16:17" x14ac:dyDescent="0.2">
      <c r="P277" s="3"/>
      <c r="Q277" s="3"/>
    </row>
    <row r="278" spans="16:17" x14ac:dyDescent="0.2">
      <c r="P278" s="3"/>
      <c r="Q278" s="3"/>
    </row>
    <row r="279" spans="16:17" x14ac:dyDescent="0.2">
      <c r="P279" s="3"/>
      <c r="Q279" s="3"/>
    </row>
    <row r="280" spans="16:17" x14ac:dyDescent="0.2">
      <c r="P280" s="3"/>
      <c r="Q280" s="3"/>
    </row>
    <row r="281" spans="16:17" x14ac:dyDescent="0.2">
      <c r="P281" s="3"/>
      <c r="Q281" s="3"/>
    </row>
    <row r="282" spans="16:17" x14ac:dyDescent="0.2">
      <c r="P282" s="3"/>
      <c r="Q282" s="3"/>
    </row>
    <row r="283" spans="16:17" x14ac:dyDescent="0.2">
      <c r="P283" s="3"/>
      <c r="Q283" s="3"/>
    </row>
    <row r="284" spans="16:17" x14ac:dyDescent="0.2">
      <c r="P284" s="3"/>
      <c r="Q284" s="3"/>
    </row>
    <row r="285" spans="16:17" x14ac:dyDescent="0.2">
      <c r="P285" s="3"/>
      <c r="Q285" s="3"/>
    </row>
    <row r="286" spans="16:17" x14ac:dyDescent="0.2">
      <c r="P286" s="3"/>
      <c r="Q286" s="3"/>
    </row>
    <row r="287" spans="16:17" x14ac:dyDescent="0.2">
      <c r="P287" s="3"/>
      <c r="Q287" s="3"/>
    </row>
    <row r="288" spans="16:17" x14ac:dyDescent="0.2">
      <c r="P288" s="3"/>
      <c r="Q288" s="3"/>
    </row>
    <row r="289" spans="16:17" x14ac:dyDescent="0.2">
      <c r="P289" s="3"/>
      <c r="Q289" s="3"/>
    </row>
    <row r="290" spans="16:17" x14ac:dyDescent="0.2">
      <c r="P290" s="3"/>
      <c r="Q290" s="3"/>
    </row>
    <row r="291" spans="16:17" x14ac:dyDescent="0.2">
      <c r="P291" s="3"/>
      <c r="Q291" s="3"/>
    </row>
    <row r="292" spans="16:17" x14ac:dyDescent="0.2">
      <c r="P292" s="3"/>
      <c r="Q292" s="3"/>
    </row>
    <row r="293" spans="16:17" x14ac:dyDescent="0.2">
      <c r="P293" s="3"/>
      <c r="Q293" s="3"/>
    </row>
    <row r="294" spans="16:17" x14ac:dyDescent="0.2">
      <c r="P294" s="3"/>
      <c r="Q294" s="3"/>
    </row>
    <row r="295" spans="16:17" x14ac:dyDescent="0.2">
      <c r="P295" s="3"/>
      <c r="Q295" s="3"/>
    </row>
    <row r="296" spans="16:17" x14ac:dyDescent="0.2">
      <c r="P296" s="3"/>
      <c r="Q296" s="3"/>
    </row>
    <row r="297" spans="16:17" x14ac:dyDescent="0.2">
      <c r="P297" s="3"/>
      <c r="Q297" s="3"/>
    </row>
    <row r="298" spans="16:17" x14ac:dyDescent="0.2">
      <c r="P298" s="3"/>
      <c r="Q298" s="3"/>
    </row>
    <row r="299" spans="16:17" x14ac:dyDescent="0.2">
      <c r="P299" s="3"/>
      <c r="Q299" s="3"/>
    </row>
    <row r="300" spans="16:17" x14ac:dyDescent="0.2">
      <c r="P300" s="3"/>
      <c r="Q300" s="3"/>
    </row>
    <row r="301" spans="16:17" x14ac:dyDescent="0.2">
      <c r="P301" s="3"/>
      <c r="Q301" s="3"/>
    </row>
    <row r="302" spans="16:17" x14ac:dyDescent="0.2">
      <c r="P302" s="3"/>
      <c r="Q302" s="3"/>
    </row>
    <row r="303" spans="16:17" x14ac:dyDescent="0.2">
      <c r="P303" s="3"/>
      <c r="Q303" s="3"/>
    </row>
    <row r="304" spans="16:17" x14ac:dyDescent="0.2">
      <c r="P304" s="3"/>
      <c r="Q304" s="3"/>
    </row>
    <row r="305" spans="16:17" x14ac:dyDescent="0.2">
      <c r="P305" s="3"/>
      <c r="Q305" s="3"/>
    </row>
    <row r="306" spans="16:17" x14ac:dyDescent="0.2">
      <c r="P306" s="3"/>
      <c r="Q306" s="3"/>
    </row>
    <row r="307" spans="16:17" x14ac:dyDescent="0.2">
      <c r="P307" s="3"/>
      <c r="Q307" s="3"/>
    </row>
    <row r="308" spans="16:17" x14ac:dyDescent="0.2">
      <c r="P308" s="3"/>
      <c r="Q308" s="3"/>
    </row>
    <row r="309" spans="16:17" x14ac:dyDescent="0.2">
      <c r="P309" s="3"/>
      <c r="Q309" s="3"/>
    </row>
    <row r="310" spans="16:17" x14ac:dyDescent="0.2">
      <c r="P310" s="3"/>
      <c r="Q310" s="3"/>
    </row>
    <row r="311" spans="16:17" x14ac:dyDescent="0.2">
      <c r="P311" s="3"/>
      <c r="Q311" s="3"/>
    </row>
    <row r="312" spans="16:17" x14ac:dyDescent="0.2">
      <c r="P312" s="3"/>
      <c r="Q312" s="3"/>
    </row>
    <row r="313" spans="16:17" x14ac:dyDescent="0.2">
      <c r="P313" s="3"/>
      <c r="Q313" s="3"/>
    </row>
    <row r="314" spans="16:17" x14ac:dyDescent="0.2">
      <c r="P314" s="3"/>
      <c r="Q314" s="3"/>
    </row>
    <row r="315" spans="16:17" x14ac:dyDescent="0.2">
      <c r="P315" s="3"/>
      <c r="Q315" s="3"/>
    </row>
    <row r="316" spans="16:17" x14ac:dyDescent="0.2">
      <c r="P316" s="3"/>
      <c r="Q316" s="3"/>
    </row>
    <row r="317" spans="16:17" x14ac:dyDescent="0.2">
      <c r="P317" s="3"/>
      <c r="Q317" s="3"/>
    </row>
    <row r="318" spans="16:17" x14ac:dyDescent="0.2">
      <c r="P318" s="3"/>
      <c r="Q318" s="3"/>
    </row>
    <row r="319" spans="16:17" x14ac:dyDescent="0.2">
      <c r="P319" s="3"/>
      <c r="Q319" s="3"/>
    </row>
    <row r="320" spans="16:17" x14ac:dyDescent="0.2">
      <c r="P320" s="3"/>
      <c r="Q320" s="3"/>
    </row>
    <row r="321" spans="16:17" x14ac:dyDescent="0.2">
      <c r="P321" s="3"/>
      <c r="Q321" s="3"/>
    </row>
    <row r="322" spans="16:17" x14ac:dyDescent="0.2">
      <c r="P322" s="3"/>
      <c r="Q322" s="3"/>
    </row>
    <row r="323" spans="16:17" x14ac:dyDescent="0.2">
      <c r="P323" s="3"/>
      <c r="Q323" s="3"/>
    </row>
    <row r="324" spans="16:17" x14ac:dyDescent="0.2">
      <c r="P324" s="3"/>
      <c r="Q324" s="3"/>
    </row>
    <row r="325" spans="16:17" x14ac:dyDescent="0.2">
      <c r="P325" s="3"/>
      <c r="Q325" s="3"/>
    </row>
    <row r="326" spans="16:17" x14ac:dyDescent="0.2">
      <c r="P326" s="3"/>
      <c r="Q326" s="3"/>
    </row>
    <row r="327" spans="16:17" x14ac:dyDescent="0.2">
      <c r="P327" s="3"/>
      <c r="Q327" s="3"/>
    </row>
    <row r="328" spans="16:17" x14ac:dyDescent="0.2">
      <c r="P328" s="3"/>
      <c r="Q328" s="3"/>
    </row>
    <row r="329" spans="16:17" x14ac:dyDescent="0.2">
      <c r="P329" s="3"/>
      <c r="Q329" s="3"/>
    </row>
    <row r="330" spans="16:17" x14ac:dyDescent="0.2">
      <c r="P330" s="3"/>
      <c r="Q330" s="3"/>
    </row>
    <row r="331" spans="16:17" x14ac:dyDescent="0.2">
      <c r="P331" s="3"/>
      <c r="Q331" s="3"/>
    </row>
    <row r="332" spans="16:17" x14ac:dyDescent="0.2">
      <c r="P332" s="3"/>
      <c r="Q332" s="3"/>
    </row>
    <row r="333" spans="16:17" x14ac:dyDescent="0.2">
      <c r="P333" s="3"/>
      <c r="Q333" s="3"/>
    </row>
    <row r="334" spans="16:17" x14ac:dyDescent="0.2">
      <c r="P334" s="3"/>
      <c r="Q334" s="3"/>
    </row>
    <row r="335" spans="16:17" x14ac:dyDescent="0.2">
      <c r="P335" s="3"/>
      <c r="Q335" s="3"/>
    </row>
    <row r="336" spans="16:17" x14ac:dyDescent="0.2">
      <c r="P336" s="3"/>
      <c r="Q336" s="3"/>
    </row>
    <row r="337" spans="16:17" x14ac:dyDescent="0.2">
      <c r="P337" s="3"/>
      <c r="Q337" s="3"/>
    </row>
    <row r="338" spans="16:17" x14ac:dyDescent="0.2">
      <c r="P338" s="3"/>
      <c r="Q338" s="3"/>
    </row>
    <row r="339" spans="16:17" x14ac:dyDescent="0.2">
      <c r="P339" s="3"/>
      <c r="Q339" s="3"/>
    </row>
    <row r="340" spans="16:17" x14ac:dyDescent="0.2">
      <c r="P340" s="3"/>
      <c r="Q340" s="3"/>
    </row>
    <row r="341" spans="16:17" x14ac:dyDescent="0.2">
      <c r="P341" s="3"/>
      <c r="Q341" s="3"/>
    </row>
    <row r="342" spans="16:17" x14ac:dyDescent="0.2">
      <c r="P342" s="3"/>
      <c r="Q342" s="3"/>
    </row>
    <row r="343" spans="16:17" x14ac:dyDescent="0.2">
      <c r="P343" s="3"/>
      <c r="Q343" s="3"/>
    </row>
    <row r="344" spans="16:17" x14ac:dyDescent="0.2">
      <c r="P344" s="3"/>
      <c r="Q344" s="3"/>
    </row>
    <row r="345" spans="16:17" x14ac:dyDescent="0.2">
      <c r="P345" s="3"/>
      <c r="Q345" s="3"/>
    </row>
    <row r="346" spans="16:17" x14ac:dyDescent="0.2">
      <c r="P346" s="3"/>
      <c r="Q346" s="3"/>
    </row>
    <row r="347" spans="16:17" x14ac:dyDescent="0.2">
      <c r="P347" s="3"/>
      <c r="Q347" s="3"/>
    </row>
    <row r="348" spans="16:17" x14ac:dyDescent="0.2">
      <c r="P348" s="3"/>
      <c r="Q348" s="3"/>
    </row>
    <row r="349" spans="16:17" x14ac:dyDescent="0.2">
      <c r="P349" s="3"/>
      <c r="Q349" s="3"/>
    </row>
    <row r="350" spans="16:17" x14ac:dyDescent="0.2">
      <c r="P350" s="3"/>
      <c r="Q350" s="3"/>
    </row>
    <row r="351" spans="16:17" x14ac:dyDescent="0.2">
      <c r="P351" s="3"/>
      <c r="Q351" s="3"/>
    </row>
    <row r="352" spans="16:17" x14ac:dyDescent="0.2">
      <c r="P352" s="3"/>
      <c r="Q352" s="3"/>
    </row>
    <row r="353" spans="16:17" x14ac:dyDescent="0.2">
      <c r="P353" s="3"/>
      <c r="Q353" s="3"/>
    </row>
    <row r="354" spans="16:17" x14ac:dyDescent="0.2">
      <c r="P354" s="3"/>
      <c r="Q354" s="3"/>
    </row>
    <row r="355" spans="16:17" x14ac:dyDescent="0.2">
      <c r="P355" s="3"/>
      <c r="Q355" s="3"/>
    </row>
    <row r="356" spans="16:17" x14ac:dyDescent="0.2">
      <c r="P356" s="3"/>
      <c r="Q356" s="3"/>
    </row>
    <row r="357" spans="16:17" x14ac:dyDescent="0.2">
      <c r="P357" s="3"/>
      <c r="Q357" s="3"/>
    </row>
    <row r="358" spans="16:17" x14ac:dyDescent="0.2">
      <c r="P358" s="3"/>
      <c r="Q358" s="3"/>
    </row>
    <row r="359" spans="16:17" x14ac:dyDescent="0.2">
      <c r="P359" s="3"/>
      <c r="Q359" s="3"/>
    </row>
    <row r="360" spans="16:17" x14ac:dyDescent="0.2">
      <c r="P360" s="3"/>
      <c r="Q360" s="3"/>
    </row>
    <row r="361" spans="16:17" x14ac:dyDescent="0.2">
      <c r="P361" s="3"/>
      <c r="Q361" s="3"/>
    </row>
    <row r="362" spans="16:17" x14ac:dyDescent="0.2">
      <c r="P362" s="3"/>
      <c r="Q362" s="3"/>
    </row>
    <row r="363" spans="16:17" x14ac:dyDescent="0.2">
      <c r="P363" s="3"/>
      <c r="Q363" s="3"/>
    </row>
    <row r="364" spans="16:17" x14ac:dyDescent="0.2">
      <c r="P364" s="3"/>
      <c r="Q364" s="3"/>
    </row>
    <row r="365" spans="16:17" x14ac:dyDescent="0.2">
      <c r="P365" s="3"/>
      <c r="Q365" s="3"/>
    </row>
    <row r="366" spans="16:17" x14ac:dyDescent="0.2">
      <c r="P366" s="3"/>
      <c r="Q366" s="3"/>
    </row>
    <row r="367" spans="16:17" x14ac:dyDescent="0.2">
      <c r="P367" s="3"/>
      <c r="Q367" s="3"/>
    </row>
    <row r="368" spans="16:17" x14ac:dyDescent="0.2">
      <c r="P368" s="3"/>
      <c r="Q368" s="3"/>
    </row>
    <row r="369" spans="16:16" x14ac:dyDescent="0.2">
      <c r="P369" s="3"/>
    </row>
    <row r="370" spans="16:16" x14ac:dyDescent="0.2">
      <c r="P370" s="3"/>
    </row>
    <row r="371" spans="16:16" x14ac:dyDescent="0.2">
      <c r="P371" s="3"/>
    </row>
    <row r="372" spans="16:16" x14ac:dyDescent="0.2">
      <c r="P372" s="3"/>
    </row>
    <row r="373" spans="16:16" x14ac:dyDescent="0.2">
      <c r="P373" s="3"/>
    </row>
    <row r="374" spans="16:16" x14ac:dyDescent="0.2">
      <c r="P374" s="3"/>
    </row>
    <row r="375" spans="16:16" x14ac:dyDescent="0.2">
      <c r="P375" s="3"/>
    </row>
    <row r="376" spans="16:16" x14ac:dyDescent="0.2">
      <c r="P376" s="3"/>
    </row>
    <row r="377" spans="16:16" x14ac:dyDescent="0.2">
      <c r="P377" s="3"/>
    </row>
    <row r="378" spans="16:16" x14ac:dyDescent="0.2">
      <c r="P378" s="3"/>
    </row>
    <row r="379" spans="16:16" x14ac:dyDescent="0.2">
      <c r="P379" s="3"/>
    </row>
    <row r="380" spans="16:16" x14ac:dyDescent="0.2">
      <c r="P380" s="3"/>
    </row>
    <row r="381" spans="16:16" x14ac:dyDescent="0.2">
      <c r="P381" s="3"/>
    </row>
    <row r="382" spans="16:16" x14ac:dyDescent="0.2">
      <c r="P382" s="3"/>
    </row>
    <row r="383" spans="16:16" x14ac:dyDescent="0.2">
      <c r="P383" s="3"/>
    </row>
    <row r="384" spans="16:16" x14ac:dyDescent="0.2">
      <c r="P384" s="3"/>
    </row>
    <row r="385" spans="16:16" x14ac:dyDescent="0.2">
      <c r="P385" s="3"/>
    </row>
    <row r="386" spans="16:16" x14ac:dyDescent="0.2">
      <c r="P386" s="3"/>
    </row>
    <row r="387" spans="16:16" x14ac:dyDescent="0.2">
      <c r="P387" s="3"/>
    </row>
    <row r="388" spans="16:16" x14ac:dyDescent="0.2">
      <c r="P388" s="3"/>
    </row>
    <row r="389" spans="16:16" x14ac:dyDescent="0.2">
      <c r="P389" s="3"/>
    </row>
    <row r="390" spans="16:16" x14ac:dyDescent="0.2">
      <c r="P390" s="3"/>
    </row>
    <row r="391" spans="16:16" x14ac:dyDescent="0.2">
      <c r="P391" s="3"/>
    </row>
    <row r="392" spans="16:16" x14ac:dyDescent="0.2">
      <c r="P392" s="3"/>
    </row>
    <row r="393" spans="16:16" x14ac:dyDescent="0.2">
      <c r="P393" s="3"/>
    </row>
    <row r="394" spans="16:16" x14ac:dyDescent="0.2">
      <c r="P394" s="3"/>
    </row>
    <row r="395" spans="16:16" x14ac:dyDescent="0.2">
      <c r="P395" s="3"/>
    </row>
    <row r="396" spans="16:16" x14ac:dyDescent="0.2">
      <c r="P396" s="3"/>
    </row>
    <row r="397" spans="16:16" x14ac:dyDescent="0.2">
      <c r="P397" s="3"/>
    </row>
    <row r="398" spans="16:16" x14ac:dyDescent="0.2">
      <c r="P398" s="3"/>
    </row>
    <row r="399" spans="16:16" x14ac:dyDescent="0.2">
      <c r="P399" s="3"/>
    </row>
    <row r="400" spans="16:16" x14ac:dyDescent="0.2">
      <c r="P400" s="3"/>
    </row>
    <row r="401" spans="16:16" x14ac:dyDescent="0.2">
      <c r="P401" s="3"/>
    </row>
    <row r="402" spans="16:16" x14ac:dyDescent="0.2">
      <c r="P402" s="3"/>
    </row>
    <row r="403" spans="16:16" x14ac:dyDescent="0.2">
      <c r="P403" s="3"/>
    </row>
    <row r="404" spans="16:16" x14ac:dyDescent="0.2">
      <c r="P404" s="3"/>
    </row>
    <row r="405" spans="16:16" x14ac:dyDescent="0.2">
      <c r="P405" s="3"/>
    </row>
    <row r="406" spans="16:16" x14ac:dyDescent="0.2">
      <c r="P406" s="3"/>
    </row>
    <row r="407" spans="16:16" x14ac:dyDescent="0.2">
      <c r="P407" s="3"/>
    </row>
    <row r="408" spans="16:16" x14ac:dyDescent="0.2">
      <c r="P408" s="3"/>
    </row>
    <row r="409" spans="16:16" x14ac:dyDescent="0.2">
      <c r="P409" s="3"/>
    </row>
    <row r="410" spans="16:16" x14ac:dyDescent="0.2">
      <c r="P410" s="3"/>
    </row>
    <row r="411" spans="16:16" x14ac:dyDescent="0.2">
      <c r="P411" s="3"/>
    </row>
    <row r="412" spans="16:16" x14ac:dyDescent="0.2">
      <c r="P412" s="3"/>
    </row>
    <row r="413" spans="16:16" x14ac:dyDescent="0.2">
      <c r="P413" s="3"/>
    </row>
    <row r="414" spans="16:16" x14ac:dyDescent="0.2">
      <c r="P414" s="3"/>
    </row>
    <row r="415" spans="16:16" x14ac:dyDescent="0.2">
      <c r="P415" s="3"/>
    </row>
    <row r="416" spans="16:16" x14ac:dyDescent="0.2">
      <c r="P416" s="3"/>
    </row>
    <row r="417" spans="16:16" x14ac:dyDescent="0.2">
      <c r="P417" s="3"/>
    </row>
    <row r="418" spans="16:16" x14ac:dyDescent="0.2">
      <c r="P418" s="3"/>
    </row>
    <row r="419" spans="16:16" x14ac:dyDescent="0.2">
      <c r="P419" s="3"/>
    </row>
    <row r="420" spans="16:16" x14ac:dyDescent="0.2">
      <c r="P420" s="3"/>
    </row>
    <row r="421" spans="16:16" x14ac:dyDescent="0.2">
      <c r="P421" s="3"/>
    </row>
    <row r="422" spans="16:16" x14ac:dyDescent="0.2">
      <c r="P422" s="3"/>
    </row>
  </sheetData>
  <autoFilter ref="A2:O190" xr:uid="{00000000-0009-0000-0000-000000000000}"/>
  <sortState xmlns:xlrd2="http://schemas.microsoft.com/office/spreadsheetml/2017/richdata2" ref="AK190:AM204">
    <sortCondition descending="1" ref="AM190:AM204"/>
  </sortState>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1A329-D41E-44B6-B0EB-7A35BD5C1C0E}">
  <dimension ref="A1:CD163"/>
  <sheetViews>
    <sheetView zoomScale="87" zoomScaleNormal="55" workbookViewId="0">
      <pane ySplit="2" topLeftCell="A3" activePane="bottomLeft" state="frozen"/>
      <selection pane="bottomLeft" activeCell="AJ147" sqref="AJ147"/>
    </sheetView>
  </sheetViews>
  <sheetFormatPr baseColWidth="10" defaultColWidth="8.83203125" defaultRowHeight="15" x14ac:dyDescent="0.2"/>
  <cols>
    <col min="1" max="1" width="90.5" customWidth="1"/>
    <col min="2" max="2" width="104.5" customWidth="1"/>
    <col min="3" max="3" width="69.33203125" customWidth="1"/>
    <col min="4" max="4" width="107.6640625" customWidth="1"/>
    <col min="5" max="5" width="44" customWidth="1"/>
    <col min="6" max="6" width="55.33203125" customWidth="1"/>
    <col min="7" max="7" width="76.83203125" customWidth="1"/>
    <col min="8" max="8" width="63.83203125" customWidth="1"/>
    <col min="9" max="9" width="55" customWidth="1"/>
    <col min="10" max="10" width="40" customWidth="1"/>
    <col min="11" max="11" width="101.6640625" customWidth="1"/>
    <col min="12" max="12" width="100.6640625" customWidth="1"/>
    <col min="13" max="13" width="125.5" customWidth="1"/>
    <col min="14" max="14" width="55.33203125" customWidth="1"/>
    <col min="15" max="15" width="42.5" customWidth="1"/>
    <col min="16" max="16" width="81.1640625" customWidth="1"/>
    <col min="17" max="17" width="67.83203125" customWidth="1"/>
    <col min="18" max="18" width="55.6640625" customWidth="1"/>
  </cols>
  <sheetData>
    <row r="1" spans="1:82" x14ac:dyDescent="0.2">
      <c r="A1" s="1" t="s">
        <v>33</v>
      </c>
      <c r="B1" s="1" t="s">
        <v>34</v>
      </c>
      <c r="C1" s="1" t="s">
        <v>35</v>
      </c>
      <c r="D1" s="1" t="s">
        <v>36</v>
      </c>
      <c r="E1" s="1" t="s">
        <v>37</v>
      </c>
      <c r="F1" s="1" t="s">
        <v>38</v>
      </c>
      <c r="G1" s="1" t="s">
        <v>39</v>
      </c>
      <c r="H1" s="1" t="s">
        <v>40</v>
      </c>
      <c r="I1" s="1" t="s">
        <v>41</v>
      </c>
      <c r="J1" s="1" t="s">
        <v>42</v>
      </c>
      <c r="K1" s="1" t="s">
        <v>43</v>
      </c>
      <c r="L1" s="1" t="s">
        <v>44</v>
      </c>
      <c r="M1" s="1" t="s">
        <v>45</v>
      </c>
      <c r="N1" s="1" t="s">
        <v>46</v>
      </c>
      <c r="O1" s="1" t="s">
        <v>47</v>
      </c>
      <c r="P1" s="1" t="s">
        <v>48</v>
      </c>
      <c r="Q1" s="1" t="s">
        <v>49</v>
      </c>
      <c r="R1" s="1" t="s">
        <v>50</v>
      </c>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row>
    <row r="2" spans="1:82" x14ac:dyDescent="0.2">
      <c r="A2" s="1" t="s">
        <v>84</v>
      </c>
      <c r="B2" s="1" t="s">
        <v>85</v>
      </c>
      <c r="C2" s="1" t="s">
        <v>86</v>
      </c>
      <c r="D2" s="1" t="s">
        <v>87</v>
      </c>
      <c r="E2" s="1" t="s">
        <v>88</v>
      </c>
      <c r="F2" s="1" t="s">
        <v>89</v>
      </c>
      <c r="G2" s="1" t="s">
        <v>90</v>
      </c>
      <c r="H2" s="1" t="s">
        <v>91</v>
      </c>
      <c r="I2" s="1" t="s">
        <v>92</v>
      </c>
      <c r="J2" s="1" t="s">
        <v>93</v>
      </c>
      <c r="K2" s="1" t="s">
        <v>94</v>
      </c>
      <c r="L2" s="1" t="s">
        <v>95</v>
      </c>
      <c r="M2" s="1" t="s">
        <v>96</v>
      </c>
      <c r="N2" s="1" t="s">
        <v>97</v>
      </c>
      <c r="O2" s="1" t="s">
        <v>98</v>
      </c>
      <c r="P2" s="1" t="s">
        <v>99</v>
      </c>
      <c r="Q2" s="1" t="s">
        <v>100</v>
      </c>
      <c r="R2" s="1" t="s">
        <v>101</v>
      </c>
      <c r="S2" s="3"/>
      <c r="T2" s="3"/>
      <c r="U2" s="3"/>
      <c r="V2" s="3"/>
      <c r="W2" s="3"/>
      <c r="X2" s="75" t="s">
        <v>397</v>
      </c>
      <c r="Y2" s="75" t="s">
        <v>398</v>
      </c>
      <c r="Z2" s="75" t="s">
        <v>399</v>
      </c>
      <c r="AA2" s="75" t="s">
        <v>400</v>
      </c>
      <c r="AB2" s="75" t="s">
        <v>401</v>
      </c>
      <c r="AC2" s="75" t="s">
        <v>402</v>
      </c>
      <c r="AD2" s="75" t="s">
        <v>403</v>
      </c>
      <c r="AE2" s="75" t="s">
        <v>404</v>
      </c>
      <c r="AF2" s="75" t="s">
        <v>405</v>
      </c>
      <c r="AG2" s="75" t="s">
        <v>406</v>
      </c>
      <c r="AH2" s="75" t="s">
        <v>407</v>
      </c>
      <c r="AI2" s="75" t="s">
        <v>408</v>
      </c>
      <c r="AJ2" s="75" t="s">
        <v>409</v>
      </c>
      <c r="AK2" s="75" t="s">
        <v>410</v>
      </c>
      <c r="AL2" s="75" t="s">
        <v>411</v>
      </c>
      <c r="AM2" s="75" t="s">
        <v>412</v>
      </c>
      <c r="AN2" s="16" t="s">
        <v>414</v>
      </c>
      <c r="AO2" s="75" t="s">
        <v>413</v>
      </c>
      <c r="AP2" s="76" t="s">
        <v>443</v>
      </c>
      <c r="AQ2" s="75" t="s">
        <v>415</v>
      </c>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row>
    <row r="3" spans="1:82" s="3" customFormat="1" ht="16" x14ac:dyDescent="0.2">
      <c r="A3" s="65" t="s">
        <v>165</v>
      </c>
      <c r="B3" s="65" t="s">
        <v>111</v>
      </c>
      <c r="C3" s="65" t="s">
        <v>376</v>
      </c>
      <c r="D3" s="65" t="s">
        <v>201</v>
      </c>
      <c r="E3" s="65" t="s">
        <v>168</v>
      </c>
      <c r="F3" s="65" t="s">
        <v>138</v>
      </c>
      <c r="G3" s="65" t="s">
        <v>116</v>
      </c>
      <c r="H3" s="65" t="s">
        <v>159</v>
      </c>
      <c r="I3" s="65" t="s">
        <v>140</v>
      </c>
      <c r="J3" s="65" t="s">
        <v>169</v>
      </c>
      <c r="K3" s="65" t="s">
        <v>120</v>
      </c>
      <c r="L3" s="65" t="s">
        <v>170</v>
      </c>
      <c r="M3" s="65" t="s">
        <v>161</v>
      </c>
      <c r="N3" s="65" t="s">
        <v>145</v>
      </c>
      <c r="O3" s="65" t="s">
        <v>174</v>
      </c>
      <c r="P3" s="65" t="s">
        <v>171</v>
      </c>
      <c r="Q3" s="65" t="s">
        <v>146</v>
      </c>
      <c r="R3" s="65" t="s">
        <v>127</v>
      </c>
      <c r="X3" s="3">
        <f>IF(A3="A higher total energy expenditure (TEE)",1,0)</f>
        <v>0</v>
      </c>
      <c r="Y3" s="3">
        <f>IF(B3="Degree of fat-free mass (FFM) is crucial for RMR",1,0)</f>
        <v>1</v>
      </c>
      <c r="Z3" s="3">
        <f>IF(C3="Genetic predisposition in addition to inactivity and overabundance of food",1,0)</f>
        <v>0</v>
      </c>
      <c r="AA3" s="3">
        <f>IF(D3="All of the above",1,0)</f>
        <v>0</v>
      </c>
      <c r="AB3" s="3">
        <f>IF(E3="Body Mass Index (BMI)",1,0)</f>
        <v>0</v>
      </c>
      <c r="AC3" s="3">
        <f>IF(F3="Iso-BMI curve",1,0)</f>
        <v>0</v>
      </c>
      <c r="AD3" s="3">
        <f>IF(G3="Male 34 years old, BMI 35 kg/m2, diabetes type II, obstructive sleep apnea (OSAS)",1,0)</f>
        <v>1</v>
      </c>
      <c r="AE3" s="3">
        <f>IF(H3="5–10% weight loss from baseline weight",1,0)</f>
        <v>0</v>
      </c>
      <c r="AF3" s="3">
        <f>IF(I3="Combined endurance and resistance exercise",1,0)</f>
        <v>0</v>
      </c>
      <c r="AG3" s="3">
        <f>IF(J3="Combination of diet, exercise and CBT",1,0)</f>
        <v>0</v>
      </c>
      <c r="AH3" s="3">
        <f>IF(K3="Any diet can give the same weight reduction given equal negative energy balance and long-term compliance",1,0)</f>
        <v>0</v>
      </c>
      <c r="AI3" s="3">
        <f>IF(L3="An energy deficit of approximately 600 kcal/day",1,0)</f>
        <v>0</v>
      </c>
      <c r="AJ3" s="3">
        <f>IF(M3="Approximately 15% of patients experience suboptimal weight loss or significant weight re-gain, following gastric bypass surgery (GBP)",1,0)</f>
        <v>0</v>
      </c>
      <c r="AK3" s="3">
        <f>IF(N3="Low levels of vitamin B12, vitamin D, calcium, and iron",1,0)</f>
        <v>1</v>
      </c>
      <c r="AL3" s="3">
        <f>IF(O3="Osteoporosis",1,0)</f>
        <v>0</v>
      </c>
      <c r="AM3" s="3">
        <f>IF(P3="45–60 min/day moderate intensity",1,0)</f>
        <v>1</v>
      </c>
      <c r="AN3" s="3">
        <f>IF(Q3="&lt; 10%",1,0)</f>
        <v>0</v>
      </c>
      <c r="AO3" s="3">
        <f>IF(R3="Eating breakfast &gt; 5 days/week",1,0)</f>
        <v>1</v>
      </c>
      <c r="AP3" s="3">
        <f>IF(Q3="20%",1,0)</f>
        <v>0</v>
      </c>
      <c r="AQ3" s="5">
        <f>SUM(X3:AM3)+SUM(AO3:AP3)</f>
        <v>5</v>
      </c>
    </row>
    <row r="4" spans="1:82" s="3" customFormat="1" ht="16" x14ac:dyDescent="0.2">
      <c r="A4" s="65" t="s">
        <v>110</v>
      </c>
      <c r="B4" s="65" t="s">
        <v>111</v>
      </c>
      <c r="C4" s="65" t="s">
        <v>136</v>
      </c>
      <c r="D4" s="65" t="s">
        <v>152</v>
      </c>
      <c r="E4" s="65" t="s">
        <v>114</v>
      </c>
      <c r="F4" s="65" t="s">
        <v>138</v>
      </c>
      <c r="G4" s="65" t="s">
        <v>116</v>
      </c>
      <c r="H4" s="65" t="s">
        <v>117</v>
      </c>
      <c r="I4" s="65" t="s">
        <v>118</v>
      </c>
      <c r="J4" s="65" t="s">
        <v>119</v>
      </c>
      <c r="K4" s="65" t="s">
        <v>142</v>
      </c>
      <c r="L4" s="65" t="s">
        <v>143</v>
      </c>
      <c r="M4" s="65" t="s">
        <v>144</v>
      </c>
      <c r="N4" s="65" t="s">
        <v>145</v>
      </c>
      <c r="O4" s="65" t="s">
        <v>123</v>
      </c>
      <c r="P4" s="65" t="s">
        <v>125</v>
      </c>
      <c r="Q4" s="65" t="s">
        <v>126</v>
      </c>
      <c r="R4" s="65" t="s">
        <v>147</v>
      </c>
      <c r="X4" s="3">
        <f t="shared" ref="X4:X67" si="0">IF(A4="A higher total energy expenditure (TEE)",1,0)</f>
        <v>0</v>
      </c>
      <c r="Y4" s="3">
        <f t="shared" ref="Y4:Y67" si="1">IF(B4="Degree of fat-free mass (FFM) is crucial for RMR",1,0)</f>
        <v>1</v>
      </c>
      <c r="Z4" s="3">
        <f t="shared" ref="Z4:Z67" si="2">IF(C4="Genetic predisposition in addition to inactivity and overabundance of food",1,0)</f>
        <v>1</v>
      </c>
      <c r="AA4" s="3">
        <f t="shared" ref="AA4:AA67" si="3">IF(D4="All of the above",1,0)</f>
        <v>0</v>
      </c>
      <c r="AB4" s="3">
        <f t="shared" ref="AB4:AB67" si="4">IF(E4="Body Mass Index (BMI)",1,0)</f>
        <v>1</v>
      </c>
      <c r="AC4" s="3">
        <f t="shared" ref="AC4:AC67" si="5">IF(F4="Iso-BMI curve",1,0)</f>
        <v>0</v>
      </c>
      <c r="AD4" s="3">
        <f t="shared" ref="AD4:AD67" si="6">IF(G4="Male 34 years old, BMI 35 kg/m2, diabetes type II, obstructive sleep apnea (OSAS)",1,0)</f>
        <v>1</v>
      </c>
      <c r="AE4" s="3">
        <f t="shared" ref="AE4:AE67" si="7">IF(H4="5–10% weight loss from baseline weight",1,0)</f>
        <v>1</v>
      </c>
      <c r="AF4" s="3">
        <f t="shared" ref="AF4:AF67" si="8">IF(I4="Combined endurance and resistance exercise",1,0)</f>
        <v>1</v>
      </c>
      <c r="AG4" s="3">
        <f t="shared" ref="AG4:AG67" si="9">IF(J4="Combination of diet, exercise and CBT",1,0)</f>
        <v>0</v>
      </c>
      <c r="AH4" s="3">
        <f t="shared" ref="AH4:AH67" si="10">IF(K4="Any diet can give the same weight reduction given equal negative energy balance and long-term compliance",1,0)</f>
        <v>1</v>
      </c>
      <c r="AI4" s="3">
        <f t="shared" ref="AI4:AI67" si="11">IF(L4="An energy deficit of approximately 600 kcal/day",1,0)</f>
        <v>1</v>
      </c>
      <c r="AJ4" s="3">
        <f t="shared" ref="AJ4:AJ67" si="12">IF(M4="Approximately 15% of patients experience suboptimal weight loss or significant weight re-gain, following gastric bypass surgery (GBP)",1,0)</f>
        <v>0</v>
      </c>
      <c r="AK4" s="3">
        <f t="shared" ref="AK4:AK67" si="13">IF(N4="Low levels of vitamin B12, vitamin D, calcium, and iron",1,0)</f>
        <v>1</v>
      </c>
      <c r="AL4" s="3">
        <f t="shared" ref="AL4:AL67" si="14">IF(O4="Osteoporosis",1,0)</f>
        <v>1</v>
      </c>
      <c r="AM4" s="3">
        <f t="shared" ref="AM4:AM67" si="15">IF(P4="45–60 min/day moderate intensity",1,0)</f>
        <v>0</v>
      </c>
      <c r="AN4" s="3">
        <f t="shared" ref="AN4:AN67" si="16">IF(Q4="&lt; 10%",1,0)</f>
        <v>0</v>
      </c>
      <c r="AO4" s="3">
        <f t="shared" ref="AO4:AO67" si="17">IF(R4="Eating breakfast &gt; 5 days/week",1,0)</f>
        <v>0</v>
      </c>
      <c r="AP4" s="3">
        <f>IF(Q4="20%",1,0)</f>
        <v>1</v>
      </c>
      <c r="AQ4" s="5">
        <f t="shared" ref="AQ4:AQ67" si="18">SUM(X4:AM4)+SUM(AO4:AP4)</f>
        <v>11</v>
      </c>
    </row>
    <row r="5" spans="1:82" s="3" customFormat="1" ht="16" x14ac:dyDescent="0.2">
      <c r="A5" s="65" t="s">
        <v>110</v>
      </c>
      <c r="B5" s="65" t="s">
        <v>111</v>
      </c>
      <c r="C5" s="65" t="s">
        <v>136</v>
      </c>
      <c r="D5" s="65" t="s">
        <v>152</v>
      </c>
      <c r="E5" s="65" t="s">
        <v>114</v>
      </c>
      <c r="F5" s="65" t="s">
        <v>138</v>
      </c>
      <c r="G5" s="65" t="s">
        <v>116</v>
      </c>
      <c r="H5" s="65" t="s">
        <v>117</v>
      </c>
      <c r="I5" s="65" t="s">
        <v>186</v>
      </c>
      <c r="J5" s="65" t="s">
        <v>274</v>
      </c>
      <c r="K5" s="65" t="s">
        <v>142</v>
      </c>
      <c r="L5" s="65" t="s">
        <v>143</v>
      </c>
      <c r="M5" s="65" t="s">
        <v>122</v>
      </c>
      <c r="N5" s="65" t="s">
        <v>219</v>
      </c>
      <c r="O5" s="65" t="s">
        <v>123</v>
      </c>
      <c r="P5" s="65" t="s">
        <v>348</v>
      </c>
      <c r="Q5" s="65" t="s">
        <v>146</v>
      </c>
      <c r="R5" s="65" t="s">
        <v>147</v>
      </c>
      <c r="X5" s="3">
        <f t="shared" si="0"/>
        <v>0</v>
      </c>
      <c r="Y5" s="3">
        <f t="shared" si="1"/>
        <v>1</v>
      </c>
      <c r="Z5" s="3">
        <f t="shared" si="2"/>
        <v>1</v>
      </c>
      <c r="AA5" s="3">
        <f t="shared" si="3"/>
        <v>0</v>
      </c>
      <c r="AB5" s="3">
        <f t="shared" si="4"/>
        <v>1</v>
      </c>
      <c r="AC5" s="3">
        <f t="shared" si="5"/>
        <v>0</v>
      </c>
      <c r="AD5" s="3">
        <f t="shared" si="6"/>
        <v>1</v>
      </c>
      <c r="AE5" s="3">
        <f t="shared" si="7"/>
        <v>1</v>
      </c>
      <c r="AF5" s="3">
        <f t="shared" si="8"/>
        <v>0</v>
      </c>
      <c r="AG5" s="3">
        <f t="shared" si="9"/>
        <v>0</v>
      </c>
      <c r="AH5" s="3">
        <f t="shared" si="10"/>
        <v>1</v>
      </c>
      <c r="AI5" s="3">
        <f t="shared" si="11"/>
        <v>1</v>
      </c>
      <c r="AJ5" s="3">
        <f t="shared" si="12"/>
        <v>0</v>
      </c>
      <c r="AK5" s="3">
        <f t="shared" si="13"/>
        <v>0</v>
      </c>
      <c r="AL5" s="3">
        <f t="shared" si="14"/>
        <v>1</v>
      </c>
      <c r="AM5" s="3">
        <f t="shared" si="15"/>
        <v>0</v>
      </c>
      <c r="AN5" s="3">
        <f t="shared" si="16"/>
        <v>0</v>
      </c>
      <c r="AO5" s="3">
        <f t="shared" si="17"/>
        <v>0</v>
      </c>
      <c r="AP5" s="3">
        <f t="shared" ref="AP5:AP68" si="19">IF(Q5="20%",1,0)</f>
        <v>0</v>
      </c>
      <c r="AQ5" s="5">
        <f t="shared" si="18"/>
        <v>8</v>
      </c>
    </row>
    <row r="6" spans="1:82" s="3" customFormat="1" ht="16" x14ac:dyDescent="0.2">
      <c r="A6" s="65" t="s">
        <v>110</v>
      </c>
      <c r="B6" s="65" t="s">
        <v>151</v>
      </c>
      <c r="C6" s="65" t="s">
        <v>136</v>
      </c>
      <c r="D6" s="65" t="s">
        <v>137</v>
      </c>
      <c r="E6" s="65" t="s">
        <v>114</v>
      </c>
      <c r="F6" s="65" t="s">
        <v>115</v>
      </c>
      <c r="G6" s="65" t="s">
        <v>116</v>
      </c>
      <c r="H6" s="65" t="s">
        <v>117</v>
      </c>
      <c r="I6" s="65" t="s">
        <v>118</v>
      </c>
      <c r="J6" s="65" t="s">
        <v>141</v>
      </c>
      <c r="K6" s="65" t="s">
        <v>142</v>
      </c>
      <c r="L6" s="65" t="s">
        <v>143</v>
      </c>
      <c r="M6" s="65" t="s">
        <v>122</v>
      </c>
      <c r="N6" s="65" t="s">
        <v>145</v>
      </c>
      <c r="O6" s="65" t="s">
        <v>123</v>
      </c>
      <c r="P6" s="65" t="s">
        <v>125</v>
      </c>
      <c r="Q6" s="65" t="s">
        <v>126</v>
      </c>
      <c r="R6" s="65" t="s">
        <v>127</v>
      </c>
      <c r="X6" s="3">
        <f t="shared" si="0"/>
        <v>0</v>
      </c>
      <c r="Y6" s="3">
        <f t="shared" si="1"/>
        <v>0</v>
      </c>
      <c r="Z6" s="3">
        <f t="shared" si="2"/>
        <v>1</v>
      </c>
      <c r="AA6" s="3">
        <f t="shared" si="3"/>
        <v>1</v>
      </c>
      <c r="AB6" s="3">
        <f t="shared" si="4"/>
        <v>1</v>
      </c>
      <c r="AC6" s="3">
        <f t="shared" si="5"/>
        <v>0</v>
      </c>
      <c r="AD6" s="3">
        <f t="shared" si="6"/>
        <v>1</v>
      </c>
      <c r="AE6" s="3">
        <f t="shared" si="7"/>
        <v>1</v>
      </c>
      <c r="AF6" s="3">
        <f t="shared" si="8"/>
        <v>1</v>
      </c>
      <c r="AG6" s="3">
        <f t="shared" si="9"/>
        <v>1</v>
      </c>
      <c r="AH6" s="3">
        <f t="shared" si="10"/>
        <v>1</v>
      </c>
      <c r="AI6" s="3">
        <f t="shared" si="11"/>
        <v>1</v>
      </c>
      <c r="AJ6" s="3">
        <f t="shared" si="12"/>
        <v>0</v>
      </c>
      <c r="AK6" s="3">
        <f t="shared" si="13"/>
        <v>1</v>
      </c>
      <c r="AL6" s="3">
        <f t="shared" si="14"/>
        <v>1</v>
      </c>
      <c r="AM6" s="3">
        <f t="shared" si="15"/>
        <v>0</v>
      </c>
      <c r="AN6" s="3">
        <f t="shared" si="16"/>
        <v>0</v>
      </c>
      <c r="AO6" s="3">
        <f t="shared" si="17"/>
        <v>1</v>
      </c>
      <c r="AP6" s="3">
        <f t="shared" si="19"/>
        <v>1</v>
      </c>
      <c r="AQ6" s="5">
        <f t="shared" si="18"/>
        <v>13</v>
      </c>
    </row>
    <row r="7" spans="1:82" s="3" customFormat="1" ht="15" customHeight="1" x14ac:dyDescent="0.2">
      <c r="A7" s="65" t="s">
        <v>135</v>
      </c>
      <c r="B7" s="65" t="s">
        <v>151</v>
      </c>
      <c r="C7" s="65" t="s">
        <v>136</v>
      </c>
      <c r="D7" s="65" t="s">
        <v>137</v>
      </c>
      <c r="E7" s="65" t="s">
        <v>114</v>
      </c>
      <c r="F7" s="65" t="s">
        <v>138</v>
      </c>
      <c r="G7" s="65" t="s">
        <v>116</v>
      </c>
      <c r="H7" s="65" t="s">
        <v>117</v>
      </c>
      <c r="I7" s="65" t="s">
        <v>118</v>
      </c>
      <c r="J7" s="65" t="s">
        <v>141</v>
      </c>
      <c r="K7" s="65" t="s">
        <v>142</v>
      </c>
      <c r="L7" s="65" t="s">
        <v>143</v>
      </c>
      <c r="M7" s="65" t="s">
        <v>122</v>
      </c>
      <c r="N7" s="65" t="s">
        <v>145</v>
      </c>
      <c r="O7" s="65" t="s">
        <v>123</v>
      </c>
      <c r="P7" s="65" t="s">
        <v>125</v>
      </c>
      <c r="Q7" s="65" t="s">
        <v>157</v>
      </c>
      <c r="R7" s="65" t="s">
        <v>127</v>
      </c>
      <c r="X7" s="3">
        <f t="shared" si="0"/>
        <v>1</v>
      </c>
      <c r="Y7" s="3">
        <f t="shared" si="1"/>
        <v>0</v>
      </c>
      <c r="Z7" s="3">
        <f t="shared" si="2"/>
        <v>1</v>
      </c>
      <c r="AA7" s="3">
        <f t="shared" si="3"/>
        <v>1</v>
      </c>
      <c r="AB7" s="3">
        <f t="shared" si="4"/>
        <v>1</v>
      </c>
      <c r="AC7" s="3">
        <f t="shared" si="5"/>
        <v>0</v>
      </c>
      <c r="AD7" s="3">
        <f t="shared" si="6"/>
        <v>1</v>
      </c>
      <c r="AE7" s="3">
        <f t="shared" si="7"/>
        <v>1</v>
      </c>
      <c r="AF7" s="3">
        <f t="shared" si="8"/>
        <v>1</v>
      </c>
      <c r="AG7" s="3">
        <f t="shared" si="9"/>
        <v>1</v>
      </c>
      <c r="AH7" s="3">
        <f t="shared" si="10"/>
        <v>1</v>
      </c>
      <c r="AI7" s="3">
        <f t="shared" si="11"/>
        <v>1</v>
      </c>
      <c r="AJ7" s="3">
        <f t="shared" si="12"/>
        <v>0</v>
      </c>
      <c r="AK7" s="3">
        <f t="shared" si="13"/>
        <v>1</v>
      </c>
      <c r="AL7" s="3">
        <f t="shared" si="14"/>
        <v>1</v>
      </c>
      <c r="AM7" s="3">
        <f t="shared" si="15"/>
        <v>0</v>
      </c>
      <c r="AN7" s="3">
        <f t="shared" si="16"/>
        <v>1</v>
      </c>
      <c r="AO7" s="3">
        <f t="shared" si="17"/>
        <v>1</v>
      </c>
      <c r="AP7" s="3">
        <f t="shared" si="19"/>
        <v>0</v>
      </c>
      <c r="AQ7" s="5">
        <f t="shared" si="18"/>
        <v>13</v>
      </c>
    </row>
    <row r="8" spans="1:82" s="3" customFormat="1" ht="16" x14ac:dyDescent="0.2">
      <c r="A8" s="65" t="s">
        <v>135</v>
      </c>
      <c r="B8" s="65" t="s">
        <v>111</v>
      </c>
      <c r="C8" s="65" t="s">
        <v>136</v>
      </c>
      <c r="D8" s="65" t="s">
        <v>137</v>
      </c>
      <c r="E8" s="65" t="s">
        <v>114</v>
      </c>
      <c r="F8" s="65" t="s">
        <v>138</v>
      </c>
      <c r="G8" s="65" t="s">
        <v>156</v>
      </c>
      <c r="H8" s="65" t="s">
        <v>117</v>
      </c>
      <c r="I8" s="65" t="s">
        <v>140</v>
      </c>
      <c r="J8" s="65" t="s">
        <v>141</v>
      </c>
      <c r="K8" s="65" t="s">
        <v>142</v>
      </c>
      <c r="L8" s="65" t="s">
        <v>182</v>
      </c>
      <c r="M8" s="65" t="s">
        <v>161</v>
      </c>
      <c r="N8" s="65" t="s">
        <v>145</v>
      </c>
      <c r="O8" s="65" t="s">
        <v>174</v>
      </c>
      <c r="P8" s="65" t="s">
        <v>125</v>
      </c>
      <c r="Q8" s="65" t="s">
        <v>126</v>
      </c>
      <c r="R8" s="65" t="s">
        <v>147</v>
      </c>
      <c r="X8" s="3">
        <f t="shared" si="0"/>
        <v>1</v>
      </c>
      <c r="Y8" s="3">
        <f t="shared" si="1"/>
        <v>1</v>
      </c>
      <c r="Z8" s="3">
        <f t="shared" si="2"/>
        <v>1</v>
      </c>
      <c r="AA8" s="3">
        <f t="shared" si="3"/>
        <v>1</v>
      </c>
      <c r="AB8" s="3">
        <f t="shared" si="4"/>
        <v>1</v>
      </c>
      <c r="AC8" s="3">
        <f t="shared" si="5"/>
        <v>0</v>
      </c>
      <c r="AD8" s="3">
        <f t="shared" si="6"/>
        <v>0</v>
      </c>
      <c r="AE8" s="3">
        <f t="shared" si="7"/>
        <v>1</v>
      </c>
      <c r="AF8" s="3">
        <f t="shared" si="8"/>
        <v>0</v>
      </c>
      <c r="AG8" s="3">
        <f t="shared" si="9"/>
        <v>1</v>
      </c>
      <c r="AH8" s="3">
        <f t="shared" si="10"/>
        <v>1</v>
      </c>
      <c r="AI8" s="3">
        <f t="shared" si="11"/>
        <v>0</v>
      </c>
      <c r="AJ8" s="3">
        <f t="shared" si="12"/>
        <v>0</v>
      </c>
      <c r="AK8" s="3">
        <f t="shared" si="13"/>
        <v>1</v>
      </c>
      <c r="AL8" s="3">
        <f t="shared" si="14"/>
        <v>0</v>
      </c>
      <c r="AM8" s="3">
        <f t="shared" si="15"/>
        <v>0</v>
      </c>
      <c r="AN8" s="3">
        <f t="shared" si="16"/>
        <v>0</v>
      </c>
      <c r="AO8" s="3">
        <f t="shared" si="17"/>
        <v>0</v>
      </c>
      <c r="AP8" s="3">
        <f t="shared" si="19"/>
        <v>1</v>
      </c>
      <c r="AQ8" s="5">
        <f t="shared" si="18"/>
        <v>10</v>
      </c>
    </row>
    <row r="9" spans="1:82" s="3" customFormat="1" ht="16" x14ac:dyDescent="0.2">
      <c r="A9" s="65" t="s">
        <v>110</v>
      </c>
      <c r="B9" s="65" t="s">
        <v>111</v>
      </c>
      <c r="C9" s="65" t="s">
        <v>136</v>
      </c>
      <c r="D9" s="65" t="s">
        <v>137</v>
      </c>
      <c r="E9" s="65" t="s">
        <v>114</v>
      </c>
      <c r="F9" s="65" t="s">
        <v>138</v>
      </c>
      <c r="G9" s="65" t="s">
        <v>116</v>
      </c>
      <c r="H9" s="65" t="s">
        <v>117</v>
      </c>
      <c r="I9" s="65" t="s">
        <v>118</v>
      </c>
      <c r="J9" s="65" t="s">
        <v>141</v>
      </c>
      <c r="K9" s="65" t="s">
        <v>142</v>
      </c>
      <c r="L9" s="65" t="s">
        <v>182</v>
      </c>
      <c r="M9" s="65" t="s">
        <v>153</v>
      </c>
      <c r="N9" s="65" t="s">
        <v>145</v>
      </c>
      <c r="O9" s="65" t="s">
        <v>123</v>
      </c>
      <c r="P9" s="65" t="s">
        <v>187</v>
      </c>
      <c r="Q9" s="65" t="s">
        <v>157</v>
      </c>
      <c r="R9" s="65" t="s">
        <v>147</v>
      </c>
      <c r="X9" s="3">
        <f t="shared" si="0"/>
        <v>0</v>
      </c>
      <c r="Y9" s="3">
        <f t="shared" si="1"/>
        <v>1</v>
      </c>
      <c r="Z9" s="3">
        <f t="shared" si="2"/>
        <v>1</v>
      </c>
      <c r="AA9" s="3">
        <f t="shared" si="3"/>
        <v>1</v>
      </c>
      <c r="AB9" s="3">
        <f t="shared" si="4"/>
        <v>1</v>
      </c>
      <c r="AC9" s="3">
        <f t="shared" si="5"/>
        <v>0</v>
      </c>
      <c r="AD9" s="3">
        <f t="shared" si="6"/>
        <v>1</v>
      </c>
      <c r="AE9" s="3">
        <f t="shared" si="7"/>
        <v>1</v>
      </c>
      <c r="AF9" s="3">
        <f t="shared" si="8"/>
        <v>1</v>
      </c>
      <c r="AG9" s="3">
        <f t="shared" si="9"/>
        <v>1</v>
      </c>
      <c r="AH9" s="3">
        <f t="shared" si="10"/>
        <v>1</v>
      </c>
      <c r="AI9" s="3">
        <f t="shared" si="11"/>
        <v>0</v>
      </c>
      <c r="AJ9" s="3">
        <f t="shared" si="12"/>
        <v>1</v>
      </c>
      <c r="AK9" s="3">
        <f t="shared" si="13"/>
        <v>1</v>
      </c>
      <c r="AL9" s="3">
        <f t="shared" si="14"/>
        <v>1</v>
      </c>
      <c r="AM9" s="3">
        <f t="shared" si="15"/>
        <v>0</v>
      </c>
      <c r="AN9" s="3">
        <f t="shared" si="16"/>
        <v>1</v>
      </c>
      <c r="AO9" s="3">
        <f t="shared" si="17"/>
        <v>0</v>
      </c>
      <c r="AP9" s="3">
        <f t="shared" si="19"/>
        <v>0</v>
      </c>
      <c r="AQ9" s="5">
        <f t="shared" si="18"/>
        <v>12</v>
      </c>
    </row>
    <row r="10" spans="1:82" s="3" customFormat="1" ht="16" x14ac:dyDescent="0.2">
      <c r="A10" s="65" t="s">
        <v>110</v>
      </c>
      <c r="B10" s="65" t="s">
        <v>111</v>
      </c>
      <c r="C10" s="65" t="s">
        <v>136</v>
      </c>
      <c r="D10" s="65" t="s">
        <v>113</v>
      </c>
      <c r="E10" s="65" t="s">
        <v>195</v>
      </c>
      <c r="F10" s="65" t="s">
        <v>138</v>
      </c>
      <c r="G10" s="65" t="s">
        <v>156</v>
      </c>
      <c r="H10" s="65" t="s">
        <v>139</v>
      </c>
      <c r="I10" s="65" t="s">
        <v>186</v>
      </c>
      <c r="J10" s="65" t="s">
        <v>141</v>
      </c>
      <c r="K10" s="65" t="s">
        <v>142</v>
      </c>
      <c r="L10" s="65" t="s">
        <v>143</v>
      </c>
      <c r="M10" s="65" t="s">
        <v>153</v>
      </c>
      <c r="N10" s="65" t="s">
        <v>145</v>
      </c>
      <c r="O10" s="65" t="s">
        <v>174</v>
      </c>
      <c r="P10" s="65" t="s">
        <v>171</v>
      </c>
      <c r="Q10" s="65" t="s">
        <v>146</v>
      </c>
      <c r="R10" s="65" t="s">
        <v>147</v>
      </c>
      <c r="X10" s="3">
        <f t="shared" si="0"/>
        <v>0</v>
      </c>
      <c r="Y10" s="3">
        <f t="shared" si="1"/>
        <v>1</v>
      </c>
      <c r="Z10" s="3">
        <f t="shared" si="2"/>
        <v>1</v>
      </c>
      <c r="AA10" s="3">
        <f t="shared" si="3"/>
        <v>0</v>
      </c>
      <c r="AB10" s="3">
        <f t="shared" si="4"/>
        <v>0</v>
      </c>
      <c r="AC10" s="3">
        <f t="shared" si="5"/>
        <v>0</v>
      </c>
      <c r="AD10" s="3">
        <f t="shared" si="6"/>
        <v>0</v>
      </c>
      <c r="AE10" s="3">
        <f t="shared" si="7"/>
        <v>0</v>
      </c>
      <c r="AF10" s="3">
        <f t="shared" si="8"/>
        <v>0</v>
      </c>
      <c r="AG10" s="3">
        <f t="shared" si="9"/>
        <v>1</v>
      </c>
      <c r="AH10" s="3">
        <f t="shared" si="10"/>
        <v>1</v>
      </c>
      <c r="AI10" s="3">
        <f t="shared" si="11"/>
        <v>1</v>
      </c>
      <c r="AJ10" s="3">
        <f t="shared" si="12"/>
        <v>1</v>
      </c>
      <c r="AK10" s="3">
        <f t="shared" si="13"/>
        <v>1</v>
      </c>
      <c r="AL10" s="3">
        <f t="shared" si="14"/>
        <v>0</v>
      </c>
      <c r="AM10" s="3">
        <f t="shared" si="15"/>
        <v>1</v>
      </c>
      <c r="AN10" s="3">
        <f t="shared" si="16"/>
        <v>0</v>
      </c>
      <c r="AO10" s="3">
        <f t="shared" si="17"/>
        <v>0</v>
      </c>
      <c r="AP10" s="3">
        <f t="shared" si="19"/>
        <v>0</v>
      </c>
      <c r="AQ10" s="5">
        <f t="shared" si="18"/>
        <v>8</v>
      </c>
    </row>
    <row r="11" spans="1:82" s="3" customFormat="1" ht="16" x14ac:dyDescent="0.2">
      <c r="A11" s="65" t="s">
        <v>110</v>
      </c>
      <c r="B11" s="65" t="s">
        <v>151</v>
      </c>
      <c r="C11" s="65" t="s">
        <v>136</v>
      </c>
      <c r="D11" s="65" t="s">
        <v>137</v>
      </c>
      <c r="E11" s="65" t="s">
        <v>114</v>
      </c>
      <c r="F11" s="65" t="s">
        <v>155</v>
      </c>
      <c r="G11" s="65" t="s">
        <v>116</v>
      </c>
      <c r="H11" s="65" t="s">
        <v>117</v>
      </c>
      <c r="I11" s="65" t="s">
        <v>140</v>
      </c>
      <c r="J11" s="65" t="s">
        <v>141</v>
      </c>
      <c r="K11" s="65" t="s">
        <v>142</v>
      </c>
      <c r="L11" s="65" t="s">
        <v>143</v>
      </c>
      <c r="M11" s="65" t="s">
        <v>153</v>
      </c>
      <c r="N11" s="65" t="s">
        <v>145</v>
      </c>
      <c r="O11" s="65" t="s">
        <v>123</v>
      </c>
      <c r="P11" s="65" t="s">
        <v>171</v>
      </c>
      <c r="Q11" s="65" t="s">
        <v>227</v>
      </c>
      <c r="R11" s="65" t="s">
        <v>147</v>
      </c>
      <c r="X11" s="3">
        <f t="shared" si="0"/>
        <v>0</v>
      </c>
      <c r="Y11" s="3">
        <f t="shared" si="1"/>
        <v>0</v>
      </c>
      <c r="Z11" s="3">
        <f t="shared" si="2"/>
        <v>1</v>
      </c>
      <c r="AA11" s="3">
        <f t="shared" si="3"/>
        <v>1</v>
      </c>
      <c r="AB11" s="3">
        <f t="shared" si="4"/>
        <v>1</v>
      </c>
      <c r="AC11" s="3">
        <f t="shared" si="5"/>
        <v>0</v>
      </c>
      <c r="AD11" s="3">
        <f t="shared" si="6"/>
        <v>1</v>
      </c>
      <c r="AE11" s="3">
        <f t="shared" si="7"/>
        <v>1</v>
      </c>
      <c r="AF11" s="3">
        <f t="shared" si="8"/>
        <v>0</v>
      </c>
      <c r="AG11" s="3">
        <f t="shared" si="9"/>
        <v>1</v>
      </c>
      <c r="AH11" s="3">
        <f t="shared" si="10"/>
        <v>1</v>
      </c>
      <c r="AI11" s="3">
        <f t="shared" si="11"/>
        <v>1</v>
      </c>
      <c r="AJ11" s="3">
        <f t="shared" si="12"/>
        <v>1</v>
      </c>
      <c r="AK11" s="3">
        <f t="shared" si="13"/>
        <v>1</v>
      </c>
      <c r="AL11" s="3">
        <f t="shared" si="14"/>
        <v>1</v>
      </c>
      <c r="AM11" s="3">
        <f t="shared" si="15"/>
        <v>1</v>
      </c>
      <c r="AN11" s="3">
        <f t="shared" si="16"/>
        <v>0</v>
      </c>
      <c r="AO11" s="3">
        <f t="shared" si="17"/>
        <v>0</v>
      </c>
      <c r="AP11" s="3">
        <f t="shared" si="19"/>
        <v>0</v>
      </c>
      <c r="AQ11" s="5">
        <f t="shared" si="18"/>
        <v>12</v>
      </c>
    </row>
    <row r="12" spans="1:82" s="3" customFormat="1" ht="16" x14ac:dyDescent="0.2">
      <c r="A12" s="65" t="s">
        <v>135</v>
      </c>
      <c r="B12" s="65" t="s">
        <v>151</v>
      </c>
      <c r="C12" s="65" t="s">
        <v>136</v>
      </c>
      <c r="D12" s="65" t="s">
        <v>137</v>
      </c>
      <c r="E12" s="65" t="s">
        <v>195</v>
      </c>
      <c r="F12" s="65" t="s">
        <v>138</v>
      </c>
      <c r="G12" s="65" t="s">
        <v>116</v>
      </c>
      <c r="H12" s="65" t="s">
        <v>117</v>
      </c>
      <c r="I12" s="65" t="s">
        <v>216</v>
      </c>
      <c r="J12" s="65" t="s">
        <v>141</v>
      </c>
      <c r="K12" s="65" t="s">
        <v>142</v>
      </c>
      <c r="L12" s="65" t="s">
        <v>143</v>
      </c>
      <c r="M12" s="65" t="s">
        <v>122</v>
      </c>
      <c r="N12" s="65" t="s">
        <v>145</v>
      </c>
      <c r="O12" s="65" t="s">
        <v>123</v>
      </c>
      <c r="P12" s="65" t="s">
        <v>187</v>
      </c>
      <c r="Q12" s="65" t="s">
        <v>157</v>
      </c>
      <c r="R12" s="65" t="s">
        <v>147</v>
      </c>
      <c r="X12" s="3">
        <f t="shared" si="0"/>
        <v>1</v>
      </c>
      <c r="Y12" s="3">
        <f t="shared" si="1"/>
        <v>0</v>
      </c>
      <c r="Z12" s="3">
        <f t="shared" si="2"/>
        <v>1</v>
      </c>
      <c r="AA12" s="3">
        <f t="shared" si="3"/>
        <v>1</v>
      </c>
      <c r="AB12" s="3">
        <f t="shared" si="4"/>
        <v>0</v>
      </c>
      <c r="AC12" s="3">
        <f t="shared" si="5"/>
        <v>0</v>
      </c>
      <c r="AD12" s="3">
        <f t="shared" si="6"/>
        <v>1</v>
      </c>
      <c r="AE12" s="3">
        <f t="shared" si="7"/>
        <v>1</v>
      </c>
      <c r="AF12" s="3">
        <f t="shared" si="8"/>
        <v>0</v>
      </c>
      <c r="AG12" s="3">
        <f t="shared" si="9"/>
        <v>1</v>
      </c>
      <c r="AH12" s="3">
        <f t="shared" si="10"/>
        <v>1</v>
      </c>
      <c r="AI12" s="3">
        <f t="shared" si="11"/>
        <v>1</v>
      </c>
      <c r="AJ12" s="3">
        <f t="shared" si="12"/>
        <v>0</v>
      </c>
      <c r="AK12" s="3">
        <f t="shared" si="13"/>
        <v>1</v>
      </c>
      <c r="AL12" s="3">
        <f t="shared" si="14"/>
        <v>1</v>
      </c>
      <c r="AM12" s="3">
        <f t="shared" si="15"/>
        <v>0</v>
      </c>
      <c r="AN12" s="3">
        <f t="shared" si="16"/>
        <v>1</v>
      </c>
      <c r="AO12" s="3">
        <f t="shared" si="17"/>
        <v>0</v>
      </c>
      <c r="AP12" s="3">
        <f t="shared" si="19"/>
        <v>0</v>
      </c>
      <c r="AQ12" s="5">
        <f t="shared" si="18"/>
        <v>10</v>
      </c>
    </row>
    <row r="13" spans="1:82" s="3" customFormat="1" ht="16" x14ac:dyDescent="0.2">
      <c r="A13" s="65" t="s">
        <v>110</v>
      </c>
      <c r="B13" s="65" t="s">
        <v>166</v>
      </c>
      <c r="C13" s="65" t="s">
        <v>136</v>
      </c>
      <c r="D13" s="65" t="s">
        <v>137</v>
      </c>
      <c r="E13" s="65" t="s">
        <v>114</v>
      </c>
      <c r="F13" s="65" t="s">
        <v>138</v>
      </c>
      <c r="G13" s="65" t="s">
        <v>176</v>
      </c>
      <c r="H13" s="65" t="s">
        <v>387</v>
      </c>
      <c r="I13" s="65" t="s">
        <v>216</v>
      </c>
      <c r="J13" s="65" t="s">
        <v>119</v>
      </c>
      <c r="K13" s="65" t="s">
        <v>142</v>
      </c>
      <c r="L13" s="65" t="s">
        <v>143</v>
      </c>
      <c r="M13" s="65" t="s">
        <v>144</v>
      </c>
      <c r="N13" s="65" t="s">
        <v>145</v>
      </c>
      <c r="O13" s="65" t="s">
        <v>123</v>
      </c>
      <c r="P13" s="65" t="s">
        <v>125</v>
      </c>
      <c r="Q13" s="65" t="s">
        <v>126</v>
      </c>
      <c r="R13" s="65" t="s">
        <v>192</v>
      </c>
      <c r="X13" s="3">
        <f t="shared" si="0"/>
        <v>0</v>
      </c>
      <c r="Y13" s="3">
        <f t="shared" si="1"/>
        <v>0</v>
      </c>
      <c r="Z13" s="3">
        <f t="shared" si="2"/>
        <v>1</v>
      </c>
      <c r="AA13" s="3">
        <f t="shared" si="3"/>
        <v>1</v>
      </c>
      <c r="AB13" s="3">
        <f t="shared" si="4"/>
        <v>1</v>
      </c>
      <c r="AC13" s="3">
        <f t="shared" si="5"/>
        <v>0</v>
      </c>
      <c r="AD13" s="3">
        <f t="shared" si="6"/>
        <v>0</v>
      </c>
      <c r="AE13" s="3">
        <f t="shared" si="7"/>
        <v>0</v>
      </c>
      <c r="AF13" s="3">
        <f t="shared" si="8"/>
        <v>0</v>
      </c>
      <c r="AG13" s="3">
        <f t="shared" si="9"/>
        <v>0</v>
      </c>
      <c r="AH13" s="3">
        <f t="shared" si="10"/>
        <v>1</v>
      </c>
      <c r="AI13" s="3">
        <f t="shared" si="11"/>
        <v>1</v>
      </c>
      <c r="AJ13" s="3">
        <f t="shared" si="12"/>
        <v>0</v>
      </c>
      <c r="AK13" s="3">
        <f t="shared" si="13"/>
        <v>1</v>
      </c>
      <c r="AL13" s="3">
        <f t="shared" si="14"/>
        <v>1</v>
      </c>
      <c r="AM13" s="3">
        <f t="shared" si="15"/>
        <v>0</v>
      </c>
      <c r="AN13" s="3">
        <f t="shared" si="16"/>
        <v>0</v>
      </c>
      <c r="AO13" s="3">
        <f t="shared" si="17"/>
        <v>0</v>
      </c>
      <c r="AP13" s="3">
        <f t="shared" si="19"/>
        <v>1</v>
      </c>
      <c r="AQ13" s="5">
        <f t="shared" si="18"/>
        <v>8</v>
      </c>
    </row>
    <row r="14" spans="1:82" s="3" customFormat="1" ht="16" x14ac:dyDescent="0.2">
      <c r="A14" s="65" t="s">
        <v>165</v>
      </c>
      <c r="B14" s="65" t="s">
        <v>151</v>
      </c>
      <c r="C14" s="65" t="s">
        <v>136</v>
      </c>
      <c r="D14" s="65" t="s">
        <v>137</v>
      </c>
      <c r="E14" s="65" t="s">
        <v>114</v>
      </c>
      <c r="F14" s="65" t="s">
        <v>138</v>
      </c>
      <c r="G14" s="65" t="s">
        <v>156</v>
      </c>
      <c r="H14" s="65" t="s">
        <v>139</v>
      </c>
      <c r="I14" s="65" t="s">
        <v>140</v>
      </c>
      <c r="J14" s="65" t="s">
        <v>141</v>
      </c>
      <c r="K14" s="65" t="s">
        <v>120</v>
      </c>
      <c r="L14" s="65" t="s">
        <v>143</v>
      </c>
      <c r="M14" s="65" t="s">
        <v>122</v>
      </c>
      <c r="N14" s="65" t="s">
        <v>145</v>
      </c>
      <c r="O14" s="65" t="s">
        <v>174</v>
      </c>
      <c r="P14" s="65" t="s">
        <v>125</v>
      </c>
      <c r="Q14" s="65" t="s">
        <v>157</v>
      </c>
      <c r="R14" s="65" t="s">
        <v>147</v>
      </c>
      <c r="X14" s="3">
        <f t="shared" si="0"/>
        <v>0</v>
      </c>
      <c r="Y14" s="3">
        <f t="shared" si="1"/>
        <v>0</v>
      </c>
      <c r="Z14" s="3">
        <f t="shared" si="2"/>
        <v>1</v>
      </c>
      <c r="AA14" s="3">
        <f t="shared" si="3"/>
        <v>1</v>
      </c>
      <c r="AB14" s="3">
        <f t="shared" si="4"/>
        <v>1</v>
      </c>
      <c r="AC14" s="3">
        <f t="shared" si="5"/>
        <v>0</v>
      </c>
      <c r="AD14" s="3">
        <f t="shared" si="6"/>
        <v>0</v>
      </c>
      <c r="AE14" s="3">
        <f t="shared" si="7"/>
        <v>0</v>
      </c>
      <c r="AF14" s="3">
        <f t="shared" si="8"/>
        <v>0</v>
      </c>
      <c r="AG14" s="3">
        <f t="shared" si="9"/>
        <v>1</v>
      </c>
      <c r="AH14" s="3">
        <f t="shared" si="10"/>
        <v>0</v>
      </c>
      <c r="AI14" s="3">
        <f t="shared" si="11"/>
        <v>1</v>
      </c>
      <c r="AJ14" s="3">
        <f t="shared" si="12"/>
        <v>0</v>
      </c>
      <c r="AK14" s="3">
        <f t="shared" si="13"/>
        <v>1</v>
      </c>
      <c r="AL14" s="3">
        <f t="shared" si="14"/>
        <v>0</v>
      </c>
      <c r="AM14" s="3">
        <f t="shared" si="15"/>
        <v>0</v>
      </c>
      <c r="AN14" s="3">
        <f t="shared" si="16"/>
        <v>1</v>
      </c>
      <c r="AO14" s="3">
        <f t="shared" si="17"/>
        <v>0</v>
      </c>
      <c r="AP14" s="3">
        <f t="shared" si="19"/>
        <v>0</v>
      </c>
      <c r="AQ14" s="5">
        <f t="shared" si="18"/>
        <v>6</v>
      </c>
    </row>
    <row r="15" spans="1:82" s="3" customFormat="1" ht="16" x14ac:dyDescent="0.2">
      <c r="A15" s="65" t="s">
        <v>135</v>
      </c>
      <c r="B15" s="65" t="s">
        <v>151</v>
      </c>
      <c r="C15" s="65" t="s">
        <v>136</v>
      </c>
      <c r="D15" s="65" t="s">
        <v>137</v>
      </c>
      <c r="E15" s="65" t="s">
        <v>114</v>
      </c>
      <c r="F15" s="65" t="s">
        <v>155</v>
      </c>
      <c r="G15" s="65" t="s">
        <v>116</v>
      </c>
      <c r="H15" s="65" t="s">
        <v>117</v>
      </c>
      <c r="I15" s="65" t="s">
        <v>140</v>
      </c>
      <c r="J15" s="65" t="s">
        <v>141</v>
      </c>
      <c r="K15" s="65" t="s">
        <v>120</v>
      </c>
      <c r="L15" s="65" t="s">
        <v>143</v>
      </c>
      <c r="M15" s="65" t="s">
        <v>153</v>
      </c>
      <c r="N15" s="65" t="s">
        <v>145</v>
      </c>
      <c r="O15" s="65" t="s">
        <v>123</v>
      </c>
      <c r="P15" s="65" t="s">
        <v>171</v>
      </c>
      <c r="Q15" s="65" t="s">
        <v>157</v>
      </c>
      <c r="R15" s="65" t="s">
        <v>192</v>
      </c>
      <c r="X15" s="3">
        <f t="shared" si="0"/>
        <v>1</v>
      </c>
      <c r="Y15" s="3">
        <f t="shared" si="1"/>
        <v>0</v>
      </c>
      <c r="Z15" s="3">
        <f t="shared" si="2"/>
        <v>1</v>
      </c>
      <c r="AA15" s="3">
        <f t="shared" si="3"/>
        <v>1</v>
      </c>
      <c r="AB15" s="3">
        <f t="shared" si="4"/>
        <v>1</v>
      </c>
      <c r="AC15" s="3">
        <f t="shared" si="5"/>
        <v>0</v>
      </c>
      <c r="AD15" s="3">
        <f t="shared" si="6"/>
        <v>1</v>
      </c>
      <c r="AE15" s="3">
        <f t="shared" si="7"/>
        <v>1</v>
      </c>
      <c r="AF15" s="3">
        <f t="shared" si="8"/>
        <v>0</v>
      </c>
      <c r="AG15" s="3">
        <f t="shared" si="9"/>
        <v>1</v>
      </c>
      <c r="AH15" s="3">
        <f t="shared" si="10"/>
        <v>0</v>
      </c>
      <c r="AI15" s="3">
        <f t="shared" si="11"/>
        <v>1</v>
      </c>
      <c r="AJ15" s="3">
        <f t="shared" si="12"/>
        <v>1</v>
      </c>
      <c r="AK15" s="3">
        <f t="shared" si="13"/>
        <v>1</v>
      </c>
      <c r="AL15" s="3">
        <f t="shared" si="14"/>
        <v>1</v>
      </c>
      <c r="AM15" s="3">
        <f t="shared" si="15"/>
        <v>1</v>
      </c>
      <c r="AN15" s="3">
        <f t="shared" si="16"/>
        <v>1</v>
      </c>
      <c r="AO15" s="3">
        <f t="shared" si="17"/>
        <v>0</v>
      </c>
      <c r="AP15" s="3">
        <f t="shared" si="19"/>
        <v>0</v>
      </c>
      <c r="AQ15" s="5">
        <f t="shared" si="18"/>
        <v>12</v>
      </c>
    </row>
    <row r="16" spans="1:82" s="3" customFormat="1" ht="16" x14ac:dyDescent="0.2">
      <c r="A16" s="65" t="s">
        <v>135</v>
      </c>
      <c r="B16" s="65" t="s">
        <v>111</v>
      </c>
      <c r="C16" s="65" t="s">
        <v>136</v>
      </c>
      <c r="D16" s="65" t="s">
        <v>137</v>
      </c>
      <c r="E16" s="65" t="s">
        <v>114</v>
      </c>
      <c r="F16" s="65" t="s">
        <v>138</v>
      </c>
      <c r="G16" s="65" t="s">
        <v>116</v>
      </c>
      <c r="H16" s="65" t="s">
        <v>117</v>
      </c>
      <c r="I16" s="65" t="s">
        <v>118</v>
      </c>
      <c r="J16" s="65" t="s">
        <v>141</v>
      </c>
      <c r="K16" s="65" t="s">
        <v>142</v>
      </c>
      <c r="L16" s="65" t="s">
        <v>143</v>
      </c>
      <c r="M16" s="65" t="s">
        <v>122</v>
      </c>
      <c r="N16" s="65" t="s">
        <v>145</v>
      </c>
      <c r="O16" s="65" t="s">
        <v>123</v>
      </c>
      <c r="P16" s="65" t="s">
        <v>171</v>
      </c>
      <c r="Q16" s="65" t="s">
        <v>126</v>
      </c>
      <c r="R16" s="65" t="s">
        <v>127</v>
      </c>
      <c r="X16" s="3">
        <f t="shared" si="0"/>
        <v>1</v>
      </c>
      <c r="Y16" s="3">
        <f t="shared" si="1"/>
        <v>1</v>
      </c>
      <c r="Z16" s="3">
        <f t="shared" si="2"/>
        <v>1</v>
      </c>
      <c r="AA16" s="3">
        <f t="shared" si="3"/>
        <v>1</v>
      </c>
      <c r="AB16" s="3">
        <f t="shared" si="4"/>
        <v>1</v>
      </c>
      <c r="AC16" s="3">
        <f t="shared" si="5"/>
        <v>0</v>
      </c>
      <c r="AD16" s="3">
        <f t="shared" si="6"/>
        <v>1</v>
      </c>
      <c r="AE16" s="3">
        <f t="shared" si="7"/>
        <v>1</v>
      </c>
      <c r="AF16" s="3">
        <f t="shared" si="8"/>
        <v>1</v>
      </c>
      <c r="AG16" s="3">
        <f t="shared" si="9"/>
        <v>1</v>
      </c>
      <c r="AH16" s="3">
        <f t="shared" si="10"/>
        <v>1</v>
      </c>
      <c r="AI16" s="3">
        <f t="shared" si="11"/>
        <v>1</v>
      </c>
      <c r="AJ16" s="3">
        <f t="shared" si="12"/>
        <v>0</v>
      </c>
      <c r="AK16" s="3">
        <f t="shared" si="13"/>
        <v>1</v>
      </c>
      <c r="AL16" s="3">
        <f t="shared" si="14"/>
        <v>1</v>
      </c>
      <c r="AM16" s="3">
        <f t="shared" si="15"/>
        <v>1</v>
      </c>
      <c r="AN16" s="3">
        <f t="shared" si="16"/>
        <v>0</v>
      </c>
      <c r="AO16" s="3">
        <f t="shared" si="17"/>
        <v>1</v>
      </c>
      <c r="AP16" s="3">
        <f t="shared" si="19"/>
        <v>1</v>
      </c>
      <c r="AQ16" s="5">
        <f t="shared" si="18"/>
        <v>16</v>
      </c>
    </row>
    <row r="17" spans="1:43" s="3" customFormat="1" ht="16" x14ac:dyDescent="0.2">
      <c r="A17" s="65" t="s">
        <v>110</v>
      </c>
      <c r="B17" s="65" t="s">
        <v>111</v>
      </c>
      <c r="C17" s="65" t="s">
        <v>376</v>
      </c>
      <c r="D17" s="65" t="s">
        <v>137</v>
      </c>
      <c r="E17" s="65" t="s">
        <v>114</v>
      </c>
      <c r="F17" s="65" t="s">
        <v>138</v>
      </c>
      <c r="G17" s="65" t="s">
        <v>116</v>
      </c>
      <c r="H17" s="65" t="s">
        <v>117</v>
      </c>
      <c r="I17" s="65" t="s">
        <v>140</v>
      </c>
      <c r="J17" s="65" t="s">
        <v>141</v>
      </c>
      <c r="K17" s="65" t="s">
        <v>120</v>
      </c>
      <c r="L17" s="65" t="s">
        <v>143</v>
      </c>
      <c r="M17" s="65" t="s">
        <v>153</v>
      </c>
      <c r="N17" s="65" t="s">
        <v>145</v>
      </c>
      <c r="O17" s="65" t="s">
        <v>123</v>
      </c>
      <c r="P17" s="65" t="s">
        <v>171</v>
      </c>
      <c r="Q17" s="65" t="s">
        <v>126</v>
      </c>
      <c r="R17" s="65" t="s">
        <v>147</v>
      </c>
      <c r="X17" s="3">
        <f t="shared" si="0"/>
        <v>0</v>
      </c>
      <c r="Y17" s="3">
        <f t="shared" si="1"/>
        <v>1</v>
      </c>
      <c r="Z17" s="3">
        <f t="shared" si="2"/>
        <v>0</v>
      </c>
      <c r="AA17" s="3">
        <f t="shared" si="3"/>
        <v>1</v>
      </c>
      <c r="AB17" s="3">
        <f t="shared" si="4"/>
        <v>1</v>
      </c>
      <c r="AC17" s="3">
        <f t="shared" si="5"/>
        <v>0</v>
      </c>
      <c r="AD17" s="3">
        <f t="shared" si="6"/>
        <v>1</v>
      </c>
      <c r="AE17" s="3">
        <f t="shared" si="7"/>
        <v>1</v>
      </c>
      <c r="AF17" s="3">
        <f t="shared" si="8"/>
        <v>0</v>
      </c>
      <c r="AG17" s="3">
        <f t="shared" si="9"/>
        <v>1</v>
      </c>
      <c r="AH17" s="3">
        <f t="shared" si="10"/>
        <v>0</v>
      </c>
      <c r="AI17" s="3">
        <f t="shared" si="11"/>
        <v>1</v>
      </c>
      <c r="AJ17" s="3">
        <f t="shared" si="12"/>
        <v>1</v>
      </c>
      <c r="AK17" s="3">
        <f t="shared" si="13"/>
        <v>1</v>
      </c>
      <c r="AL17" s="3">
        <f t="shared" si="14"/>
        <v>1</v>
      </c>
      <c r="AM17" s="3">
        <f t="shared" si="15"/>
        <v>1</v>
      </c>
      <c r="AN17" s="3">
        <f t="shared" si="16"/>
        <v>0</v>
      </c>
      <c r="AO17" s="3">
        <f t="shared" si="17"/>
        <v>0</v>
      </c>
      <c r="AP17" s="3">
        <f t="shared" si="19"/>
        <v>1</v>
      </c>
      <c r="AQ17" s="5">
        <f t="shared" si="18"/>
        <v>12</v>
      </c>
    </row>
    <row r="18" spans="1:43" s="3" customFormat="1" ht="16" x14ac:dyDescent="0.2">
      <c r="A18" s="65" t="s">
        <v>110</v>
      </c>
      <c r="B18" s="65" t="s">
        <v>111</v>
      </c>
      <c r="C18" s="65" t="s">
        <v>136</v>
      </c>
      <c r="D18" s="65" t="s">
        <v>152</v>
      </c>
      <c r="E18" s="65" t="s">
        <v>195</v>
      </c>
      <c r="F18" s="65" t="s">
        <v>155</v>
      </c>
      <c r="G18" s="65" t="s">
        <v>156</v>
      </c>
      <c r="H18" s="65" t="s">
        <v>117</v>
      </c>
      <c r="I18" s="65" t="s">
        <v>118</v>
      </c>
      <c r="J18" s="65" t="s">
        <v>141</v>
      </c>
      <c r="K18" s="65" t="s">
        <v>142</v>
      </c>
      <c r="L18" s="65" t="s">
        <v>143</v>
      </c>
      <c r="M18" s="65" t="s">
        <v>153</v>
      </c>
      <c r="N18" s="65" t="s">
        <v>145</v>
      </c>
      <c r="O18" s="65" t="s">
        <v>174</v>
      </c>
      <c r="P18" s="65" t="s">
        <v>125</v>
      </c>
      <c r="Q18" s="65" t="s">
        <v>126</v>
      </c>
      <c r="R18" s="65" t="s">
        <v>147</v>
      </c>
      <c r="X18" s="3">
        <f t="shared" si="0"/>
        <v>0</v>
      </c>
      <c r="Y18" s="3">
        <f t="shared" si="1"/>
        <v>1</v>
      </c>
      <c r="Z18" s="3">
        <f t="shared" si="2"/>
        <v>1</v>
      </c>
      <c r="AA18" s="3">
        <f t="shared" si="3"/>
        <v>0</v>
      </c>
      <c r="AB18" s="3">
        <f t="shared" si="4"/>
        <v>0</v>
      </c>
      <c r="AC18" s="3">
        <f t="shared" si="5"/>
        <v>0</v>
      </c>
      <c r="AD18" s="3">
        <f t="shared" si="6"/>
        <v>0</v>
      </c>
      <c r="AE18" s="3">
        <f t="shared" si="7"/>
        <v>1</v>
      </c>
      <c r="AF18" s="3">
        <f t="shared" si="8"/>
        <v>1</v>
      </c>
      <c r="AG18" s="3">
        <f t="shared" si="9"/>
        <v>1</v>
      </c>
      <c r="AH18" s="3">
        <f t="shared" si="10"/>
        <v>1</v>
      </c>
      <c r="AI18" s="3">
        <f t="shared" si="11"/>
        <v>1</v>
      </c>
      <c r="AJ18" s="3">
        <f t="shared" si="12"/>
        <v>1</v>
      </c>
      <c r="AK18" s="3">
        <f t="shared" si="13"/>
        <v>1</v>
      </c>
      <c r="AL18" s="3">
        <f t="shared" si="14"/>
        <v>0</v>
      </c>
      <c r="AM18" s="3">
        <f t="shared" si="15"/>
        <v>0</v>
      </c>
      <c r="AN18" s="3">
        <f t="shared" si="16"/>
        <v>0</v>
      </c>
      <c r="AO18" s="3">
        <f t="shared" si="17"/>
        <v>0</v>
      </c>
      <c r="AP18" s="3">
        <f t="shared" si="19"/>
        <v>1</v>
      </c>
      <c r="AQ18" s="5">
        <f t="shared" si="18"/>
        <v>10</v>
      </c>
    </row>
    <row r="19" spans="1:43" s="3" customFormat="1" ht="16" x14ac:dyDescent="0.2">
      <c r="A19" s="65" t="s">
        <v>110</v>
      </c>
      <c r="B19" s="65" t="s">
        <v>111</v>
      </c>
      <c r="C19" s="65" t="s">
        <v>136</v>
      </c>
      <c r="D19" s="65" t="s">
        <v>137</v>
      </c>
      <c r="E19" s="65" t="s">
        <v>114</v>
      </c>
      <c r="F19" s="65" t="s">
        <v>115</v>
      </c>
      <c r="G19" s="65" t="s">
        <v>116</v>
      </c>
      <c r="H19" s="65" t="s">
        <v>117</v>
      </c>
      <c r="I19" s="65" t="s">
        <v>118</v>
      </c>
      <c r="J19" s="65" t="s">
        <v>141</v>
      </c>
      <c r="K19" s="65" t="s">
        <v>120</v>
      </c>
      <c r="L19" s="65" t="s">
        <v>143</v>
      </c>
      <c r="M19" s="65" t="s">
        <v>144</v>
      </c>
      <c r="N19" s="65" t="s">
        <v>145</v>
      </c>
      <c r="O19" s="65" t="s">
        <v>123</v>
      </c>
      <c r="P19" s="65" t="s">
        <v>187</v>
      </c>
      <c r="Q19" s="65" t="s">
        <v>146</v>
      </c>
      <c r="R19" s="65" t="s">
        <v>147</v>
      </c>
      <c r="X19" s="3">
        <f t="shared" si="0"/>
        <v>0</v>
      </c>
      <c r="Y19" s="3">
        <f t="shared" si="1"/>
        <v>1</v>
      </c>
      <c r="Z19" s="3">
        <f t="shared" si="2"/>
        <v>1</v>
      </c>
      <c r="AA19" s="3">
        <f t="shared" si="3"/>
        <v>1</v>
      </c>
      <c r="AB19" s="3">
        <f t="shared" si="4"/>
        <v>1</v>
      </c>
      <c r="AC19" s="3">
        <f t="shared" si="5"/>
        <v>0</v>
      </c>
      <c r="AD19" s="3">
        <f t="shared" si="6"/>
        <v>1</v>
      </c>
      <c r="AE19" s="3">
        <f t="shared" si="7"/>
        <v>1</v>
      </c>
      <c r="AF19" s="3">
        <f t="shared" si="8"/>
        <v>1</v>
      </c>
      <c r="AG19" s="3">
        <f t="shared" si="9"/>
        <v>1</v>
      </c>
      <c r="AH19" s="3">
        <f t="shared" si="10"/>
        <v>0</v>
      </c>
      <c r="AI19" s="3">
        <f t="shared" si="11"/>
        <v>1</v>
      </c>
      <c r="AJ19" s="3">
        <f t="shared" si="12"/>
        <v>0</v>
      </c>
      <c r="AK19" s="3">
        <f t="shared" si="13"/>
        <v>1</v>
      </c>
      <c r="AL19" s="3">
        <f t="shared" si="14"/>
        <v>1</v>
      </c>
      <c r="AM19" s="3">
        <f t="shared" si="15"/>
        <v>0</v>
      </c>
      <c r="AN19" s="3">
        <f t="shared" si="16"/>
        <v>0</v>
      </c>
      <c r="AO19" s="3">
        <f t="shared" si="17"/>
        <v>0</v>
      </c>
      <c r="AP19" s="3">
        <f t="shared" si="19"/>
        <v>0</v>
      </c>
      <c r="AQ19" s="5">
        <f t="shared" si="18"/>
        <v>11</v>
      </c>
    </row>
    <row r="20" spans="1:43" s="3" customFormat="1" ht="16" x14ac:dyDescent="0.2">
      <c r="A20" s="58" t="s">
        <v>110</v>
      </c>
      <c r="B20" s="58" t="s">
        <v>111</v>
      </c>
      <c r="C20" s="58" t="s">
        <v>112</v>
      </c>
      <c r="D20" s="58" t="s">
        <v>113</v>
      </c>
      <c r="E20" s="58" t="s">
        <v>114</v>
      </c>
      <c r="F20" s="58" t="s">
        <v>115</v>
      </c>
      <c r="G20" s="58" t="s">
        <v>116</v>
      </c>
      <c r="H20" s="58" t="s">
        <v>117</v>
      </c>
      <c r="I20" s="58" t="s">
        <v>118</v>
      </c>
      <c r="J20" s="58" t="s">
        <v>119</v>
      </c>
      <c r="K20" s="58" t="s">
        <v>120</v>
      </c>
      <c r="L20" s="58" t="s">
        <v>121</v>
      </c>
      <c r="M20" s="58" t="s">
        <v>122</v>
      </c>
      <c r="N20" s="58" t="s">
        <v>123</v>
      </c>
      <c r="O20" s="58" t="s">
        <v>124</v>
      </c>
      <c r="P20" s="58" t="s">
        <v>125</v>
      </c>
      <c r="Q20" s="58" t="s">
        <v>126</v>
      </c>
      <c r="R20" s="58" t="s">
        <v>127</v>
      </c>
      <c r="X20" s="3">
        <f t="shared" si="0"/>
        <v>0</v>
      </c>
      <c r="Y20" s="3">
        <f t="shared" si="1"/>
        <v>1</v>
      </c>
      <c r="Z20" s="3">
        <f t="shared" si="2"/>
        <v>0</v>
      </c>
      <c r="AA20" s="3">
        <f t="shared" si="3"/>
        <v>0</v>
      </c>
      <c r="AB20" s="3">
        <f t="shared" si="4"/>
        <v>1</v>
      </c>
      <c r="AC20" s="3">
        <f t="shared" si="5"/>
        <v>0</v>
      </c>
      <c r="AD20" s="3">
        <f t="shared" si="6"/>
        <v>1</v>
      </c>
      <c r="AE20" s="3">
        <f t="shared" si="7"/>
        <v>1</v>
      </c>
      <c r="AF20" s="3">
        <f t="shared" si="8"/>
        <v>1</v>
      </c>
      <c r="AG20" s="3">
        <f t="shared" si="9"/>
        <v>0</v>
      </c>
      <c r="AH20" s="3">
        <f t="shared" si="10"/>
        <v>0</v>
      </c>
      <c r="AI20" s="3">
        <f t="shared" si="11"/>
        <v>0</v>
      </c>
      <c r="AJ20" s="3">
        <f t="shared" si="12"/>
        <v>0</v>
      </c>
      <c r="AK20" s="3">
        <f t="shared" si="13"/>
        <v>0</v>
      </c>
      <c r="AL20" s="3">
        <f t="shared" si="14"/>
        <v>0</v>
      </c>
      <c r="AM20" s="3">
        <f t="shared" si="15"/>
        <v>0</v>
      </c>
      <c r="AN20" s="3">
        <f t="shared" si="16"/>
        <v>0</v>
      </c>
      <c r="AO20" s="3">
        <f t="shared" si="17"/>
        <v>1</v>
      </c>
      <c r="AP20" s="3">
        <f t="shared" si="19"/>
        <v>1</v>
      </c>
      <c r="AQ20" s="5">
        <f t="shared" si="18"/>
        <v>7</v>
      </c>
    </row>
    <row r="21" spans="1:43" s="3" customFormat="1" ht="16" x14ac:dyDescent="0.2">
      <c r="A21" s="58" t="s">
        <v>135</v>
      </c>
      <c r="B21" s="58" t="s">
        <v>111</v>
      </c>
      <c r="C21" s="58" t="s">
        <v>136</v>
      </c>
      <c r="D21" s="58" t="s">
        <v>137</v>
      </c>
      <c r="E21" s="58" t="s">
        <v>114</v>
      </c>
      <c r="F21" s="58" t="s">
        <v>138</v>
      </c>
      <c r="G21" s="58" t="s">
        <v>116</v>
      </c>
      <c r="H21" s="58" t="s">
        <v>139</v>
      </c>
      <c r="I21" s="58" t="s">
        <v>140</v>
      </c>
      <c r="J21" s="58" t="s">
        <v>141</v>
      </c>
      <c r="K21" s="58" t="s">
        <v>142</v>
      </c>
      <c r="L21" s="58" t="s">
        <v>143</v>
      </c>
      <c r="M21" s="58" t="s">
        <v>144</v>
      </c>
      <c r="N21" s="58" t="s">
        <v>145</v>
      </c>
      <c r="O21" s="58" t="s">
        <v>123</v>
      </c>
      <c r="P21" s="58" t="s">
        <v>125</v>
      </c>
      <c r="Q21" s="58" t="s">
        <v>146</v>
      </c>
      <c r="R21" s="58" t="s">
        <v>147</v>
      </c>
      <c r="X21" s="3">
        <f t="shared" si="0"/>
        <v>1</v>
      </c>
      <c r="Y21" s="3">
        <f t="shared" si="1"/>
        <v>1</v>
      </c>
      <c r="Z21" s="3">
        <f t="shared" si="2"/>
        <v>1</v>
      </c>
      <c r="AA21" s="3">
        <f t="shared" si="3"/>
        <v>1</v>
      </c>
      <c r="AB21" s="3">
        <f t="shared" si="4"/>
        <v>1</v>
      </c>
      <c r="AC21" s="3">
        <f t="shared" si="5"/>
        <v>0</v>
      </c>
      <c r="AD21" s="3">
        <f t="shared" si="6"/>
        <v>1</v>
      </c>
      <c r="AE21" s="3">
        <f t="shared" si="7"/>
        <v>0</v>
      </c>
      <c r="AF21" s="3">
        <f t="shared" si="8"/>
        <v>0</v>
      </c>
      <c r="AG21" s="3">
        <f t="shared" si="9"/>
        <v>1</v>
      </c>
      <c r="AH21" s="3">
        <f t="shared" si="10"/>
        <v>1</v>
      </c>
      <c r="AI21" s="3">
        <f t="shared" si="11"/>
        <v>1</v>
      </c>
      <c r="AJ21" s="3">
        <f t="shared" si="12"/>
        <v>0</v>
      </c>
      <c r="AK21" s="3">
        <f t="shared" si="13"/>
        <v>1</v>
      </c>
      <c r="AL21" s="3">
        <f t="shared" si="14"/>
        <v>1</v>
      </c>
      <c r="AM21" s="3">
        <f t="shared" si="15"/>
        <v>0</v>
      </c>
      <c r="AN21" s="3">
        <f t="shared" si="16"/>
        <v>0</v>
      </c>
      <c r="AO21" s="3">
        <f t="shared" si="17"/>
        <v>0</v>
      </c>
      <c r="AP21" s="3">
        <f t="shared" si="19"/>
        <v>0</v>
      </c>
      <c r="AQ21" s="5">
        <f t="shared" si="18"/>
        <v>11</v>
      </c>
    </row>
    <row r="22" spans="1:43" s="3" customFormat="1" ht="16" x14ac:dyDescent="0.2">
      <c r="A22" s="58" t="s">
        <v>135</v>
      </c>
      <c r="B22" s="58" t="s">
        <v>151</v>
      </c>
      <c r="C22" s="58" t="s">
        <v>136</v>
      </c>
      <c r="D22" s="58" t="s">
        <v>152</v>
      </c>
      <c r="E22" s="58" t="s">
        <v>114</v>
      </c>
      <c r="F22" s="58" t="s">
        <v>138</v>
      </c>
      <c r="G22" s="58" t="s">
        <v>116</v>
      </c>
      <c r="H22" s="58" t="s">
        <v>117</v>
      </c>
      <c r="I22" s="58" t="s">
        <v>118</v>
      </c>
      <c r="J22" s="58" t="s">
        <v>141</v>
      </c>
      <c r="K22" s="58" t="s">
        <v>120</v>
      </c>
      <c r="L22" s="58" t="s">
        <v>143</v>
      </c>
      <c r="M22" s="58" t="s">
        <v>153</v>
      </c>
      <c r="N22" s="58" t="s">
        <v>123</v>
      </c>
      <c r="O22" s="58" t="s">
        <v>123</v>
      </c>
      <c r="P22" s="58" t="s">
        <v>125</v>
      </c>
      <c r="Q22" s="58" t="s">
        <v>126</v>
      </c>
      <c r="R22" s="58" t="s">
        <v>147</v>
      </c>
      <c r="X22" s="3">
        <f t="shared" si="0"/>
        <v>1</v>
      </c>
      <c r="Y22" s="3">
        <f t="shared" si="1"/>
        <v>0</v>
      </c>
      <c r="Z22" s="3">
        <f t="shared" si="2"/>
        <v>1</v>
      </c>
      <c r="AA22" s="3">
        <f t="shared" si="3"/>
        <v>0</v>
      </c>
      <c r="AB22" s="3">
        <f t="shared" si="4"/>
        <v>1</v>
      </c>
      <c r="AC22" s="3">
        <f t="shared" si="5"/>
        <v>0</v>
      </c>
      <c r="AD22" s="3">
        <f t="shared" si="6"/>
        <v>1</v>
      </c>
      <c r="AE22" s="3">
        <f t="shared" si="7"/>
        <v>1</v>
      </c>
      <c r="AF22" s="3">
        <f t="shared" si="8"/>
        <v>1</v>
      </c>
      <c r="AG22" s="3">
        <f t="shared" si="9"/>
        <v>1</v>
      </c>
      <c r="AH22" s="3">
        <f t="shared" si="10"/>
        <v>0</v>
      </c>
      <c r="AI22" s="3">
        <f t="shared" si="11"/>
        <v>1</v>
      </c>
      <c r="AJ22" s="3">
        <f t="shared" si="12"/>
        <v>1</v>
      </c>
      <c r="AK22" s="3">
        <f t="shared" si="13"/>
        <v>0</v>
      </c>
      <c r="AL22" s="3">
        <f t="shared" si="14"/>
        <v>1</v>
      </c>
      <c r="AM22" s="3">
        <f t="shared" si="15"/>
        <v>0</v>
      </c>
      <c r="AN22" s="3">
        <f t="shared" si="16"/>
        <v>0</v>
      </c>
      <c r="AO22" s="3">
        <f t="shared" si="17"/>
        <v>0</v>
      </c>
      <c r="AP22" s="3">
        <f t="shared" si="19"/>
        <v>1</v>
      </c>
      <c r="AQ22" s="5">
        <f t="shared" si="18"/>
        <v>11</v>
      </c>
    </row>
    <row r="23" spans="1:43" s="3" customFormat="1" ht="16" x14ac:dyDescent="0.2">
      <c r="A23" s="58" t="s">
        <v>135</v>
      </c>
      <c r="B23" s="58" t="s">
        <v>111</v>
      </c>
      <c r="C23" s="58" t="s">
        <v>136</v>
      </c>
      <c r="D23" s="58" t="s">
        <v>137</v>
      </c>
      <c r="E23" s="58" t="s">
        <v>114</v>
      </c>
      <c r="F23" s="58" t="s">
        <v>155</v>
      </c>
      <c r="G23" s="58" t="s">
        <v>156</v>
      </c>
      <c r="H23" s="58" t="s">
        <v>117</v>
      </c>
      <c r="I23" s="58" t="s">
        <v>118</v>
      </c>
      <c r="J23" s="58" t="s">
        <v>119</v>
      </c>
      <c r="K23" s="58" t="s">
        <v>120</v>
      </c>
      <c r="L23" s="58" t="s">
        <v>143</v>
      </c>
      <c r="M23" s="58" t="s">
        <v>153</v>
      </c>
      <c r="N23" s="58" t="s">
        <v>145</v>
      </c>
      <c r="O23" s="58" t="s">
        <v>123</v>
      </c>
      <c r="P23" s="58" t="s">
        <v>125</v>
      </c>
      <c r="Q23" s="58" t="s">
        <v>157</v>
      </c>
      <c r="R23" s="58" t="s">
        <v>127</v>
      </c>
      <c r="X23" s="3">
        <f t="shared" si="0"/>
        <v>1</v>
      </c>
      <c r="Y23" s="3">
        <f t="shared" si="1"/>
        <v>1</v>
      </c>
      <c r="Z23" s="3">
        <f t="shared" si="2"/>
        <v>1</v>
      </c>
      <c r="AA23" s="3">
        <f t="shared" si="3"/>
        <v>1</v>
      </c>
      <c r="AB23" s="3">
        <f t="shared" si="4"/>
        <v>1</v>
      </c>
      <c r="AC23" s="3">
        <f t="shared" si="5"/>
        <v>0</v>
      </c>
      <c r="AD23" s="3">
        <f t="shared" si="6"/>
        <v>0</v>
      </c>
      <c r="AE23" s="3">
        <f t="shared" si="7"/>
        <v>1</v>
      </c>
      <c r="AF23" s="3">
        <f t="shared" si="8"/>
        <v>1</v>
      </c>
      <c r="AG23" s="3">
        <f t="shared" si="9"/>
        <v>0</v>
      </c>
      <c r="AH23" s="3">
        <f t="shared" si="10"/>
        <v>0</v>
      </c>
      <c r="AI23" s="3">
        <f t="shared" si="11"/>
        <v>1</v>
      </c>
      <c r="AJ23" s="3">
        <f t="shared" si="12"/>
        <v>1</v>
      </c>
      <c r="AK23" s="3">
        <f t="shared" si="13"/>
        <v>1</v>
      </c>
      <c r="AL23" s="3">
        <f t="shared" si="14"/>
        <v>1</v>
      </c>
      <c r="AM23" s="3">
        <f t="shared" si="15"/>
        <v>0</v>
      </c>
      <c r="AN23" s="3">
        <f t="shared" si="16"/>
        <v>1</v>
      </c>
      <c r="AO23" s="3">
        <f t="shared" si="17"/>
        <v>1</v>
      </c>
      <c r="AP23" s="3">
        <f t="shared" si="19"/>
        <v>0</v>
      </c>
      <c r="AQ23" s="5">
        <f t="shared" si="18"/>
        <v>12</v>
      </c>
    </row>
    <row r="24" spans="1:43" s="3" customFormat="1" ht="16" x14ac:dyDescent="0.2">
      <c r="A24" s="58" t="s">
        <v>135</v>
      </c>
      <c r="B24" s="58" t="s">
        <v>151</v>
      </c>
      <c r="C24" s="58" t="s">
        <v>136</v>
      </c>
      <c r="D24" s="58" t="s">
        <v>137</v>
      </c>
      <c r="E24" s="58" t="s">
        <v>114</v>
      </c>
      <c r="F24" s="58" t="s">
        <v>138</v>
      </c>
      <c r="G24" s="58" t="s">
        <v>116</v>
      </c>
      <c r="H24" s="58" t="s">
        <v>159</v>
      </c>
      <c r="I24" s="58" t="s">
        <v>118</v>
      </c>
      <c r="J24" s="58" t="s">
        <v>141</v>
      </c>
      <c r="K24" s="58" t="s">
        <v>142</v>
      </c>
      <c r="L24" s="58" t="s">
        <v>143</v>
      </c>
      <c r="M24" s="58" t="s">
        <v>144</v>
      </c>
      <c r="N24" s="58" t="s">
        <v>145</v>
      </c>
      <c r="O24" s="58" t="s">
        <v>123</v>
      </c>
      <c r="P24" s="58" t="s">
        <v>125</v>
      </c>
      <c r="Q24" s="58" t="s">
        <v>126</v>
      </c>
      <c r="R24" s="58" t="s">
        <v>127</v>
      </c>
      <c r="X24" s="3">
        <f t="shared" si="0"/>
        <v>1</v>
      </c>
      <c r="Y24" s="3">
        <f t="shared" si="1"/>
        <v>0</v>
      </c>
      <c r="Z24" s="3">
        <f t="shared" si="2"/>
        <v>1</v>
      </c>
      <c r="AA24" s="3">
        <f t="shared" si="3"/>
        <v>1</v>
      </c>
      <c r="AB24" s="3">
        <f t="shared" si="4"/>
        <v>1</v>
      </c>
      <c r="AC24" s="3">
        <f t="shared" si="5"/>
        <v>0</v>
      </c>
      <c r="AD24" s="3">
        <f t="shared" si="6"/>
        <v>1</v>
      </c>
      <c r="AE24" s="3">
        <f t="shared" si="7"/>
        <v>0</v>
      </c>
      <c r="AF24" s="3">
        <f t="shared" si="8"/>
        <v>1</v>
      </c>
      <c r="AG24" s="3">
        <f t="shared" si="9"/>
        <v>1</v>
      </c>
      <c r="AH24" s="3">
        <f t="shared" si="10"/>
        <v>1</v>
      </c>
      <c r="AI24" s="3">
        <f t="shared" si="11"/>
        <v>1</v>
      </c>
      <c r="AJ24" s="3">
        <f t="shared" si="12"/>
        <v>0</v>
      </c>
      <c r="AK24" s="3">
        <f t="shared" si="13"/>
        <v>1</v>
      </c>
      <c r="AL24" s="3">
        <f t="shared" si="14"/>
        <v>1</v>
      </c>
      <c r="AM24" s="3">
        <f t="shared" si="15"/>
        <v>0</v>
      </c>
      <c r="AN24" s="3">
        <f t="shared" si="16"/>
        <v>0</v>
      </c>
      <c r="AO24" s="3">
        <f t="shared" si="17"/>
        <v>1</v>
      </c>
      <c r="AP24" s="3">
        <f t="shared" si="19"/>
        <v>1</v>
      </c>
      <c r="AQ24" s="5">
        <f t="shared" si="18"/>
        <v>13</v>
      </c>
    </row>
    <row r="25" spans="1:43" s="3" customFormat="1" ht="16" x14ac:dyDescent="0.2">
      <c r="A25" s="58" t="s">
        <v>135</v>
      </c>
      <c r="B25" s="58" t="s">
        <v>151</v>
      </c>
      <c r="C25" s="58" t="s">
        <v>136</v>
      </c>
      <c r="D25" s="58" t="s">
        <v>137</v>
      </c>
      <c r="E25" s="58" t="s">
        <v>114</v>
      </c>
      <c r="F25" s="58" t="s">
        <v>138</v>
      </c>
      <c r="G25" s="58" t="s">
        <v>116</v>
      </c>
      <c r="H25" s="58" t="s">
        <v>117</v>
      </c>
      <c r="I25" s="58" t="s">
        <v>118</v>
      </c>
      <c r="J25" s="58" t="s">
        <v>141</v>
      </c>
      <c r="K25" s="58" t="s">
        <v>142</v>
      </c>
      <c r="L25" s="58" t="s">
        <v>143</v>
      </c>
      <c r="M25" s="58" t="s">
        <v>161</v>
      </c>
      <c r="N25" s="58" t="s">
        <v>145</v>
      </c>
      <c r="O25" s="58" t="s">
        <v>123</v>
      </c>
      <c r="P25" s="58" t="s">
        <v>125</v>
      </c>
      <c r="Q25" s="58" t="s">
        <v>157</v>
      </c>
      <c r="R25" s="58" t="s">
        <v>162</v>
      </c>
      <c r="X25" s="3">
        <f t="shared" si="0"/>
        <v>1</v>
      </c>
      <c r="Y25" s="3">
        <f t="shared" si="1"/>
        <v>0</v>
      </c>
      <c r="Z25" s="3">
        <f t="shared" si="2"/>
        <v>1</v>
      </c>
      <c r="AA25" s="3">
        <f t="shared" si="3"/>
        <v>1</v>
      </c>
      <c r="AB25" s="3">
        <f t="shared" si="4"/>
        <v>1</v>
      </c>
      <c r="AC25" s="3">
        <f t="shared" si="5"/>
        <v>0</v>
      </c>
      <c r="AD25" s="3">
        <f t="shared" si="6"/>
        <v>1</v>
      </c>
      <c r="AE25" s="3">
        <f t="shared" si="7"/>
        <v>1</v>
      </c>
      <c r="AF25" s="3">
        <f t="shared" si="8"/>
        <v>1</v>
      </c>
      <c r="AG25" s="3">
        <f t="shared" si="9"/>
        <v>1</v>
      </c>
      <c r="AH25" s="3">
        <f t="shared" si="10"/>
        <v>1</v>
      </c>
      <c r="AI25" s="3">
        <f t="shared" si="11"/>
        <v>1</v>
      </c>
      <c r="AJ25" s="3">
        <f t="shared" si="12"/>
        <v>0</v>
      </c>
      <c r="AK25" s="3">
        <f t="shared" si="13"/>
        <v>1</v>
      </c>
      <c r="AL25" s="3">
        <f t="shared" si="14"/>
        <v>1</v>
      </c>
      <c r="AM25" s="3">
        <f t="shared" si="15"/>
        <v>0</v>
      </c>
      <c r="AN25" s="3">
        <f t="shared" si="16"/>
        <v>1</v>
      </c>
      <c r="AO25" s="3">
        <f t="shared" si="17"/>
        <v>0</v>
      </c>
      <c r="AP25" s="3">
        <f t="shared" si="19"/>
        <v>0</v>
      </c>
      <c r="AQ25" s="5">
        <f t="shared" si="18"/>
        <v>12</v>
      </c>
    </row>
    <row r="26" spans="1:43" s="3" customFormat="1" ht="16" x14ac:dyDescent="0.2">
      <c r="A26" s="58" t="s">
        <v>110</v>
      </c>
      <c r="B26" s="58" t="s">
        <v>111</v>
      </c>
      <c r="C26" s="58" t="s">
        <v>136</v>
      </c>
      <c r="D26" s="58" t="s">
        <v>137</v>
      </c>
      <c r="E26" s="58" t="s">
        <v>114</v>
      </c>
      <c r="F26" s="58" t="s">
        <v>138</v>
      </c>
      <c r="G26" s="58" t="s">
        <v>156</v>
      </c>
      <c r="H26" s="58" t="s">
        <v>139</v>
      </c>
      <c r="I26" s="58" t="s">
        <v>140</v>
      </c>
      <c r="J26" s="58" t="s">
        <v>141</v>
      </c>
      <c r="K26" s="58" t="s">
        <v>142</v>
      </c>
      <c r="L26" s="58" t="s">
        <v>143</v>
      </c>
      <c r="M26" s="58" t="s">
        <v>153</v>
      </c>
      <c r="N26" s="58" t="s">
        <v>145</v>
      </c>
      <c r="O26" s="58" t="s">
        <v>123</v>
      </c>
      <c r="P26" s="58" t="s">
        <v>125</v>
      </c>
      <c r="Q26" s="58" t="s">
        <v>126</v>
      </c>
      <c r="R26" s="58" t="s">
        <v>147</v>
      </c>
      <c r="X26" s="3">
        <f t="shared" si="0"/>
        <v>0</v>
      </c>
      <c r="Y26" s="3">
        <f t="shared" si="1"/>
        <v>1</v>
      </c>
      <c r="Z26" s="3">
        <f t="shared" si="2"/>
        <v>1</v>
      </c>
      <c r="AA26" s="3">
        <f t="shared" si="3"/>
        <v>1</v>
      </c>
      <c r="AB26" s="3">
        <f t="shared" si="4"/>
        <v>1</v>
      </c>
      <c r="AC26" s="3">
        <f t="shared" si="5"/>
        <v>0</v>
      </c>
      <c r="AD26" s="3">
        <f t="shared" si="6"/>
        <v>0</v>
      </c>
      <c r="AE26" s="3">
        <f t="shared" si="7"/>
        <v>0</v>
      </c>
      <c r="AF26" s="3">
        <f t="shared" si="8"/>
        <v>0</v>
      </c>
      <c r="AG26" s="3">
        <f t="shared" si="9"/>
        <v>1</v>
      </c>
      <c r="AH26" s="3">
        <f t="shared" si="10"/>
        <v>1</v>
      </c>
      <c r="AI26" s="3">
        <f t="shared" si="11"/>
        <v>1</v>
      </c>
      <c r="AJ26" s="3">
        <f t="shared" si="12"/>
        <v>1</v>
      </c>
      <c r="AK26" s="3">
        <f t="shared" si="13"/>
        <v>1</v>
      </c>
      <c r="AL26" s="3">
        <f t="shared" si="14"/>
        <v>1</v>
      </c>
      <c r="AM26" s="3">
        <f t="shared" si="15"/>
        <v>0</v>
      </c>
      <c r="AN26" s="3">
        <f t="shared" si="16"/>
        <v>0</v>
      </c>
      <c r="AO26" s="3">
        <f t="shared" si="17"/>
        <v>0</v>
      </c>
      <c r="AP26" s="3">
        <f t="shared" si="19"/>
        <v>1</v>
      </c>
      <c r="AQ26" s="5">
        <f t="shared" si="18"/>
        <v>11</v>
      </c>
    </row>
    <row r="27" spans="1:43" s="3" customFormat="1" ht="16" x14ac:dyDescent="0.2">
      <c r="A27" s="58" t="s">
        <v>165</v>
      </c>
      <c r="B27" s="58" t="s">
        <v>166</v>
      </c>
      <c r="C27" s="58" t="s">
        <v>167</v>
      </c>
      <c r="D27" s="58" t="s">
        <v>137</v>
      </c>
      <c r="E27" s="58" t="s">
        <v>168</v>
      </c>
      <c r="F27" s="58" t="s">
        <v>138</v>
      </c>
      <c r="G27" s="58" t="s">
        <v>156</v>
      </c>
      <c r="H27" s="58" t="s">
        <v>139</v>
      </c>
      <c r="I27" s="58" t="s">
        <v>140</v>
      </c>
      <c r="J27" s="58" t="s">
        <v>169</v>
      </c>
      <c r="K27" s="58" t="s">
        <v>142</v>
      </c>
      <c r="L27" s="58" t="s">
        <v>170</v>
      </c>
      <c r="M27" s="58" t="s">
        <v>122</v>
      </c>
      <c r="N27" s="58" t="s">
        <v>145</v>
      </c>
      <c r="O27" s="58" t="s">
        <v>124</v>
      </c>
      <c r="P27" s="58" t="s">
        <v>171</v>
      </c>
      <c r="Q27" s="58" t="s">
        <v>146</v>
      </c>
      <c r="R27" s="58" t="s">
        <v>162</v>
      </c>
      <c r="X27" s="3">
        <f t="shared" si="0"/>
        <v>0</v>
      </c>
      <c r="Y27" s="3">
        <f t="shared" si="1"/>
        <v>0</v>
      </c>
      <c r="Z27" s="3">
        <f t="shared" si="2"/>
        <v>0</v>
      </c>
      <c r="AA27" s="3">
        <f t="shared" si="3"/>
        <v>1</v>
      </c>
      <c r="AB27" s="3">
        <f t="shared" si="4"/>
        <v>0</v>
      </c>
      <c r="AC27" s="3">
        <f t="shared" si="5"/>
        <v>0</v>
      </c>
      <c r="AD27" s="3">
        <f t="shared" si="6"/>
        <v>0</v>
      </c>
      <c r="AE27" s="3">
        <f t="shared" si="7"/>
        <v>0</v>
      </c>
      <c r="AF27" s="3">
        <f t="shared" si="8"/>
        <v>0</v>
      </c>
      <c r="AG27" s="3">
        <f t="shared" si="9"/>
        <v>0</v>
      </c>
      <c r="AH27" s="3">
        <f t="shared" si="10"/>
        <v>1</v>
      </c>
      <c r="AI27" s="3">
        <f t="shared" si="11"/>
        <v>0</v>
      </c>
      <c r="AJ27" s="3">
        <f t="shared" si="12"/>
        <v>0</v>
      </c>
      <c r="AK27" s="3">
        <f t="shared" si="13"/>
        <v>1</v>
      </c>
      <c r="AL27" s="3">
        <f t="shared" si="14"/>
        <v>0</v>
      </c>
      <c r="AM27" s="3">
        <f t="shared" si="15"/>
        <v>1</v>
      </c>
      <c r="AN27" s="3">
        <f t="shared" si="16"/>
        <v>0</v>
      </c>
      <c r="AO27" s="3">
        <f t="shared" si="17"/>
        <v>0</v>
      </c>
      <c r="AP27" s="3">
        <f t="shared" si="19"/>
        <v>0</v>
      </c>
      <c r="AQ27" s="5">
        <f t="shared" si="18"/>
        <v>4</v>
      </c>
    </row>
    <row r="28" spans="1:43" s="3" customFormat="1" ht="16" x14ac:dyDescent="0.2">
      <c r="A28" s="58" t="s">
        <v>173</v>
      </c>
      <c r="B28" s="58" t="s">
        <v>151</v>
      </c>
      <c r="C28" s="58" t="s">
        <v>136</v>
      </c>
      <c r="D28" s="58" t="s">
        <v>137</v>
      </c>
      <c r="E28" s="58" t="s">
        <v>114</v>
      </c>
      <c r="F28" s="58" t="s">
        <v>138</v>
      </c>
      <c r="G28" s="58" t="s">
        <v>116</v>
      </c>
      <c r="H28" s="58" t="s">
        <v>117</v>
      </c>
      <c r="I28" s="58" t="s">
        <v>140</v>
      </c>
      <c r="J28" s="58" t="s">
        <v>119</v>
      </c>
      <c r="K28" s="58" t="s">
        <v>120</v>
      </c>
      <c r="L28" s="58" t="s">
        <v>143</v>
      </c>
      <c r="M28" s="58" t="s">
        <v>153</v>
      </c>
      <c r="N28" s="58" t="s">
        <v>123</v>
      </c>
      <c r="O28" s="58" t="s">
        <v>174</v>
      </c>
      <c r="P28" s="58" t="s">
        <v>125</v>
      </c>
      <c r="Q28" s="58" t="s">
        <v>126</v>
      </c>
      <c r="R28" s="58" t="s">
        <v>147</v>
      </c>
      <c r="X28" s="3">
        <f t="shared" si="0"/>
        <v>0</v>
      </c>
      <c r="Y28" s="3">
        <f t="shared" si="1"/>
        <v>0</v>
      </c>
      <c r="Z28" s="3">
        <f t="shared" si="2"/>
        <v>1</v>
      </c>
      <c r="AA28" s="3">
        <f t="shared" si="3"/>
        <v>1</v>
      </c>
      <c r="AB28" s="3">
        <f t="shared" si="4"/>
        <v>1</v>
      </c>
      <c r="AC28" s="3">
        <f t="shared" si="5"/>
        <v>0</v>
      </c>
      <c r="AD28" s="3">
        <f t="shared" si="6"/>
        <v>1</v>
      </c>
      <c r="AE28" s="3">
        <f t="shared" si="7"/>
        <v>1</v>
      </c>
      <c r="AF28" s="3">
        <f t="shared" si="8"/>
        <v>0</v>
      </c>
      <c r="AG28" s="3">
        <f t="shared" si="9"/>
        <v>0</v>
      </c>
      <c r="AH28" s="3">
        <f t="shared" si="10"/>
        <v>0</v>
      </c>
      <c r="AI28" s="3">
        <f t="shared" si="11"/>
        <v>1</v>
      </c>
      <c r="AJ28" s="3">
        <f t="shared" si="12"/>
        <v>1</v>
      </c>
      <c r="AK28" s="3">
        <f t="shared" si="13"/>
        <v>0</v>
      </c>
      <c r="AL28" s="3">
        <f t="shared" si="14"/>
        <v>0</v>
      </c>
      <c r="AM28" s="3">
        <f t="shared" si="15"/>
        <v>0</v>
      </c>
      <c r="AN28" s="3">
        <f t="shared" si="16"/>
        <v>0</v>
      </c>
      <c r="AO28" s="3">
        <f t="shared" si="17"/>
        <v>0</v>
      </c>
      <c r="AP28" s="3">
        <f t="shared" si="19"/>
        <v>1</v>
      </c>
      <c r="AQ28" s="5">
        <f t="shared" si="18"/>
        <v>8</v>
      </c>
    </row>
    <row r="29" spans="1:43" s="3" customFormat="1" ht="16" x14ac:dyDescent="0.2">
      <c r="A29" s="58" t="s">
        <v>110</v>
      </c>
      <c r="B29" s="58" t="s">
        <v>151</v>
      </c>
      <c r="C29" s="58" t="s">
        <v>136</v>
      </c>
      <c r="D29" s="58" t="s">
        <v>137</v>
      </c>
      <c r="E29" s="58" t="s">
        <v>114</v>
      </c>
      <c r="F29" s="58" t="s">
        <v>138</v>
      </c>
      <c r="G29" s="58" t="s">
        <v>176</v>
      </c>
      <c r="H29" s="58" t="s">
        <v>117</v>
      </c>
      <c r="I29" s="58" t="s">
        <v>140</v>
      </c>
      <c r="J29" s="58" t="s">
        <v>141</v>
      </c>
      <c r="K29" s="58" t="s">
        <v>120</v>
      </c>
      <c r="L29" s="58" t="s">
        <v>143</v>
      </c>
      <c r="M29" s="58" t="s">
        <v>153</v>
      </c>
      <c r="N29" s="58" t="s">
        <v>145</v>
      </c>
      <c r="O29" s="58" t="s">
        <v>123</v>
      </c>
      <c r="P29" s="58" t="s">
        <v>125</v>
      </c>
      <c r="Q29" s="58" t="s">
        <v>126</v>
      </c>
      <c r="R29" s="58" t="s">
        <v>147</v>
      </c>
      <c r="X29" s="3">
        <f t="shared" si="0"/>
        <v>0</v>
      </c>
      <c r="Y29" s="3">
        <f t="shared" si="1"/>
        <v>0</v>
      </c>
      <c r="Z29" s="3">
        <f t="shared" si="2"/>
        <v>1</v>
      </c>
      <c r="AA29" s="3">
        <f t="shared" si="3"/>
        <v>1</v>
      </c>
      <c r="AB29" s="3">
        <f t="shared" si="4"/>
        <v>1</v>
      </c>
      <c r="AC29" s="3">
        <f t="shared" si="5"/>
        <v>0</v>
      </c>
      <c r="AD29" s="3">
        <f t="shared" si="6"/>
        <v>0</v>
      </c>
      <c r="AE29" s="3">
        <f t="shared" si="7"/>
        <v>1</v>
      </c>
      <c r="AF29" s="3">
        <f t="shared" si="8"/>
        <v>0</v>
      </c>
      <c r="AG29" s="3">
        <f t="shared" si="9"/>
        <v>1</v>
      </c>
      <c r="AH29" s="3">
        <f t="shared" si="10"/>
        <v>0</v>
      </c>
      <c r="AI29" s="3">
        <f t="shared" si="11"/>
        <v>1</v>
      </c>
      <c r="AJ29" s="3">
        <f t="shared" si="12"/>
        <v>1</v>
      </c>
      <c r="AK29" s="3">
        <f t="shared" si="13"/>
        <v>1</v>
      </c>
      <c r="AL29" s="3">
        <f t="shared" si="14"/>
        <v>1</v>
      </c>
      <c r="AM29" s="3">
        <f t="shared" si="15"/>
        <v>0</v>
      </c>
      <c r="AN29" s="3">
        <f t="shared" si="16"/>
        <v>0</v>
      </c>
      <c r="AO29" s="3">
        <f t="shared" si="17"/>
        <v>0</v>
      </c>
      <c r="AP29" s="3">
        <f t="shared" si="19"/>
        <v>1</v>
      </c>
      <c r="AQ29" s="5">
        <f t="shared" si="18"/>
        <v>10</v>
      </c>
    </row>
    <row r="30" spans="1:43" s="3" customFormat="1" ht="16" x14ac:dyDescent="0.2">
      <c r="A30" s="58" t="s">
        <v>173</v>
      </c>
      <c r="B30" s="58" t="s">
        <v>151</v>
      </c>
      <c r="C30" s="58" t="s">
        <v>136</v>
      </c>
      <c r="D30" s="58" t="s">
        <v>137</v>
      </c>
      <c r="E30" s="58" t="s">
        <v>114</v>
      </c>
      <c r="F30" s="58" t="s">
        <v>178</v>
      </c>
      <c r="G30" s="58" t="s">
        <v>176</v>
      </c>
      <c r="H30" s="58" t="s">
        <v>117</v>
      </c>
      <c r="I30" s="58" t="s">
        <v>118</v>
      </c>
      <c r="J30" s="58" t="s">
        <v>141</v>
      </c>
      <c r="K30" s="58" t="s">
        <v>142</v>
      </c>
      <c r="L30" s="58" t="s">
        <v>143</v>
      </c>
      <c r="M30" s="58" t="s">
        <v>153</v>
      </c>
      <c r="N30" s="58" t="s">
        <v>145</v>
      </c>
      <c r="O30" s="58" t="s">
        <v>179</v>
      </c>
      <c r="P30" s="58" t="s">
        <v>125</v>
      </c>
      <c r="Q30" s="58" t="s">
        <v>126</v>
      </c>
      <c r="R30" s="58" t="s">
        <v>147</v>
      </c>
      <c r="X30" s="3">
        <f t="shared" si="0"/>
        <v>0</v>
      </c>
      <c r="Y30" s="3">
        <f t="shared" si="1"/>
        <v>0</v>
      </c>
      <c r="Z30" s="3">
        <f t="shared" si="2"/>
        <v>1</v>
      </c>
      <c r="AA30" s="3">
        <f t="shared" si="3"/>
        <v>1</v>
      </c>
      <c r="AB30" s="3">
        <f t="shared" si="4"/>
        <v>1</v>
      </c>
      <c r="AC30" s="3">
        <f t="shared" si="5"/>
        <v>1</v>
      </c>
      <c r="AD30" s="3">
        <f t="shared" si="6"/>
        <v>0</v>
      </c>
      <c r="AE30" s="3">
        <f t="shared" si="7"/>
        <v>1</v>
      </c>
      <c r="AF30" s="3">
        <f t="shared" si="8"/>
        <v>1</v>
      </c>
      <c r="AG30" s="3">
        <f t="shared" si="9"/>
        <v>1</v>
      </c>
      <c r="AH30" s="3">
        <f t="shared" si="10"/>
        <v>1</v>
      </c>
      <c r="AI30" s="3">
        <f t="shared" si="11"/>
        <v>1</v>
      </c>
      <c r="AJ30" s="3">
        <f t="shared" si="12"/>
        <v>1</v>
      </c>
      <c r="AK30" s="3">
        <f t="shared" si="13"/>
        <v>1</v>
      </c>
      <c r="AL30" s="3">
        <f t="shared" si="14"/>
        <v>0</v>
      </c>
      <c r="AM30" s="3">
        <f t="shared" si="15"/>
        <v>0</v>
      </c>
      <c r="AN30" s="3">
        <f t="shared" si="16"/>
        <v>0</v>
      </c>
      <c r="AO30" s="3">
        <f t="shared" si="17"/>
        <v>0</v>
      </c>
      <c r="AP30" s="3">
        <f t="shared" si="19"/>
        <v>1</v>
      </c>
      <c r="AQ30" s="5">
        <f t="shared" si="18"/>
        <v>12</v>
      </c>
    </row>
    <row r="31" spans="1:43" s="3" customFormat="1" ht="16" x14ac:dyDescent="0.2">
      <c r="A31" s="58" t="s">
        <v>135</v>
      </c>
      <c r="B31" s="58" t="s">
        <v>151</v>
      </c>
      <c r="C31" s="58" t="s">
        <v>136</v>
      </c>
      <c r="D31" s="58" t="s">
        <v>137</v>
      </c>
      <c r="E31" s="58" t="s">
        <v>114</v>
      </c>
      <c r="F31" s="58" t="s">
        <v>115</v>
      </c>
      <c r="G31" s="58" t="s">
        <v>156</v>
      </c>
      <c r="H31" s="58" t="s">
        <v>139</v>
      </c>
      <c r="I31" s="58" t="s">
        <v>118</v>
      </c>
      <c r="J31" s="58" t="s">
        <v>141</v>
      </c>
      <c r="K31" s="58" t="s">
        <v>120</v>
      </c>
      <c r="L31" s="58" t="s">
        <v>143</v>
      </c>
      <c r="M31" s="58" t="s">
        <v>144</v>
      </c>
      <c r="N31" s="58" t="s">
        <v>145</v>
      </c>
      <c r="O31" s="58" t="s">
        <v>123</v>
      </c>
      <c r="P31" s="58" t="s">
        <v>125</v>
      </c>
      <c r="Q31" s="58" t="s">
        <v>157</v>
      </c>
      <c r="R31" s="58" t="s">
        <v>127</v>
      </c>
      <c r="X31" s="3">
        <f t="shared" si="0"/>
        <v>1</v>
      </c>
      <c r="Y31" s="3">
        <f t="shared" si="1"/>
        <v>0</v>
      </c>
      <c r="Z31" s="3">
        <f t="shared" si="2"/>
        <v>1</v>
      </c>
      <c r="AA31" s="3">
        <f t="shared" si="3"/>
        <v>1</v>
      </c>
      <c r="AB31" s="3">
        <f t="shared" si="4"/>
        <v>1</v>
      </c>
      <c r="AC31" s="3">
        <f t="shared" si="5"/>
        <v>0</v>
      </c>
      <c r="AD31" s="3">
        <f t="shared" si="6"/>
        <v>0</v>
      </c>
      <c r="AE31" s="3">
        <f t="shared" si="7"/>
        <v>0</v>
      </c>
      <c r="AF31" s="3">
        <f t="shared" si="8"/>
        <v>1</v>
      </c>
      <c r="AG31" s="3">
        <f t="shared" si="9"/>
        <v>1</v>
      </c>
      <c r="AH31" s="3">
        <f t="shared" si="10"/>
        <v>0</v>
      </c>
      <c r="AI31" s="3">
        <f t="shared" si="11"/>
        <v>1</v>
      </c>
      <c r="AJ31" s="3">
        <f t="shared" si="12"/>
        <v>0</v>
      </c>
      <c r="AK31" s="3">
        <f t="shared" si="13"/>
        <v>1</v>
      </c>
      <c r="AL31" s="3">
        <f t="shared" si="14"/>
        <v>1</v>
      </c>
      <c r="AM31" s="3">
        <f t="shared" si="15"/>
        <v>0</v>
      </c>
      <c r="AN31" s="3">
        <f t="shared" si="16"/>
        <v>1</v>
      </c>
      <c r="AO31" s="3">
        <f t="shared" si="17"/>
        <v>1</v>
      </c>
      <c r="AP31" s="3">
        <f t="shared" si="19"/>
        <v>0</v>
      </c>
      <c r="AQ31" s="5">
        <f t="shared" si="18"/>
        <v>10</v>
      </c>
    </row>
    <row r="32" spans="1:43" s="3" customFormat="1" ht="16" x14ac:dyDescent="0.2">
      <c r="A32" s="58" t="s">
        <v>135</v>
      </c>
      <c r="B32" s="58" t="s">
        <v>151</v>
      </c>
      <c r="C32" s="58" t="s">
        <v>136</v>
      </c>
      <c r="D32" s="58" t="s">
        <v>137</v>
      </c>
      <c r="E32" s="58" t="s">
        <v>114</v>
      </c>
      <c r="F32" s="58" t="s">
        <v>178</v>
      </c>
      <c r="G32" s="58" t="s">
        <v>116</v>
      </c>
      <c r="H32" s="58" t="s">
        <v>139</v>
      </c>
      <c r="I32" s="58" t="s">
        <v>140</v>
      </c>
      <c r="J32" s="58" t="s">
        <v>141</v>
      </c>
      <c r="K32" s="58" t="s">
        <v>142</v>
      </c>
      <c r="L32" s="58" t="s">
        <v>182</v>
      </c>
      <c r="M32" s="58" t="s">
        <v>122</v>
      </c>
      <c r="N32" s="58" t="s">
        <v>145</v>
      </c>
      <c r="O32" s="58" t="s">
        <v>123</v>
      </c>
      <c r="P32" s="58" t="s">
        <v>125</v>
      </c>
      <c r="Q32" s="58" t="s">
        <v>157</v>
      </c>
      <c r="R32" s="58" t="s">
        <v>127</v>
      </c>
      <c r="X32" s="3">
        <f t="shared" si="0"/>
        <v>1</v>
      </c>
      <c r="Y32" s="3">
        <f t="shared" si="1"/>
        <v>0</v>
      </c>
      <c r="Z32" s="3">
        <f t="shared" si="2"/>
        <v>1</v>
      </c>
      <c r="AA32" s="3">
        <f t="shared" si="3"/>
        <v>1</v>
      </c>
      <c r="AB32" s="3">
        <f t="shared" si="4"/>
        <v>1</v>
      </c>
      <c r="AC32" s="3">
        <f t="shared" si="5"/>
        <v>1</v>
      </c>
      <c r="AD32" s="3">
        <f t="shared" si="6"/>
        <v>1</v>
      </c>
      <c r="AE32" s="3">
        <f t="shared" si="7"/>
        <v>0</v>
      </c>
      <c r="AF32" s="3">
        <f t="shared" si="8"/>
        <v>0</v>
      </c>
      <c r="AG32" s="3">
        <f t="shared" si="9"/>
        <v>1</v>
      </c>
      <c r="AH32" s="3">
        <f t="shared" si="10"/>
        <v>1</v>
      </c>
      <c r="AI32" s="3">
        <f t="shared" si="11"/>
        <v>0</v>
      </c>
      <c r="AJ32" s="3">
        <f t="shared" si="12"/>
        <v>0</v>
      </c>
      <c r="AK32" s="3">
        <f t="shared" si="13"/>
        <v>1</v>
      </c>
      <c r="AL32" s="3">
        <f t="shared" si="14"/>
        <v>1</v>
      </c>
      <c r="AM32" s="3">
        <f t="shared" si="15"/>
        <v>0</v>
      </c>
      <c r="AN32" s="3">
        <f t="shared" si="16"/>
        <v>1</v>
      </c>
      <c r="AO32" s="3">
        <f t="shared" si="17"/>
        <v>1</v>
      </c>
      <c r="AP32" s="3">
        <f t="shared" si="19"/>
        <v>0</v>
      </c>
      <c r="AQ32" s="5">
        <f t="shared" si="18"/>
        <v>11</v>
      </c>
    </row>
    <row r="33" spans="1:43" s="3" customFormat="1" ht="16" x14ac:dyDescent="0.2">
      <c r="A33" s="58" t="s">
        <v>110</v>
      </c>
      <c r="B33" s="58" t="s">
        <v>151</v>
      </c>
      <c r="C33" s="58" t="s">
        <v>136</v>
      </c>
      <c r="D33" s="58" t="s">
        <v>137</v>
      </c>
      <c r="E33" s="58" t="s">
        <v>114</v>
      </c>
      <c r="F33" s="58" t="s">
        <v>138</v>
      </c>
      <c r="G33" s="58" t="s">
        <v>116</v>
      </c>
      <c r="H33" s="58" t="s">
        <v>117</v>
      </c>
      <c r="I33" s="58" t="s">
        <v>118</v>
      </c>
      <c r="J33" s="58" t="s">
        <v>141</v>
      </c>
      <c r="K33" s="58" t="s">
        <v>142</v>
      </c>
      <c r="L33" s="58" t="s">
        <v>143</v>
      </c>
      <c r="M33" s="58" t="s">
        <v>153</v>
      </c>
      <c r="N33" s="58" t="s">
        <v>145</v>
      </c>
      <c r="O33" s="58" t="s">
        <v>123</v>
      </c>
      <c r="P33" s="58" t="s">
        <v>125</v>
      </c>
      <c r="Q33" s="58" t="s">
        <v>126</v>
      </c>
      <c r="R33" s="58" t="s">
        <v>127</v>
      </c>
      <c r="X33" s="3">
        <f t="shared" si="0"/>
        <v>0</v>
      </c>
      <c r="Y33" s="3">
        <f t="shared" si="1"/>
        <v>0</v>
      </c>
      <c r="Z33" s="3">
        <f t="shared" si="2"/>
        <v>1</v>
      </c>
      <c r="AA33" s="3">
        <f t="shared" si="3"/>
        <v>1</v>
      </c>
      <c r="AB33" s="3">
        <f t="shared" si="4"/>
        <v>1</v>
      </c>
      <c r="AC33" s="3">
        <f t="shared" si="5"/>
        <v>0</v>
      </c>
      <c r="AD33" s="3">
        <f t="shared" si="6"/>
        <v>1</v>
      </c>
      <c r="AE33" s="3">
        <f t="shared" si="7"/>
        <v>1</v>
      </c>
      <c r="AF33" s="3">
        <f t="shared" si="8"/>
        <v>1</v>
      </c>
      <c r="AG33" s="3">
        <f t="shared" si="9"/>
        <v>1</v>
      </c>
      <c r="AH33" s="3">
        <f t="shared" si="10"/>
        <v>1</v>
      </c>
      <c r="AI33" s="3">
        <f t="shared" si="11"/>
        <v>1</v>
      </c>
      <c r="AJ33" s="3">
        <f t="shared" si="12"/>
        <v>1</v>
      </c>
      <c r="AK33" s="3">
        <f t="shared" si="13"/>
        <v>1</v>
      </c>
      <c r="AL33" s="3">
        <f t="shared" si="14"/>
        <v>1</v>
      </c>
      <c r="AM33" s="3">
        <f t="shared" si="15"/>
        <v>0</v>
      </c>
      <c r="AN33" s="3">
        <f t="shared" si="16"/>
        <v>0</v>
      </c>
      <c r="AO33" s="3">
        <f t="shared" si="17"/>
        <v>1</v>
      </c>
      <c r="AP33" s="3">
        <f t="shared" si="19"/>
        <v>1</v>
      </c>
      <c r="AQ33" s="5">
        <f t="shared" si="18"/>
        <v>14</v>
      </c>
    </row>
    <row r="34" spans="1:43" s="3" customFormat="1" ht="16" x14ac:dyDescent="0.2">
      <c r="A34" s="58" t="s">
        <v>135</v>
      </c>
      <c r="B34" s="58" t="s">
        <v>111</v>
      </c>
      <c r="C34" s="58" t="s">
        <v>136</v>
      </c>
      <c r="D34" s="58" t="s">
        <v>137</v>
      </c>
      <c r="E34" s="58" t="s">
        <v>114</v>
      </c>
      <c r="F34" s="58" t="s">
        <v>138</v>
      </c>
      <c r="G34" s="58" t="s">
        <v>116</v>
      </c>
      <c r="H34" s="58" t="s">
        <v>117</v>
      </c>
      <c r="I34" s="58" t="s">
        <v>186</v>
      </c>
      <c r="J34" s="58" t="s">
        <v>141</v>
      </c>
      <c r="K34" s="58" t="s">
        <v>120</v>
      </c>
      <c r="L34" s="58" t="s">
        <v>143</v>
      </c>
      <c r="M34" s="58" t="s">
        <v>122</v>
      </c>
      <c r="N34" s="58" t="s">
        <v>145</v>
      </c>
      <c r="O34" s="58" t="s">
        <v>123</v>
      </c>
      <c r="P34" s="58" t="s">
        <v>187</v>
      </c>
      <c r="Q34" s="58" t="s">
        <v>157</v>
      </c>
      <c r="R34" s="58" t="s">
        <v>147</v>
      </c>
      <c r="X34" s="3">
        <f t="shared" si="0"/>
        <v>1</v>
      </c>
      <c r="Y34" s="3">
        <f t="shared" si="1"/>
        <v>1</v>
      </c>
      <c r="Z34" s="3">
        <f t="shared" si="2"/>
        <v>1</v>
      </c>
      <c r="AA34" s="3">
        <f t="shared" si="3"/>
        <v>1</v>
      </c>
      <c r="AB34" s="3">
        <f t="shared" si="4"/>
        <v>1</v>
      </c>
      <c r="AC34" s="3">
        <f t="shared" si="5"/>
        <v>0</v>
      </c>
      <c r="AD34" s="3">
        <f t="shared" si="6"/>
        <v>1</v>
      </c>
      <c r="AE34" s="3">
        <f t="shared" si="7"/>
        <v>1</v>
      </c>
      <c r="AF34" s="3">
        <f t="shared" si="8"/>
        <v>0</v>
      </c>
      <c r="AG34" s="3">
        <f t="shared" si="9"/>
        <v>1</v>
      </c>
      <c r="AH34" s="3">
        <f t="shared" si="10"/>
        <v>0</v>
      </c>
      <c r="AI34" s="3">
        <f t="shared" si="11"/>
        <v>1</v>
      </c>
      <c r="AJ34" s="3">
        <f t="shared" si="12"/>
        <v>0</v>
      </c>
      <c r="AK34" s="3">
        <f t="shared" si="13"/>
        <v>1</v>
      </c>
      <c r="AL34" s="3">
        <f t="shared" si="14"/>
        <v>1</v>
      </c>
      <c r="AM34" s="3">
        <f t="shared" si="15"/>
        <v>0</v>
      </c>
      <c r="AN34" s="3">
        <f t="shared" si="16"/>
        <v>1</v>
      </c>
      <c r="AO34" s="3">
        <f t="shared" si="17"/>
        <v>0</v>
      </c>
      <c r="AP34" s="3">
        <f t="shared" si="19"/>
        <v>0</v>
      </c>
      <c r="AQ34" s="5">
        <f t="shared" si="18"/>
        <v>11</v>
      </c>
    </row>
    <row r="35" spans="1:43" s="3" customFormat="1" ht="16" x14ac:dyDescent="0.2">
      <c r="A35" s="58" t="s">
        <v>110</v>
      </c>
      <c r="B35" s="58" t="s">
        <v>111</v>
      </c>
      <c r="C35" s="58" t="s">
        <v>136</v>
      </c>
      <c r="D35" s="58" t="s">
        <v>137</v>
      </c>
      <c r="E35" s="58" t="s">
        <v>114</v>
      </c>
      <c r="F35" s="58" t="s">
        <v>138</v>
      </c>
      <c r="G35" s="58" t="s">
        <v>176</v>
      </c>
      <c r="H35" s="58" t="s">
        <v>117</v>
      </c>
      <c r="I35" s="58" t="s">
        <v>140</v>
      </c>
      <c r="J35" s="58" t="s">
        <v>141</v>
      </c>
      <c r="K35" s="58" t="s">
        <v>142</v>
      </c>
      <c r="L35" s="58" t="s">
        <v>143</v>
      </c>
      <c r="M35" s="58" t="s">
        <v>153</v>
      </c>
      <c r="N35" s="58" t="s">
        <v>145</v>
      </c>
      <c r="O35" s="58" t="s">
        <v>123</v>
      </c>
      <c r="P35" s="58" t="s">
        <v>125</v>
      </c>
      <c r="Q35" s="58" t="s">
        <v>146</v>
      </c>
      <c r="R35" s="58" t="s">
        <v>127</v>
      </c>
      <c r="X35" s="3">
        <f t="shared" si="0"/>
        <v>0</v>
      </c>
      <c r="Y35" s="3">
        <f t="shared" si="1"/>
        <v>1</v>
      </c>
      <c r="Z35" s="3">
        <f t="shared" si="2"/>
        <v>1</v>
      </c>
      <c r="AA35" s="3">
        <f t="shared" si="3"/>
        <v>1</v>
      </c>
      <c r="AB35" s="3">
        <f t="shared" si="4"/>
        <v>1</v>
      </c>
      <c r="AC35" s="3">
        <f t="shared" si="5"/>
        <v>0</v>
      </c>
      <c r="AD35" s="3">
        <f t="shared" si="6"/>
        <v>0</v>
      </c>
      <c r="AE35" s="3">
        <f t="shared" si="7"/>
        <v>1</v>
      </c>
      <c r="AF35" s="3">
        <f t="shared" si="8"/>
        <v>0</v>
      </c>
      <c r="AG35" s="3">
        <f t="shared" si="9"/>
        <v>1</v>
      </c>
      <c r="AH35" s="3">
        <f t="shared" si="10"/>
        <v>1</v>
      </c>
      <c r="AI35" s="3">
        <f t="shared" si="11"/>
        <v>1</v>
      </c>
      <c r="AJ35" s="3">
        <f t="shared" si="12"/>
        <v>1</v>
      </c>
      <c r="AK35" s="3">
        <f t="shared" si="13"/>
        <v>1</v>
      </c>
      <c r="AL35" s="3">
        <f t="shared" si="14"/>
        <v>1</v>
      </c>
      <c r="AM35" s="3">
        <f t="shared" si="15"/>
        <v>0</v>
      </c>
      <c r="AN35" s="3">
        <f t="shared" si="16"/>
        <v>0</v>
      </c>
      <c r="AO35" s="3">
        <f t="shared" si="17"/>
        <v>1</v>
      </c>
      <c r="AP35" s="3">
        <f t="shared" si="19"/>
        <v>0</v>
      </c>
      <c r="AQ35" s="5">
        <f t="shared" si="18"/>
        <v>12</v>
      </c>
    </row>
    <row r="36" spans="1:43" s="3" customFormat="1" ht="16" x14ac:dyDescent="0.2">
      <c r="A36" s="58" t="s">
        <v>110</v>
      </c>
      <c r="B36" s="58" t="s">
        <v>111</v>
      </c>
      <c r="C36" s="58" t="s">
        <v>136</v>
      </c>
      <c r="D36" s="58" t="s">
        <v>152</v>
      </c>
      <c r="E36" s="58" t="s">
        <v>114</v>
      </c>
      <c r="F36" s="58" t="s">
        <v>138</v>
      </c>
      <c r="G36" s="58" t="s">
        <v>116</v>
      </c>
      <c r="H36" s="58" t="s">
        <v>117</v>
      </c>
      <c r="I36" s="58" t="s">
        <v>118</v>
      </c>
      <c r="J36" s="58" t="s">
        <v>141</v>
      </c>
      <c r="K36" s="58" t="s">
        <v>142</v>
      </c>
      <c r="L36" s="58" t="s">
        <v>170</v>
      </c>
      <c r="M36" s="58" t="s">
        <v>153</v>
      </c>
      <c r="N36" s="58" t="s">
        <v>145</v>
      </c>
      <c r="O36" s="58" t="s">
        <v>123</v>
      </c>
      <c r="P36" s="58" t="s">
        <v>125</v>
      </c>
      <c r="Q36" s="58" t="s">
        <v>126</v>
      </c>
      <c r="R36" s="58" t="s">
        <v>192</v>
      </c>
      <c r="X36" s="3">
        <f t="shared" si="0"/>
        <v>0</v>
      </c>
      <c r="Y36" s="3">
        <f t="shared" si="1"/>
        <v>1</v>
      </c>
      <c r="Z36" s="3">
        <f t="shared" si="2"/>
        <v>1</v>
      </c>
      <c r="AA36" s="3">
        <f t="shared" si="3"/>
        <v>0</v>
      </c>
      <c r="AB36" s="3">
        <f t="shared" si="4"/>
        <v>1</v>
      </c>
      <c r="AC36" s="3">
        <f t="shared" si="5"/>
        <v>0</v>
      </c>
      <c r="AD36" s="3">
        <f t="shared" si="6"/>
        <v>1</v>
      </c>
      <c r="AE36" s="3">
        <f t="shared" si="7"/>
        <v>1</v>
      </c>
      <c r="AF36" s="3">
        <f t="shared" si="8"/>
        <v>1</v>
      </c>
      <c r="AG36" s="3">
        <f t="shared" si="9"/>
        <v>1</v>
      </c>
      <c r="AH36" s="3">
        <f t="shared" si="10"/>
        <v>1</v>
      </c>
      <c r="AI36" s="3">
        <f t="shared" si="11"/>
        <v>0</v>
      </c>
      <c r="AJ36" s="3">
        <f t="shared" si="12"/>
        <v>1</v>
      </c>
      <c r="AK36" s="3">
        <f t="shared" si="13"/>
        <v>1</v>
      </c>
      <c r="AL36" s="3">
        <f t="shared" si="14"/>
        <v>1</v>
      </c>
      <c r="AM36" s="3">
        <f t="shared" si="15"/>
        <v>0</v>
      </c>
      <c r="AN36" s="3">
        <f t="shared" si="16"/>
        <v>0</v>
      </c>
      <c r="AO36" s="3">
        <f t="shared" si="17"/>
        <v>0</v>
      </c>
      <c r="AP36" s="3">
        <f t="shared" si="19"/>
        <v>1</v>
      </c>
      <c r="AQ36" s="5">
        <f t="shared" si="18"/>
        <v>12</v>
      </c>
    </row>
    <row r="37" spans="1:43" s="3" customFormat="1" ht="16" x14ac:dyDescent="0.2">
      <c r="A37" s="58" t="s">
        <v>110</v>
      </c>
      <c r="B37" s="58" t="s">
        <v>151</v>
      </c>
      <c r="C37" s="58" t="s">
        <v>136</v>
      </c>
      <c r="D37" s="58" t="s">
        <v>137</v>
      </c>
      <c r="E37" s="58" t="s">
        <v>195</v>
      </c>
      <c r="F37" s="58" t="s">
        <v>138</v>
      </c>
      <c r="G37" s="58" t="s">
        <v>116</v>
      </c>
      <c r="H37" s="58" t="s">
        <v>117</v>
      </c>
      <c r="I37" s="58" t="s">
        <v>118</v>
      </c>
      <c r="J37" s="58" t="s">
        <v>141</v>
      </c>
      <c r="K37" s="58" t="s">
        <v>142</v>
      </c>
      <c r="L37" s="58" t="s">
        <v>143</v>
      </c>
      <c r="M37" s="58" t="s">
        <v>122</v>
      </c>
      <c r="N37" s="58" t="s">
        <v>145</v>
      </c>
      <c r="O37" s="58" t="s">
        <v>123</v>
      </c>
      <c r="P37" s="58" t="s">
        <v>125</v>
      </c>
      <c r="Q37" s="58" t="s">
        <v>157</v>
      </c>
      <c r="R37" s="58" t="s">
        <v>147</v>
      </c>
      <c r="X37" s="3">
        <f t="shared" si="0"/>
        <v>0</v>
      </c>
      <c r="Y37" s="3">
        <f t="shared" si="1"/>
        <v>0</v>
      </c>
      <c r="Z37" s="3">
        <f t="shared" si="2"/>
        <v>1</v>
      </c>
      <c r="AA37" s="3">
        <f t="shared" si="3"/>
        <v>1</v>
      </c>
      <c r="AB37" s="3">
        <f t="shared" si="4"/>
        <v>0</v>
      </c>
      <c r="AC37" s="3">
        <f t="shared" si="5"/>
        <v>0</v>
      </c>
      <c r="AD37" s="3">
        <f t="shared" si="6"/>
        <v>1</v>
      </c>
      <c r="AE37" s="3">
        <f t="shared" si="7"/>
        <v>1</v>
      </c>
      <c r="AF37" s="3">
        <f t="shared" si="8"/>
        <v>1</v>
      </c>
      <c r="AG37" s="3">
        <f t="shared" si="9"/>
        <v>1</v>
      </c>
      <c r="AH37" s="3">
        <f t="shared" si="10"/>
        <v>1</v>
      </c>
      <c r="AI37" s="3">
        <f t="shared" si="11"/>
        <v>1</v>
      </c>
      <c r="AJ37" s="3">
        <f t="shared" si="12"/>
        <v>0</v>
      </c>
      <c r="AK37" s="3">
        <f t="shared" si="13"/>
        <v>1</v>
      </c>
      <c r="AL37" s="3">
        <f t="shared" si="14"/>
        <v>1</v>
      </c>
      <c r="AM37" s="3">
        <f t="shared" si="15"/>
        <v>0</v>
      </c>
      <c r="AN37" s="3">
        <f t="shared" si="16"/>
        <v>1</v>
      </c>
      <c r="AO37" s="3">
        <f t="shared" si="17"/>
        <v>0</v>
      </c>
      <c r="AP37" s="3">
        <f t="shared" si="19"/>
        <v>0</v>
      </c>
      <c r="AQ37" s="5">
        <f t="shared" si="18"/>
        <v>10</v>
      </c>
    </row>
    <row r="38" spans="1:43" s="3" customFormat="1" ht="16" x14ac:dyDescent="0.2">
      <c r="A38" s="58" t="s">
        <v>135</v>
      </c>
      <c r="B38" s="58" t="s">
        <v>111</v>
      </c>
      <c r="C38" s="58" t="s">
        <v>136</v>
      </c>
      <c r="D38" s="58" t="s">
        <v>201</v>
      </c>
      <c r="E38" s="58" t="s">
        <v>195</v>
      </c>
      <c r="F38" s="58" t="s">
        <v>115</v>
      </c>
      <c r="G38" s="58" t="s">
        <v>116</v>
      </c>
      <c r="H38" s="58" t="s">
        <v>139</v>
      </c>
      <c r="I38" s="58" t="s">
        <v>118</v>
      </c>
      <c r="J38" s="58" t="s">
        <v>141</v>
      </c>
      <c r="K38" s="58" t="s">
        <v>142</v>
      </c>
      <c r="L38" s="58" t="s">
        <v>143</v>
      </c>
      <c r="M38" s="58" t="s">
        <v>153</v>
      </c>
      <c r="N38" s="58" t="s">
        <v>145</v>
      </c>
      <c r="O38" s="58" t="s">
        <v>174</v>
      </c>
      <c r="P38" s="58" t="s">
        <v>125</v>
      </c>
      <c r="Q38" s="58" t="s">
        <v>126</v>
      </c>
      <c r="R38" s="58" t="s">
        <v>127</v>
      </c>
      <c r="X38" s="3">
        <f t="shared" si="0"/>
        <v>1</v>
      </c>
      <c r="Y38" s="3">
        <f t="shared" si="1"/>
        <v>1</v>
      </c>
      <c r="Z38" s="3">
        <f t="shared" si="2"/>
        <v>1</v>
      </c>
      <c r="AA38" s="3">
        <f t="shared" si="3"/>
        <v>0</v>
      </c>
      <c r="AB38" s="3">
        <f t="shared" si="4"/>
        <v>0</v>
      </c>
      <c r="AC38" s="3">
        <f t="shared" si="5"/>
        <v>0</v>
      </c>
      <c r="AD38" s="3">
        <f t="shared" si="6"/>
        <v>1</v>
      </c>
      <c r="AE38" s="3">
        <f t="shared" si="7"/>
        <v>0</v>
      </c>
      <c r="AF38" s="3">
        <f t="shared" si="8"/>
        <v>1</v>
      </c>
      <c r="AG38" s="3">
        <f t="shared" si="9"/>
        <v>1</v>
      </c>
      <c r="AH38" s="3">
        <f t="shared" si="10"/>
        <v>1</v>
      </c>
      <c r="AI38" s="3">
        <f t="shared" si="11"/>
        <v>1</v>
      </c>
      <c r="AJ38" s="3">
        <f t="shared" si="12"/>
        <v>1</v>
      </c>
      <c r="AK38" s="3">
        <f t="shared" si="13"/>
        <v>1</v>
      </c>
      <c r="AL38" s="3">
        <f t="shared" si="14"/>
        <v>0</v>
      </c>
      <c r="AM38" s="3">
        <f t="shared" si="15"/>
        <v>0</v>
      </c>
      <c r="AN38" s="3">
        <f t="shared" si="16"/>
        <v>0</v>
      </c>
      <c r="AO38" s="3">
        <f t="shared" si="17"/>
        <v>1</v>
      </c>
      <c r="AP38" s="3">
        <f t="shared" si="19"/>
        <v>1</v>
      </c>
      <c r="AQ38" s="5">
        <f t="shared" si="18"/>
        <v>12</v>
      </c>
    </row>
    <row r="39" spans="1:43" s="3" customFormat="1" ht="16" x14ac:dyDescent="0.2">
      <c r="A39" s="58" t="s">
        <v>173</v>
      </c>
      <c r="B39" s="58" t="s">
        <v>151</v>
      </c>
      <c r="C39" s="58" t="s">
        <v>136</v>
      </c>
      <c r="D39" s="58" t="s">
        <v>137</v>
      </c>
      <c r="E39" s="58" t="s">
        <v>114</v>
      </c>
      <c r="F39" s="58" t="s">
        <v>138</v>
      </c>
      <c r="G39" s="58" t="s">
        <v>176</v>
      </c>
      <c r="H39" s="58" t="s">
        <v>117</v>
      </c>
      <c r="I39" s="58" t="s">
        <v>140</v>
      </c>
      <c r="J39" s="58" t="s">
        <v>119</v>
      </c>
      <c r="K39" s="58" t="s">
        <v>120</v>
      </c>
      <c r="L39" s="58" t="s">
        <v>143</v>
      </c>
      <c r="M39" s="58" t="s">
        <v>153</v>
      </c>
      <c r="N39" s="58" t="s">
        <v>123</v>
      </c>
      <c r="O39" s="58" t="s">
        <v>174</v>
      </c>
      <c r="P39" s="58" t="s">
        <v>125</v>
      </c>
      <c r="Q39" s="58" t="s">
        <v>157</v>
      </c>
      <c r="R39" s="58" t="s">
        <v>162</v>
      </c>
      <c r="X39" s="3">
        <f t="shared" si="0"/>
        <v>0</v>
      </c>
      <c r="Y39" s="3">
        <f t="shared" si="1"/>
        <v>0</v>
      </c>
      <c r="Z39" s="3">
        <f t="shared" si="2"/>
        <v>1</v>
      </c>
      <c r="AA39" s="3">
        <f t="shared" si="3"/>
        <v>1</v>
      </c>
      <c r="AB39" s="3">
        <f t="shared" si="4"/>
        <v>1</v>
      </c>
      <c r="AC39" s="3">
        <f t="shared" si="5"/>
        <v>0</v>
      </c>
      <c r="AD39" s="3">
        <f t="shared" si="6"/>
        <v>0</v>
      </c>
      <c r="AE39" s="3">
        <f t="shared" si="7"/>
        <v>1</v>
      </c>
      <c r="AF39" s="3">
        <f t="shared" si="8"/>
        <v>0</v>
      </c>
      <c r="AG39" s="3">
        <f t="shared" si="9"/>
        <v>0</v>
      </c>
      <c r="AH39" s="3">
        <f t="shared" si="10"/>
        <v>0</v>
      </c>
      <c r="AI39" s="3">
        <f t="shared" si="11"/>
        <v>1</v>
      </c>
      <c r="AJ39" s="3">
        <f t="shared" si="12"/>
        <v>1</v>
      </c>
      <c r="AK39" s="3">
        <f t="shared" si="13"/>
        <v>0</v>
      </c>
      <c r="AL39" s="3">
        <f t="shared" si="14"/>
        <v>0</v>
      </c>
      <c r="AM39" s="3">
        <f t="shared" si="15"/>
        <v>0</v>
      </c>
      <c r="AN39" s="3">
        <f t="shared" si="16"/>
        <v>1</v>
      </c>
      <c r="AO39" s="3">
        <f t="shared" si="17"/>
        <v>0</v>
      </c>
      <c r="AP39" s="3">
        <f t="shared" si="19"/>
        <v>0</v>
      </c>
      <c r="AQ39" s="5">
        <f t="shared" si="18"/>
        <v>6</v>
      </c>
    </row>
    <row r="40" spans="1:43" s="3" customFormat="1" ht="16" x14ac:dyDescent="0.2">
      <c r="A40" s="58" t="s">
        <v>110</v>
      </c>
      <c r="B40" s="58" t="s">
        <v>111</v>
      </c>
      <c r="C40" s="58" t="s">
        <v>136</v>
      </c>
      <c r="D40" s="58" t="s">
        <v>201</v>
      </c>
      <c r="E40" s="58" t="s">
        <v>114</v>
      </c>
      <c r="F40" s="58" t="s">
        <v>138</v>
      </c>
      <c r="G40" s="58" t="s">
        <v>156</v>
      </c>
      <c r="H40" s="58" t="s">
        <v>139</v>
      </c>
      <c r="I40" s="58" t="s">
        <v>118</v>
      </c>
      <c r="J40" s="58" t="s">
        <v>141</v>
      </c>
      <c r="K40" s="58" t="s">
        <v>142</v>
      </c>
      <c r="L40" s="58" t="s">
        <v>143</v>
      </c>
      <c r="M40" s="58" t="s">
        <v>153</v>
      </c>
      <c r="N40" s="58" t="s">
        <v>145</v>
      </c>
      <c r="O40" s="58" t="s">
        <v>123</v>
      </c>
      <c r="P40" s="58" t="s">
        <v>125</v>
      </c>
      <c r="Q40" s="58" t="s">
        <v>126</v>
      </c>
      <c r="R40" s="58" t="s">
        <v>147</v>
      </c>
      <c r="X40" s="3">
        <f t="shared" si="0"/>
        <v>0</v>
      </c>
      <c r="Y40" s="3">
        <f t="shared" si="1"/>
        <v>1</v>
      </c>
      <c r="Z40" s="3">
        <f t="shared" si="2"/>
        <v>1</v>
      </c>
      <c r="AA40" s="3">
        <f t="shared" si="3"/>
        <v>0</v>
      </c>
      <c r="AB40" s="3">
        <f t="shared" si="4"/>
        <v>1</v>
      </c>
      <c r="AC40" s="3">
        <f t="shared" si="5"/>
        <v>0</v>
      </c>
      <c r="AD40" s="3">
        <f t="shared" si="6"/>
        <v>0</v>
      </c>
      <c r="AE40" s="3">
        <f t="shared" si="7"/>
        <v>0</v>
      </c>
      <c r="AF40" s="3">
        <f t="shared" si="8"/>
        <v>1</v>
      </c>
      <c r="AG40" s="3">
        <f t="shared" si="9"/>
        <v>1</v>
      </c>
      <c r="AH40" s="3">
        <f t="shared" si="10"/>
        <v>1</v>
      </c>
      <c r="AI40" s="3">
        <f t="shared" si="11"/>
        <v>1</v>
      </c>
      <c r="AJ40" s="3">
        <f t="shared" si="12"/>
        <v>1</v>
      </c>
      <c r="AK40" s="3">
        <f t="shared" si="13"/>
        <v>1</v>
      </c>
      <c r="AL40" s="3">
        <f t="shared" si="14"/>
        <v>1</v>
      </c>
      <c r="AM40" s="3">
        <f t="shared" si="15"/>
        <v>0</v>
      </c>
      <c r="AN40" s="3">
        <f t="shared" si="16"/>
        <v>0</v>
      </c>
      <c r="AO40" s="3">
        <f t="shared" si="17"/>
        <v>0</v>
      </c>
      <c r="AP40" s="3">
        <f t="shared" si="19"/>
        <v>1</v>
      </c>
      <c r="AQ40" s="5">
        <f t="shared" si="18"/>
        <v>11</v>
      </c>
    </row>
    <row r="41" spans="1:43" s="3" customFormat="1" ht="16" x14ac:dyDescent="0.2">
      <c r="A41" s="58" t="s">
        <v>135</v>
      </c>
      <c r="B41" s="58" t="s">
        <v>151</v>
      </c>
      <c r="C41" s="58" t="s">
        <v>136</v>
      </c>
      <c r="D41" s="58" t="s">
        <v>152</v>
      </c>
      <c r="E41" s="58" t="s">
        <v>114</v>
      </c>
      <c r="F41" s="58" t="s">
        <v>138</v>
      </c>
      <c r="G41" s="58" t="s">
        <v>116</v>
      </c>
      <c r="H41" s="58" t="s">
        <v>117</v>
      </c>
      <c r="I41" s="58" t="s">
        <v>118</v>
      </c>
      <c r="J41" s="58" t="s">
        <v>119</v>
      </c>
      <c r="K41" s="58" t="s">
        <v>142</v>
      </c>
      <c r="L41" s="58" t="s">
        <v>143</v>
      </c>
      <c r="M41" s="58" t="s">
        <v>153</v>
      </c>
      <c r="N41" s="58" t="s">
        <v>145</v>
      </c>
      <c r="O41" s="58" t="s">
        <v>174</v>
      </c>
      <c r="P41" s="58" t="s">
        <v>125</v>
      </c>
      <c r="Q41" s="58" t="s">
        <v>126</v>
      </c>
      <c r="R41" s="58" t="s">
        <v>147</v>
      </c>
      <c r="X41" s="3">
        <f t="shared" si="0"/>
        <v>1</v>
      </c>
      <c r="Y41" s="3">
        <f t="shared" si="1"/>
        <v>0</v>
      </c>
      <c r="Z41" s="3">
        <f t="shared" si="2"/>
        <v>1</v>
      </c>
      <c r="AA41" s="3">
        <f t="shared" si="3"/>
        <v>0</v>
      </c>
      <c r="AB41" s="3">
        <f t="shared" si="4"/>
        <v>1</v>
      </c>
      <c r="AC41" s="3">
        <f t="shared" si="5"/>
        <v>0</v>
      </c>
      <c r="AD41" s="3">
        <f t="shared" si="6"/>
        <v>1</v>
      </c>
      <c r="AE41" s="3">
        <f t="shared" si="7"/>
        <v>1</v>
      </c>
      <c r="AF41" s="3">
        <f t="shared" si="8"/>
        <v>1</v>
      </c>
      <c r="AG41" s="3">
        <f t="shared" si="9"/>
        <v>0</v>
      </c>
      <c r="AH41" s="3">
        <f t="shared" si="10"/>
        <v>1</v>
      </c>
      <c r="AI41" s="3">
        <f t="shared" si="11"/>
        <v>1</v>
      </c>
      <c r="AJ41" s="3">
        <f t="shared" si="12"/>
        <v>1</v>
      </c>
      <c r="AK41" s="3">
        <f t="shared" si="13"/>
        <v>1</v>
      </c>
      <c r="AL41" s="3">
        <f t="shared" si="14"/>
        <v>0</v>
      </c>
      <c r="AM41" s="3">
        <f t="shared" si="15"/>
        <v>0</v>
      </c>
      <c r="AN41" s="3">
        <f t="shared" si="16"/>
        <v>0</v>
      </c>
      <c r="AO41" s="3">
        <f t="shared" si="17"/>
        <v>0</v>
      </c>
      <c r="AP41" s="3">
        <f t="shared" si="19"/>
        <v>1</v>
      </c>
      <c r="AQ41" s="5">
        <f t="shared" si="18"/>
        <v>11</v>
      </c>
    </row>
    <row r="42" spans="1:43" s="3" customFormat="1" ht="16" x14ac:dyDescent="0.2">
      <c r="A42" s="58" t="s">
        <v>110</v>
      </c>
      <c r="B42" s="58" t="s">
        <v>151</v>
      </c>
      <c r="C42" s="58" t="s">
        <v>136</v>
      </c>
      <c r="D42" s="58" t="s">
        <v>137</v>
      </c>
      <c r="E42" s="58" t="s">
        <v>114</v>
      </c>
      <c r="F42" s="58" t="s">
        <v>138</v>
      </c>
      <c r="G42" s="58" t="s">
        <v>116</v>
      </c>
      <c r="H42" s="58" t="s">
        <v>117</v>
      </c>
      <c r="I42" s="58" t="s">
        <v>118</v>
      </c>
      <c r="J42" s="58" t="s">
        <v>141</v>
      </c>
      <c r="K42" s="58" t="s">
        <v>142</v>
      </c>
      <c r="L42" s="58" t="s">
        <v>182</v>
      </c>
      <c r="M42" s="58" t="s">
        <v>153</v>
      </c>
      <c r="N42" s="58" t="s">
        <v>145</v>
      </c>
      <c r="O42" s="58" t="s">
        <v>174</v>
      </c>
      <c r="P42" s="58" t="s">
        <v>187</v>
      </c>
      <c r="Q42" s="58" t="s">
        <v>126</v>
      </c>
      <c r="R42" s="58" t="s">
        <v>147</v>
      </c>
      <c r="X42" s="3">
        <f t="shared" si="0"/>
        <v>0</v>
      </c>
      <c r="Y42" s="3">
        <f t="shared" si="1"/>
        <v>0</v>
      </c>
      <c r="Z42" s="3">
        <f t="shared" si="2"/>
        <v>1</v>
      </c>
      <c r="AA42" s="3">
        <f t="shared" si="3"/>
        <v>1</v>
      </c>
      <c r="AB42" s="3">
        <f t="shared" si="4"/>
        <v>1</v>
      </c>
      <c r="AC42" s="3">
        <f t="shared" si="5"/>
        <v>0</v>
      </c>
      <c r="AD42" s="3">
        <f t="shared" si="6"/>
        <v>1</v>
      </c>
      <c r="AE42" s="3">
        <f t="shared" si="7"/>
        <v>1</v>
      </c>
      <c r="AF42" s="3">
        <f t="shared" si="8"/>
        <v>1</v>
      </c>
      <c r="AG42" s="3">
        <f t="shared" si="9"/>
        <v>1</v>
      </c>
      <c r="AH42" s="3">
        <f t="shared" si="10"/>
        <v>1</v>
      </c>
      <c r="AI42" s="3">
        <f t="shared" si="11"/>
        <v>0</v>
      </c>
      <c r="AJ42" s="3">
        <f t="shared" si="12"/>
        <v>1</v>
      </c>
      <c r="AK42" s="3">
        <f t="shared" si="13"/>
        <v>1</v>
      </c>
      <c r="AL42" s="3">
        <f t="shared" si="14"/>
        <v>0</v>
      </c>
      <c r="AM42" s="3">
        <f t="shared" si="15"/>
        <v>0</v>
      </c>
      <c r="AN42" s="3">
        <f t="shared" si="16"/>
        <v>0</v>
      </c>
      <c r="AO42" s="3">
        <f t="shared" si="17"/>
        <v>0</v>
      </c>
      <c r="AP42" s="3">
        <f t="shared" si="19"/>
        <v>1</v>
      </c>
      <c r="AQ42" s="5">
        <f t="shared" si="18"/>
        <v>11</v>
      </c>
    </row>
    <row r="43" spans="1:43" s="3" customFormat="1" ht="16" x14ac:dyDescent="0.2">
      <c r="A43" s="58" t="s">
        <v>173</v>
      </c>
      <c r="B43" s="58" t="s">
        <v>166</v>
      </c>
      <c r="C43" s="58" t="s">
        <v>136</v>
      </c>
      <c r="D43" s="58" t="s">
        <v>201</v>
      </c>
      <c r="E43" s="58" t="s">
        <v>195</v>
      </c>
      <c r="F43" s="58" t="s">
        <v>155</v>
      </c>
      <c r="G43" s="58" t="s">
        <v>215</v>
      </c>
      <c r="H43" s="58" t="s">
        <v>117</v>
      </c>
      <c r="I43" s="58" t="s">
        <v>216</v>
      </c>
      <c r="J43" s="58" t="s">
        <v>217</v>
      </c>
      <c r="K43" s="58" t="s">
        <v>218</v>
      </c>
      <c r="L43" s="58" t="s">
        <v>182</v>
      </c>
      <c r="M43" s="58" t="s">
        <v>153</v>
      </c>
      <c r="N43" s="58" t="s">
        <v>219</v>
      </c>
      <c r="O43" s="58" t="s">
        <v>174</v>
      </c>
      <c r="P43" s="58" t="s">
        <v>171</v>
      </c>
      <c r="Q43" s="58" t="s">
        <v>126</v>
      </c>
      <c r="R43" s="58" t="s">
        <v>147</v>
      </c>
      <c r="X43" s="3">
        <f t="shared" si="0"/>
        <v>0</v>
      </c>
      <c r="Y43" s="3">
        <f t="shared" si="1"/>
        <v>0</v>
      </c>
      <c r="Z43" s="3">
        <f t="shared" si="2"/>
        <v>1</v>
      </c>
      <c r="AA43" s="3">
        <f t="shared" si="3"/>
        <v>0</v>
      </c>
      <c r="AB43" s="3">
        <f t="shared" si="4"/>
        <v>0</v>
      </c>
      <c r="AC43" s="3">
        <f t="shared" si="5"/>
        <v>0</v>
      </c>
      <c r="AD43" s="3">
        <f t="shared" si="6"/>
        <v>0</v>
      </c>
      <c r="AE43" s="3">
        <f t="shared" si="7"/>
        <v>1</v>
      </c>
      <c r="AF43" s="3">
        <f t="shared" si="8"/>
        <v>0</v>
      </c>
      <c r="AG43" s="3">
        <f t="shared" si="9"/>
        <v>0</v>
      </c>
      <c r="AH43" s="3">
        <f t="shared" si="10"/>
        <v>0</v>
      </c>
      <c r="AI43" s="3">
        <f t="shared" si="11"/>
        <v>0</v>
      </c>
      <c r="AJ43" s="3">
        <f t="shared" si="12"/>
        <v>1</v>
      </c>
      <c r="AK43" s="3">
        <f t="shared" si="13"/>
        <v>0</v>
      </c>
      <c r="AL43" s="3">
        <f t="shared" si="14"/>
        <v>0</v>
      </c>
      <c r="AM43" s="3">
        <f t="shared" si="15"/>
        <v>1</v>
      </c>
      <c r="AN43" s="3">
        <f t="shared" si="16"/>
        <v>0</v>
      </c>
      <c r="AO43" s="3">
        <f t="shared" si="17"/>
        <v>0</v>
      </c>
      <c r="AP43" s="3">
        <f t="shared" si="19"/>
        <v>1</v>
      </c>
      <c r="AQ43" s="5">
        <f t="shared" si="18"/>
        <v>5</v>
      </c>
    </row>
    <row r="44" spans="1:43" s="3" customFormat="1" ht="16" x14ac:dyDescent="0.2">
      <c r="A44" s="58" t="s">
        <v>165</v>
      </c>
      <c r="B44" s="58" t="s">
        <v>111</v>
      </c>
      <c r="C44" s="58" t="s">
        <v>136</v>
      </c>
      <c r="D44" s="58" t="s">
        <v>137</v>
      </c>
      <c r="E44" s="58" t="s">
        <v>114</v>
      </c>
      <c r="F44" s="58" t="s">
        <v>138</v>
      </c>
      <c r="G44" s="58" t="s">
        <v>116</v>
      </c>
      <c r="H44" s="58" t="s">
        <v>139</v>
      </c>
      <c r="I44" s="58" t="s">
        <v>118</v>
      </c>
      <c r="J44" s="58" t="s">
        <v>141</v>
      </c>
      <c r="K44" s="58" t="s">
        <v>142</v>
      </c>
      <c r="L44" s="58" t="s">
        <v>170</v>
      </c>
      <c r="M44" s="58" t="s">
        <v>153</v>
      </c>
      <c r="N44" s="58" t="s">
        <v>145</v>
      </c>
      <c r="O44" s="58" t="s">
        <v>174</v>
      </c>
      <c r="P44" s="58" t="s">
        <v>125</v>
      </c>
      <c r="Q44" s="58" t="s">
        <v>157</v>
      </c>
      <c r="R44" s="58" t="s">
        <v>147</v>
      </c>
      <c r="X44" s="3">
        <f t="shared" si="0"/>
        <v>0</v>
      </c>
      <c r="Y44" s="3">
        <f t="shared" si="1"/>
        <v>1</v>
      </c>
      <c r="Z44" s="3">
        <f t="shared" si="2"/>
        <v>1</v>
      </c>
      <c r="AA44" s="3">
        <f t="shared" si="3"/>
        <v>1</v>
      </c>
      <c r="AB44" s="3">
        <f t="shared" si="4"/>
        <v>1</v>
      </c>
      <c r="AC44" s="3">
        <f t="shared" si="5"/>
        <v>0</v>
      </c>
      <c r="AD44" s="3">
        <f t="shared" si="6"/>
        <v>1</v>
      </c>
      <c r="AE44" s="3">
        <f t="shared" si="7"/>
        <v>0</v>
      </c>
      <c r="AF44" s="3">
        <f t="shared" si="8"/>
        <v>1</v>
      </c>
      <c r="AG44" s="3">
        <f t="shared" si="9"/>
        <v>1</v>
      </c>
      <c r="AH44" s="3">
        <f t="shared" si="10"/>
        <v>1</v>
      </c>
      <c r="AI44" s="3">
        <f t="shared" si="11"/>
        <v>0</v>
      </c>
      <c r="AJ44" s="3">
        <f t="shared" si="12"/>
        <v>1</v>
      </c>
      <c r="AK44" s="3">
        <f t="shared" si="13"/>
        <v>1</v>
      </c>
      <c r="AL44" s="3">
        <f t="shared" si="14"/>
        <v>0</v>
      </c>
      <c r="AM44" s="3">
        <f t="shared" si="15"/>
        <v>0</v>
      </c>
      <c r="AN44" s="3">
        <f t="shared" si="16"/>
        <v>1</v>
      </c>
      <c r="AO44" s="3">
        <f t="shared" si="17"/>
        <v>0</v>
      </c>
      <c r="AP44" s="3">
        <f t="shared" si="19"/>
        <v>0</v>
      </c>
      <c r="AQ44" s="5">
        <f t="shared" si="18"/>
        <v>10</v>
      </c>
    </row>
    <row r="45" spans="1:43" s="3" customFormat="1" ht="16" x14ac:dyDescent="0.2">
      <c r="A45" s="58" t="s">
        <v>135</v>
      </c>
      <c r="B45" s="58" t="s">
        <v>111</v>
      </c>
      <c r="C45" s="58" t="s">
        <v>136</v>
      </c>
      <c r="D45" s="58" t="s">
        <v>137</v>
      </c>
      <c r="E45" s="58" t="s">
        <v>114</v>
      </c>
      <c r="F45" s="58" t="s">
        <v>138</v>
      </c>
      <c r="G45" s="58" t="s">
        <v>116</v>
      </c>
      <c r="H45" s="58" t="s">
        <v>117</v>
      </c>
      <c r="I45" s="58" t="s">
        <v>118</v>
      </c>
      <c r="J45" s="58" t="s">
        <v>141</v>
      </c>
      <c r="K45" s="58" t="s">
        <v>142</v>
      </c>
      <c r="L45" s="58" t="s">
        <v>182</v>
      </c>
      <c r="M45" s="58" t="s">
        <v>122</v>
      </c>
      <c r="N45" s="58" t="s">
        <v>145</v>
      </c>
      <c r="O45" s="58" t="s">
        <v>174</v>
      </c>
      <c r="P45" s="58" t="s">
        <v>125</v>
      </c>
      <c r="Q45" s="58" t="s">
        <v>126</v>
      </c>
      <c r="R45" s="58" t="s">
        <v>127</v>
      </c>
      <c r="X45" s="3">
        <f t="shared" si="0"/>
        <v>1</v>
      </c>
      <c r="Y45" s="3">
        <f t="shared" si="1"/>
        <v>1</v>
      </c>
      <c r="Z45" s="3">
        <f t="shared" si="2"/>
        <v>1</v>
      </c>
      <c r="AA45" s="3">
        <f t="shared" si="3"/>
        <v>1</v>
      </c>
      <c r="AB45" s="3">
        <f t="shared" si="4"/>
        <v>1</v>
      </c>
      <c r="AC45" s="3">
        <f t="shared" si="5"/>
        <v>0</v>
      </c>
      <c r="AD45" s="3">
        <f t="shared" si="6"/>
        <v>1</v>
      </c>
      <c r="AE45" s="3">
        <f t="shared" si="7"/>
        <v>1</v>
      </c>
      <c r="AF45" s="3">
        <f t="shared" si="8"/>
        <v>1</v>
      </c>
      <c r="AG45" s="3">
        <f t="shared" si="9"/>
        <v>1</v>
      </c>
      <c r="AH45" s="3">
        <f t="shared" si="10"/>
        <v>1</v>
      </c>
      <c r="AI45" s="3">
        <f t="shared" si="11"/>
        <v>0</v>
      </c>
      <c r="AJ45" s="3">
        <f t="shared" si="12"/>
        <v>0</v>
      </c>
      <c r="AK45" s="3">
        <f t="shared" si="13"/>
        <v>1</v>
      </c>
      <c r="AL45" s="3">
        <f t="shared" si="14"/>
        <v>0</v>
      </c>
      <c r="AM45" s="3">
        <f t="shared" si="15"/>
        <v>0</v>
      </c>
      <c r="AN45" s="3">
        <f t="shared" si="16"/>
        <v>0</v>
      </c>
      <c r="AO45" s="3">
        <f t="shared" si="17"/>
        <v>1</v>
      </c>
      <c r="AP45" s="3">
        <f t="shared" si="19"/>
        <v>1</v>
      </c>
      <c r="AQ45" s="5">
        <f t="shared" si="18"/>
        <v>13</v>
      </c>
    </row>
    <row r="46" spans="1:43" s="3" customFormat="1" ht="16" x14ac:dyDescent="0.2">
      <c r="A46" s="58" t="s">
        <v>135</v>
      </c>
      <c r="B46" s="58" t="s">
        <v>151</v>
      </c>
      <c r="C46" s="58" t="s">
        <v>136</v>
      </c>
      <c r="D46" s="58" t="s">
        <v>137</v>
      </c>
      <c r="E46" s="58" t="s">
        <v>114</v>
      </c>
      <c r="F46" s="58" t="s">
        <v>138</v>
      </c>
      <c r="G46" s="58" t="s">
        <v>116</v>
      </c>
      <c r="H46" s="58" t="s">
        <v>117</v>
      </c>
      <c r="I46" s="58" t="s">
        <v>140</v>
      </c>
      <c r="J46" s="58" t="s">
        <v>141</v>
      </c>
      <c r="K46" s="58" t="s">
        <v>142</v>
      </c>
      <c r="L46" s="58" t="s">
        <v>170</v>
      </c>
      <c r="M46" s="58" t="s">
        <v>153</v>
      </c>
      <c r="N46" s="58" t="s">
        <v>145</v>
      </c>
      <c r="O46" s="58" t="s">
        <v>174</v>
      </c>
      <c r="P46" s="58" t="s">
        <v>125</v>
      </c>
      <c r="Q46" s="58" t="s">
        <v>126</v>
      </c>
      <c r="R46" s="58" t="s">
        <v>127</v>
      </c>
      <c r="X46" s="3">
        <f t="shared" si="0"/>
        <v>1</v>
      </c>
      <c r="Y46" s="3">
        <f t="shared" si="1"/>
        <v>0</v>
      </c>
      <c r="Z46" s="3">
        <f t="shared" si="2"/>
        <v>1</v>
      </c>
      <c r="AA46" s="3">
        <f t="shared" si="3"/>
        <v>1</v>
      </c>
      <c r="AB46" s="3">
        <f t="shared" si="4"/>
        <v>1</v>
      </c>
      <c r="AC46" s="3">
        <f t="shared" si="5"/>
        <v>0</v>
      </c>
      <c r="AD46" s="3">
        <f t="shared" si="6"/>
        <v>1</v>
      </c>
      <c r="AE46" s="3">
        <f t="shared" si="7"/>
        <v>1</v>
      </c>
      <c r="AF46" s="3">
        <f t="shared" si="8"/>
        <v>0</v>
      </c>
      <c r="AG46" s="3">
        <f t="shared" si="9"/>
        <v>1</v>
      </c>
      <c r="AH46" s="3">
        <f t="shared" si="10"/>
        <v>1</v>
      </c>
      <c r="AI46" s="3">
        <f t="shared" si="11"/>
        <v>0</v>
      </c>
      <c r="AJ46" s="3">
        <f t="shared" si="12"/>
        <v>1</v>
      </c>
      <c r="AK46" s="3">
        <f t="shared" si="13"/>
        <v>1</v>
      </c>
      <c r="AL46" s="3">
        <f t="shared" si="14"/>
        <v>0</v>
      </c>
      <c r="AM46" s="3">
        <f t="shared" si="15"/>
        <v>0</v>
      </c>
      <c r="AN46" s="3">
        <f t="shared" si="16"/>
        <v>0</v>
      </c>
      <c r="AO46" s="3">
        <f t="shared" si="17"/>
        <v>1</v>
      </c>
      <c r="AP46" s="3">
        <f t="shared" si="19"/>
        <v>1</v>
      </c>
      <c r="AQ46" s="5">
        <f t="shared" si="18"/>
        <v>12</v>
      </c>
    </row>
    <row r="47" spans="1:43" s="3" customFormat="1" ht="16" x14ac:dyDescent="0.2">
      <c r="A47" s="58" t="s">
        <v>110</v>
      </c>
      <c r="B47" s="58" t="s">
        <v>111</v>
      </c>
      <c r="C47" s="58" t="s">
        <v>136</v>
      </c>
      <c r="D47" s="58" t="s">
        <v>113</v>
      </c>
      <c r="E47" s="58" t="s">
        <v>114</v>
      </c>
      <c r="F47" s="58" t="s">
        <v>138</v>
      </c>
      <c r="G47" s="58" t="s">
        <v>176</v>
      </c>
      <c r="H47" s="58" t="s">
        <v>117</v>
      </c>
      <c r="I47" s="58" t="s">
        <v>216</v>
      </c>
      <c r="J47" s="58" t="s">
        <v>141</v>
      </c>
      <c r="K47" s="58" t="s">
        <v>142</v>
      </c>
      <c r="L47" s="58" t="s">
        <v>143</v>
      </c>
      <c r="M47" s="58" t="s">
        <v>153</v>
      </c>
      <c r="N47" s="58" t="s">
        <v>145</v>
      </c>
      <c r="O47" s="58" t="s">
        <v>123</v>
      </c>
      <c r="P47" s="58" t="s">
        <v>125</v>
      </c>
      <c r="Q47" s="58" t="s">
        <v>157</v>
      </c>
      <c r="R47" s="58" t="s">
        <v>127</v>
      </c>
      <c r="X47" s="3">
        <f t="shared" si="0"/>
        <v>0</v>
      </c>
      <c r="Y47" s="3">
        <f t="shared" si="1"/>
        <v>1</v>
      </c>
      <c r="Z47" s="3">
        <f t="shared" si="2"/>
        <v>1</v>
      </c>
      <c r="AA47" s="3">
        <f t="shared" si="3"/>
        <v>0</v>
      </c>
      <c r="AB47" s="3">
        <f t="shared" si="4"/>
        <v>1</v>
      </c>
      <c r="AC47" s="3">
        <f t="shared" si="5"/>
        <v>0</v>
      </c>
      <c r="AD47" s="3">
        <f t="shared" si="6"/>
        <v>0</v>
      </c>
      <c r="AE47" s="3">
        <f t="shared" si="7"/>
        <v>1</v>
      </c>
      <c r="AF47" s="3">
        <f t="shared" si="8"/>
        <v>0</v>
      </c>
      <c r="AG47" s="3">
        <f t="shared" si="9"/>
        <v>1</v>
      </c>
      <c r="AH47" s="3">
        <f t="shared" si="10"/>
        <v>1</v>
      </c>
      <c r="AI47" s="3">
        <f t="shared" si="11"/>
        <v>1</v>
      </c>
      <c r="AJ47" s="3">
        <f t="shared" si="12"/>
        <v>1</v>
      </c>
      <c r="AK47" s="3">
        <f t="shared" si="13"/>
        <v>1</v>
      </c>
      <c r="AL47" s="3">
        <f t="shared" si="14"/>
        <v>1</v>
      </c>
      <c r="AM47" s="3">
        <f t="shared" si="15"/>
        <v>0</v>
      </c>
      <c r="AN47" s="3">
        <f t="shared" si="16"/>
        <v>1</v>
      </c>
      <c r="AO47" s="3">
        <f t="shared" si="17"/>
        <v>1</v>
      </c>
      <c r="AP47" s="3">
        <f t="shared" si="19"/>
        <v>0</v>
      </c>
      <c r="AQ47" s="5">
        <f t="shared" si="18"/>
        <v>11</v>
      </c>
    </row>
    <row r="48" spans="1:43" s="3" customFormat="1" ht="16" x14ac:dyDescent="0.2">
      <c r="A48" s="58" t="s">
        <v>110</v>
      </c>
      <c r="B48" s="58" t="s">
        <v>111</v>
      </c>
      <c r="C48" s="58" t="s">
        <v>136</v>
      </c>
      <c r="D48" s="58" t="s">
        <v>137</v>
      </c>
      <c r="E48" s="58" t="s">
        <v>114</v>
      </c>
      <c r="F48" s="58" t="s">
        <v>138</v>
      </c>
      <c r="G48" s="58" t="s">
        <v>116</v>
      </c>
      <c r="H48" s="58" t="s">
        <v>117</v>
      </c>
      <c r="I48" s="58" t="s">
        <v>118</v>
      </c>
      <c r="J48" s="58" t="s">
        <v>141</v>
      </c>
      <c r="K48" s="58" t="s">
        <v>142</v>
      </c>
      <c r="L48" s="58" t="s">
        <v>143</v>
      </c>
      <c r="M48" s="58" t="s">
        <v>153</v>
      </c>
      <c r="N48" s="58" t="s">
        <v>145</v>
      </c>
      <c r="O48" s="58" t="s">
        <v>123</v>
      </c>
      <c r="P48" s="58" t="s">
        <v>125</v>
      </c>
      <c r="Q48" s="58" t="s">
        <v>157</v>
      </c>
      <c r="R48" s="58" t="s">
        <v>192</v>
      </c>
      <c r="X48" s="3">
        <f t="shared" si="0"/>
        <v>0</v>
      </c>
      <c r="Y48" s="3">
        <f t="shared" si="1"/>
        <v>1</v>
      </c>
      <c r="Z48" s="3">
        <f t="shared" si="2"/>
        <v>1</v>
      </c>
      <c r="AA48" s="3">
        <f t="shared" si="3"/>
        <v>1</v>
      </c>
      <c r="AB48" s="3">
        <f t="shared" si="4"/>
        <v>1</v>
      </c>
      <c r="AC48" s="3">
        <f t="shared" si="5"/>
        <v>0</v>
      </c>
      <c r="AD48" s="3">
        <f t="shared" si="6"/>
        <v>1</v>
      </c>
      <c r="AE48" s="3">
        <f t="shared" si="7"/>
        <v>1</v>
      </c>
      <c r="AF48" s="3">
        <f t="shared" si="8"/>
        <v>1</v>
      </c>
      <c r="AG48" s="3">
        <f t="shared" si="9"/>
        <v>1</v>
      </c>
      <c r="AH48" s="3">
        <f t="shared" si="10"/>
        <v>1</v>
      </c>
      <c r="AI48" s="3">
        <f t="shared" si="11"/>
        <v>1</v>
      </c>
      <c r="AJ48" s="3">
        <f t="shared" si="12"/>
        <v>1</v>
      </c>
      <c r="AK48" s="3">
        <f t="shared" si="13"/>
        <v>1</v>
      </c>
      <c r="AL48" s="3">
        <f t="shared" si="14"/>
        <v>1</v>
      </c>
      <c r="AM48" s="3">
        <f t="shared" si="15"/>
        <v>0</v>
      </c>
      <c r="AN48" s="3">
        <f t="shared" si="16"/>
        <v>1</v>
      </c>
      <c r="AO48" s="3">
        <f t="shared" si="17"/>
        <v>0</v>
      </c>
      <c r="AP48" s="3">
        <f t="shared" si="19"/>
        <v>0</v>
      </c>
      <c r="AQ48" s="5">
        <f t="shared" si="18"/>
        <v>13</v>
      </c>
    </row>
    <row r="49" spans="1:43" s="3" customFormat="1" ht="16" x14ac:dyDescent="0.2">
      <c r="A49" s="58" t="s">
        <v>110</v>
      </c>
      <c r="B49" s="58" t="s">
        <v>151</v>
      </c>
      <c r="C49" s="58" t="s">
        <v>136</v>
      </c>
      <c r="D49" s="58" t="s">
        <v>137</v>
      </c>
      <c r="E49" s="58" t="s">
        <v>114</v>
      </c>
      <c r="F49" s="58" t="s">
        <v>138</v>
      </c>
      <c r="G49" s="58" t="s">
        <v>116</v>
      </c>
      <c r="H49" s="58" t="s">
        <v>117</v>
      </c>
      <c r="I49" s="58" t="s">
        <v>118</v>
      </c>
      <c r="J49" s="58" t="s">
        <v>141</v>
      </c>
      <c r="K49" s="58" t="s">
        <v>120</v>
      </c>
      <c r="L49" s="58" t="s">
        <v>170</v>
      </c>
      <c r="M49" s="58" t="s">
        <v>161</v>
      </c>
      <c r="N49" s="58" t="s">
        <v>145</v>
      </c>
      <c r="O49" s="58" t="s">
        <v>123</v>
      </c>
      <c r="P49" s="58" t="s">
        <v>125</v>
      </c>
      <c r="Q49" s="58" t="s">
        <v>227</v>
      </c>
      <c r="R49" s="58" t="s">
        <v>147</v>
      </c>
      <c r="X49" s="3">
        <f t="shared" si="0"/>
        <v>0</v>
      </c>
      <c r="Y49" s="3">
        <f t="shared" si="1"/>
        <v>0</v>
      </c>
      <c r="Z49" s="3">
        <f t="shared" si="2"/>
        <v>1</v>
      </c>
      <c r="AA49" s="3">
        <f t="shared" si="3"/>
        <v>1</v>
      </c>
      <c r="AB49" s="3">
        <f t="shared" si="4"/>
        <v>1</v>
      </c>
      <c r="AC49" s="3">
        <f t="shared" si="5"/>
        <v>0</v>
      </c>
      <c r="AD49" s="3">
        <f t="shared" si="6"/>
        <v>1</v>
      </c>
      <c r="AE49" s="3">
        <f t="shared" si="7"/>
        <v>1</v>
      </c>
      <c r="AF49" s="3">
        <f t="shared" si="8"/>
        <v>1</v>
      </c>
      <c r="AG49" s="3">
        <f t="shared" si="9"/>
        <v>1</v>
      </c>
      <c r="AH49" s="3">
        <f t="shared" si="10"/>
        <v>0</v>
      </c>
      <c r="AI49" s="3">
        <f t="shared" si="11"/>
        <v>0</v>
      </c>
      <c r="AJ49" s="3">
        <f t="shared" si="12"/>
        <v>0</v>
      </c>
      <c r="AK49" s="3">
        <f t="shared" si="13"/>
        <v>1</v>
      </c>
      <c r="AL49" s="3">
        <f t="shared" si="14"/>
        <v>1</v>
      </c>
      <c r="AM49" s="3">
        <f t="shared" si="15"/>
        <v>0</v>
      </c>
      <c r="AN49" s="3">
        <f t="shared" si="16"/>
        <v>0</v>
      </c>
      <c r="AO49" s="3">
        <f t="shared" si="17"/>
        <v>0</v>
      </c>
      <c r="AP49" s="3">
        <f t="shared" si="19"/>
        <v>0</v>
      </c>
      <c r="AQ49" s="5">
        <f t="shared" si="18"/>
        <v>9</v>
      </c>
    </row>
    <row r="50" spans="1:43" s="3" customFormat="1" ht="16" x14ac:dyDescent="0.2">
      <c r="A50" s="58" t="s">
        <v>110</v>
      </c>
      <c r="B50" s="58" t="s">
        <v>151</v>
      </c>
      <c r="C50" s="58" t="s">
        <v>136</v>
      </c>
      <c r="D50" s="58" t="s">
        <v>201</v>
      </c>
      <c r="E50" s="58" t="s">
        <v>114</v>
      </c>
      <c r="F50" s="58" t="s">
        <v>178</v>
      </c>
      <c r="G50" s="58" t="s">
        <v>176</v>
      </c>
      <c r="H50" s="58" t="s">
        <v>117</v>
      </c>
      <c r="I50" s="58" t="s">
        <v>118</v>
      </c>
      <c r="J50" s="58" t="s">
        <v>141</v>
      </c>
      <c r="K50" s="58" t="s">
        <v>120</v>
      </c>
      <c r="L50" s="58" t="s">
        <v>182</v>
      </c>
      <c r="M50" s="58" t="s">
        <v>144</v>
      </c>
      <c r="N50" s="58" t="s">
        <v>145</v>
      </c>
      <c r="O50" s="58" t="s">
        <v>174</v>
      </c>
      <c r="P50" s="58" t="s">
        <v>187</v>
      </c>
      <c r="Q50" s="58" t="s">
        <v>146</v>
      </c>
      <c r="R50" s="58" t="s">
        <v>147</v>
      </c>
      <c r="X50" s="3">
        <f t="shared" si="0"/>
        <v>0</v>
      </c>
      <c r="Y50" s="3">
        <f t="shared" si="1"/>
        <v>0</v>
      </c>
      <c r="Z50" s="3">
        <f t="shared" si="2"/>
        <v>1</v>
      </c>
      <c r="AA50" s="3">
        <f t="shared" si="3"/>
        <v>0</v>
      </c>
      <c r="AB50" s="3">
        <f t="shared" si="4"/>
        <v>1</v>
      </c>
      <c r="AC50" s="3">
        <f t="shared" si="5"/>
        <v>1</v>
      </c>
      <c r="AD50" s="3">
        <f t="shared" si="6"/>
        <v>0</v>
      </c>
      <c r="AE50" s="3">
        <f t="shared" si="7"/>
        <v>1</v>
      </c>
      <c r="AF50" s="3">
        <f t="shared" si="8"/>
        <v>1</v>
      </c>
      <c r="AG50" s="3">
        <f t="shared" si="9"/>
        <v>1</v>
      </c>
      <c r="AH50" s="3">
        <f t="shared" si="10"/>
        <v>0</v>
      </c>
      <c r="AI50" s="3">
        <f t="shared" si="11"/>
        <v>0</v>
      </c>
      <c r="AJ50" s="3">
        <f t="shared" si="12"/>
        <v>0</v>
      </c>
      <c r="AK50" s="3">
        <f t="shared" si="13"/>
        <v>1</v>
      </c>
      <c r="AL50" s="3">
        <f t="shared" si="14"/>
        <v>0</v>
      </c>
      <c r="AM50" s="3">
        <f t="shared" si="15"/>
        <v>0</v>
      </c>
      <c r="AN50" s="3">
        <f t="shared" si="16"/>
        <v>0</v>
      </c>
      <c r="AO50" s="3">
        <f t="shared" si="17"/>
        <v>0</v>
      </c>
      <c r="AP50" s="3">
        <f t="shared" si="19"/>
        <v>0</v>
      </c>
      <c r="AQ50" s="5">
        <f t="shared" si="18"/>
        <v>7</v>
      </c>
    </row>
    <row r="51" spans="1:43" s="3" customFormat="1" ht="16" x14ac:dyDescent="0.2">
      <c r="A51" s="58" t="s">
        <v>110</v>
      </c>
      <c r="B51" s="58" t="s">
        <v>111</v>
      </c>
      <c r="C51" s="58" t="s">
        <v>136</v>
      </c>
      <c r="D51" s="58" t="s">
        <v>113</v>
      </c>
      <c r="E51" s="58" t="s">
        <v>114</v>
      </c>
      <c r="F51" s="58" t="s">
        <v>138</v>
      </c>
      <c r="G51" s="58" t="s">
        <v>116</v>
      </c>
      <c r="H51" s="58" t="s">
        <v>117</v>
      </c>
      <c r="I51" s="58" t="s">
        <v>140</v>
      </c>
      <c r="J51" s="58" t="s">
        <v>119</v>
      </c>
      <c r="K51" s="58" t="s">
        <v>120</v>
      </c>
      <c r="L51" s="58" t="s">
        <v>143</v>
      </c>
      <c r="M51" s="58" t="s">
        <v>122</v>
      </c>
      <c r="N51" s="58" t="s">
        <v>145</v>
      </c>
      <c r="O51" s="58" t="s">
        <v>123</v>
      </c>
      <c r="P51" s="58" t="s">
        <v>125</v>
      </c>
      <c r="Q51" s="58" t="s">
        <v>126</v>
      </c>
      <c r="R51" s="58" t="s">
        <v>147</v>
      </c>
      <c r="X51" s="3">
        <f t="shared" si="0"/>
        <v>0</v>
      </c>
      <c r="Y51" s="3">
        <f t="shared" si="1"/>
        <v>1</v>
      </c>
      <c r="Z51" s="3">
        <f t="shared" si="2"/>
        <v>1</v>
      </c>
      <c r="AA51" s="3">
        <f t="shared" si="3"/>
        <v>0</v>
      </c>
      <c r="AB51" s="3">
        <f t="shared" si="4"/>
        <v>1</v>
      </c>
      <c r="AC51" s="3">
        <f t="shared" si="5"/>
        <v>0</v>
      </c>
      <c r="AD51" s="3">
        <f t="shared" si="6"/>
        <v>1</v>
      </c>
      <c r="AE51" s="3">
        <f t="shared" si="7"/>
        <v>1</v>
      </c>
      <c r="AF51" s="3">
        <f t="shared" si="8"/>
        <v>0</v>
      </c>
      <c r="AG51" s="3">
        <f t="shared" si="9"/>
        <v>0</v>
      </c>
      <c r="AH51" s="3">
        <f t="shared" si="10"/>
        <v>0</v>
      </c>
      <c r="AI51" s="3">
        <f t="shared" si="11"/>
        <v>1</v>
      </c>
      <c r="AJ51" s="3">
        <f t="shared" si="12"/>
        <v>0</v>
      </c>
      <c r="AK51" s="3">
        <f t="shared" si="13"/>
        <v>1</v>
      </c>
      <c r="AL51" s="3">
        <f t="shared" si="14"/>
        <v>1</v>
      </c>
      <c r="AM51" s="3">
        <f t="shared" si="15"/>
        <v>0</v>
      </c>
      <c r="AN51" s="3">
        <f t="shared" si="16"/>
        <v>0</v>
      </c>
      <c r="AO51" s="3">
        <f t="shared" si="17"/>
        <v>0</v>
      </c>
      <c r="AP51" s="3">
        <f t="shared" si="19"/>
        <v>1</v>
      </c>
      <c r="AQ51" s="5">
        <f t="shared" si="18"/>
        <v>9</v>
      </c>
    </row>
    <row r="52" spans="1:43" s="3" customFormat="1" ht="16" x14ac:dyDescent="0.2">
      <c r="A52" s="58" t="s">
        <v>173</v>
      </c>
      <c r="B52" s="58" t="s">
        <v>151</v>
      </c>
      <c r="C52" s="58" t="s">
        <v>234</v>
      </c>
      <c r="D52" s="58" t="s">
        <v>137</v>
      </c>
      <c r="E52" s="58" t="s">
        <v>114</v>
      </c>
      <c r="F52" s="58" t="s">
        <v>138</v>
      </c>
      <c r="G52" s="58" t="s">
        <v>116</v>
      </c>
      <c r="H52" s="58" t="s">
        <v>139</v>
      </c>
      <c r="I52" s="58" t="s">
        <v>118</v>
      </c>
      <c r="J52" s="58" t="s">
        <v>141</v>
      </c>
      <c r="K52" s="58" t="s">
        <v>120</v>
      </c>
      <c r="L52" s="58" t="s">
        <v>182</v>
      </c>
      <c r="M52" s="58" t="s">
        <v>122</v>
      </c>
      <c r="N52" s="58" t="s">
        <v>145</v>
      </c>
      <c r="O52" s="58" t="s">
        <v>174</v>
      </c>
      <c r="P52" s="58" t="s">
        <v>125</v>
      </c>
      <c r="Q52" s="58" t="s">
        <v>126</v>
      </c>
      <c r="R52" s="58" t="s">
        <v>127</v>
      </c>
      <c r="X52" s="3">
        <f t="shared" si="0"/>
        <v>0</v>
      </c>
      <c r="Y52" s="3">
        <f t="shared" si="1"/>
        <v>0</v>
      </c>
      <c r="Z52" s="3">
        <f t="shared" si="2"/>
        <v>0</v>
      </c>
      <c r="AA52" s="3">
        <f t="shared" si="3"/>
        <v>1</v>
      </c>
      <c r="AB52" s="3">
        <f t="shared" si="4"/>
        <v>1</v>
      </c>
      <c r="AC52" s="3">
        <f t="shared" si="5"/>
        <v>0</v>
      </c>
      <c r="AD52" s="3">
        <f t="shared" si="6"/>
        <v>1</v>
      </c>
      <c r="AE52" s="3">
        <f t="shared" si="7"/>
        <v>0</v>
      </c>
      <c r="AF52" s="3">
        <f t="shared" si="8"/>
        <v>1</v>
      </c>
      <c r="AG52" s="3">
        <f t="shared" si="9"/>
        <v>1</v>
      </c>
      <c r="AH52" s="3">
        <f t="shared" si="10"/>
        <v>0</v>
      </c>
      <c r="AI52" s="3">
        <f t="shared" si="11"/>
        <v>0</v>
      </c>
      <c r="AJ52" s="3">
        <f t="shared" si="12"/>
        <v>0</v>
      </c>
      <c r="AK52" s="3">
        <f t="shared" si="13"/>
        <v>1</v>
      </c>
      <c r="AL52" s="3">
        <f t="shared" si="14"/>
        <v>0</v>
      </c>
      <c r="AM52" s="3">
        <f t="shared" si="15"/>
        <v>0</v>
      </c>
      <c r="AN52" s="3">
        <f t="shared" si="16"/>
        <v>0</v>
      </c>
      <c r="AO52" s="3">
        <f t="shared" si="17"/>
        <v>1</v>
      </c>
      <c r="AP52" s="3">
        <f t="shared" si="19"/>
        <v>1</v>
      </c>
      <c r="AQ52" s="5">
        <f t="shared" si="18"/>
        <v>8</v>
      </c>
    </row>
    <row r="53" spans="1:43" s="3" customFormat="1" ht="16" x14ac:dyDescent="0.2">
      <c r="A53" s="58" t="s">
        <v>173</v>
      </c>
      <c r="B53" s="58" t="s">
        <v>151</v>
      </c>
      <c r="C53" s="58" t="s">
        <v>136</v>
      </c>
      <c r="D53" s="58" t="s">
        <v>137</v>
      </c>
      <c r="E53" s="58" t="s">
        <v>114</v>
      </c>
      <c r="F53" s="58" t="s">
        <v>178</v>
      </c>
      <c r="G53" s="58" t="s">
        <v>116</v>
      </c>
      <c r="H53" s="58" t="s">
        <v>117</v>
      </c>
      <c r="I53" s="58" t="s">
        <v>118</v>
      </c>
      <c r="J53" s="58" t="s">
        <v>141</v>
      </c>
      <c r="K53" s="58" t="s">
        <v>120</v>
      </c>
      <c r="L53" s="58" t="s">
        <v>170</v>
      </c>
      <c r="M53" s="58" t="s">
        <v>153</v>
      </c>
      <c r="N53" s="58" t="s">
        <v>145</v>
      </c>
      <c r="O53" s="58" t="s">
        <v>123</v>
      </c>
      <c r="P53" s="58" t="s">
        <v>171</v>
      </c>
      <c r="Q53" s="58" t="s">
        <v>126</v>
      </c>
      <c r="R53" s="58" t="s">
        <v>147</v>
      </c>
      <c r="X53" s="3">
        <f t="shared" si="0"/>
        <v>0</v>
      </c>
      <c r="Y53" s="3">
        <f t="shared" si="1"/>
        <v>0</v>
      </c>
      <c r="Z53" s="3">
        <f t="shared" si="2"/>
        <v>1</v>
      </c>
      <c r="AA53" s="3">
        <f t="shared" si="3"/>
        <v>1</v>
      </c>
      <c r="AB53" s="3">
        <f t="shared" si="4"/>
        <v>1</v>
      </c>
      <c r="AC53" s="3">
        <f t="shared" si="5"/>
        <v>1</v>
      </c>
      <c r="AD53" s="3">
        <f t="shared" si="6"/>
        <v>1</v>
      </c>
      <c r="AE53" s="3">
        <f t="shared" si="7"/>
        <v>1</v>
      </c>
      <c r="AF53" s="3">
        <f t="shared" si="8"/>
        <v>1</v>
      </c>
      <c r="AG53" s="3">
        <f t="shared" si="9"/>
        <v>1</v>
      </c>
      <c r="AH53" s="3">
        <f t="shared" si="10"/>
        <v>0</v>
      </c>
      <c r="AI53" s="3">
        <f t="shared" si="11"/>
        <v>0</v>
      </c>
      <c r="AJ53" s="3">
        <f t="shared" si="12"/>
        <v>1</v>
      </c>
      <c r="AK53" s="3">
        <f t="shared" si="13"/>
        <v>1</v>
      </c>
      <c r="AL53" s="3">
        <f t="shared" si="14"/>
        <v>1</v>
      </c>
      <c r="AM53" s="3">
        <f t="shared" si="15"/>
        <v>1</v>
      </c>
      <c r="AN53" s="3">
        <f t="shared" si="16"/>
        <v>0</v>
      </c>
      <c r="AO53" s="3">
        <f t="shared" si="17"/>
        <v>0</v>
      </c>
      <c r="AP53" s="3">
        <f t="shared" si="19"/>
        <v>1</v>
      </c>
      <c r="AQ53" s="5">
        <f t="shared" si="18"/>
        <v>13</v>
      </c>
    </row>
    <row r="54" spans="1:43" s="3" customFormat="1" ht="16" x14ac:dyDescent="0.2">
      <c r="A54" s="58" t="s">
        <v>135</v>
      </c>
      <c r="B54" s="58" t="s">
        <v>151</v>
      </c>
      <c r="C54" s="58" t="s">
        <v>136</v>
      </c>
      <c r="D54" s="58" t="s">
        <v>137</v>
      </c>
      <c r="E54" s="58" t="s">
        <v>114</v>
      </c>
      <c r="F54" s="58" t="s">
        <v>138</v>
      </c>
      <c r="G54" s="58" t="s">
        <v>156</v>
      </c>
      <c r="H54" s="58" t="s">
        <v>159</v>
      </c>
      <c r="I54" s="58" t="s">
        <v>118</v>
      </c>
      <c r="J54" s="58" t="s">
        <v>141</v>
      </c>
      <c r="K54" s="58" t="s">
        <v>142</v>
      </c>
      <c r="L54" s="58" t="s">
        <v>170</v>
      </c>
      <c r="M54" s="58" t="s">
        <v>161</v>
      </c>
      <c r="N54" s="58" t="s">
        <v>145</v>
      </c>
      <c r="O54" s="58" t="s">
        <v>123</v>
      </c>
      <c r="P54" s="58" t="s">
        <v>125</v>
      </c>
      <c r="Q54" s="58" t="s">
        <v>146</v>
      </c>
      <c r="R54" s="58" t="s">
        <v>127</v>
      </c>
      <c r="X54" s="3">
        <f t="shared" si="0"/>
        <v>1</v>
      </c>
      <c r="Y54" s="3">
        <f t="shared" si="1"/>
        <v>0</v>
      </c>
      <c r="Z54" s="3">
        <f t="shared" si="2"/>
        <v>1</v>
      </c>
      <c r="AA54" s="3">
        <f t="shared" si="3"/>
        <v>1</v>
      </c>
      <c r="AB54" s="3">
        <f t="shared" si="4"/>
        <v>1</v>
      </c>
      <c r="AC54" s="3">
        <f t="shared" si="5"/>
        <v>0</v>
      </c>
      <c r="AD54" s="3">
        <f t="shared" si="6"/>
        <v>0</v>
      </c>
      <c r="AE54" s="3">
        <f t="shared" si="7"/>
        <v>0</v>
      </c>
      <c r="AF54" s="3">
        <f t="shared" si="8"/>
        <v>1</v>
      </c>
      <c r="AG54" s="3">
        <f t="shared" si="9"/>
        <v>1</v>
      </c>
      <c r="AH54" s="3">
        <f t="shared" si="10"/>
        <v>1</v>
      </c>
      <c r="AI54" s="3">
        <f t="shared" si="11"/>
        <v>0</v>
      </c>
      <c r="AJ54" s="3">
        <f t="shared" si="12"/>
        <v>0</v>
      </c>
      <c r="AK54" s="3">
        <f t="shared" si="13"/>
        <v>1</v>
      </c>
      <c r="AL54" s="3">
        <f t="shared" si="14"/>
        <v>1</v>
      </c>
      <c r="AM54" s="3">
        <f t="shared" si="15"/>
        <v>0</v>
      </c>
      <c r="AN54" s="3">
        <f t="shared" si="16"/>
        <v>0</v>
      </c>
      <c r="AO54" s="3">
        <f t="shared" si="17"/>
        <v>1</v>
      </c>
      <c r="AP54" s="3">
        <f t="shared" si="19"/>
        <v>0</v>
      </c>
      <c r="AQ54" s="5">
        <f t="shared" si="18"/>
        <v>10</v>
      </c>
    </row>
    <row r="55" spans="1:43" s="3" customFormat="1" ht="16" x14ac:dyDescent="0.2">
      <c r="A55" s="58" t="s">
        <v>135</v>
      </c>
      <c r="B55" s="58" t="s">
        <v>151</v>
      </c>
      <c r="C55" s="58" t="s">
        <v>136</v>
      </c>
      <c r="D55" s="58" t="s">
        <v>137</v>
      </c>
      <c r="E55" s="58" t="s">
        <v>195</v>
      </c>
      <c r="F55" s="58" t="s">
        <v>138</v>
      </c>
      <c r="G55" s="58" t="s">
        <v>116</v>
      </c>
      <c r="H55" s="58" t="s">
        <v>117</v>
      </c>
      <c r="I55" s="58" t="s">
        <v>118</v>
      </c>
      <c r="J55" s="58" t="s">
        <v>141</v>
      </c>
      <c r="K55" s="58" t="s">
        <v>142</v>
      </c>
      <c r="L55" s="58" t="s">
        <v>143</v>
      </c>
      <c r="M55" s="58" t="s">
        <v>161</v>
      </c>
      <c r="N55" s="58" t="s">
        <v>145</v>
      </c>
      <c r="O55" s="58" t="s">
        <v>123</v>
      </c>
      <c r="P55" s="58" t="s">
        <v>125</v>
      </c>
      <c r="Q55" s="58" t="s">
        <v>157</v>
      </c>
      <c r="R55" s="58" t="s">
        <v>147</v>
      </c>
      <c r="X55" s="3">
        <f t="shared" si="0"/>
        <v>1</v>
      </c>
      <c r="Y55" s="3">
        <f t="shared" si="1"/>
        <v>0</v>
      </c>
      <c r="Z55" s="3">
        <f t="shared" si="2"/>
        <v>1</v>
      </c>
      <c r="AA55" s="3">
        <f t="shared" si="3"/>
        <v>1</v>
      </c>
      <c r="AB55" s="3">
        <f t="shared" si="4"/>
        <v>0</v>
      </c>
      <c r="AC55" s="3">
        <f t="shared" si="5"/>
        <v>0</v>
      </c>
      <c r="AD55" s="3">
        <f t="shared" si="6"/>
        <v>1</v>
      </c>
      <c r="AE55" s="3">
        <f t="shared" si="7"/>
        <v>1</v>
      </c>
      <c r="AF55" s="3">
        <f t="shared" si="8"/>
        <v>1</v>
      </c>
      <c r="AG55" s="3">
        <f t="shared" si="9"/>
        <v>1</v>
      </c>
      <c r="AH55" s="3">
        <f t="shared" si="10"/>
        <v>1</v>
      </c>
      <c r="AI55" s="3">
        <f t="shared" si="11"/>
        <v>1</v>
      </c>
      <c r="AJ55" s="3">
        <f t="shared" si="12"/>
        <v>0</v>
      </c>
      <c r="AK55" s="3">
        <f t="shared" si="13"/>
        <v>1</v>
      </c>
      <c r="AL55" s="3">
        <f t="shared" si="14"/>
        <v>1</v>
      </c>
      <c r="AM55" s="3">
        <f t="shared" si="15"/>
        <v>0</v>
      </c>
      <c r="AN55" s="3">
        <f t="shared" si="16"/>
        <v>1</v>
      </c>
      <c r="AO55" s="3">
        <f t="shared" si="17"/>
        <v>0</v>
      </c>
      <c r="AP55" s="3">
        <f t="shared" si="19"/>
        <v>0</v>
      </c>
      <c r="AQ55" s="5">
        <f t="shared" si="18"/>
        <v>11</v>
      </c>
    </row>
    <row r="56" spans="1:43" s="3" customFormat="1" ht="16" x14ac:dyDescent="0.2">
      <c r="A56" s="58" t="s">
        <v>110</v>
      </c>
      <c r="B56" s="58" t="s">
        <v>111</v>
      </c>
      <c r="C56" s="58" t="s">
        <v>136</v>
      </c>
      <c r="D56" s="58" t="s">
        <v>137</v>
      </c>
      <c r="E56" s="58" t="s">
        <v>114</v>
      </c>
      <c r="F56" s="58" t="s">
        <v>138</v>
      </c>
      <c r="G56" s="58" t="s">
        <v>116</v>
      </c>
      <c r="H56" s="58" t="s">
        <v>117</v>
      </c>
      <c r="I56" s="58" t="s">
        <v>186</v>
      </c>
      <c r="J56" s="58" t="s">
        <v>141</v>
      </c>
      <c r="K56" s="58" t="s">
        <v>120</v>
      </c>
      <c r="L56" s="58" t="s">
        <v>143</v>
      </c>
      <c r="M56" s="58" t="s">
        <v>161</v>
      </c>
      <c r="N56" s="58" t="s">
        <v>145</v>
      </c>
      <c r="O56" s="58" t="s">
        <v>174</v>
      </c>
      <c r="P56" s="58" t="s">
        <v>125</v>
      </c>
      <c r="Q56" s="58" t="s">
        <v>227</v>
      </c>
      <c r="R56" s="58" t="s">
        <v>147</v>
      </c>
      <c r="X56" s="3">
        <f t="shared" si="0"/>
        <v>0</v>
      </c>
      <c r="Y56" s="3">
        <f t="shared" si="1"/>
        <v>1</v>
      </c>
      <c r="Z56" s="3">
        <f t="shared" si="2"/>
        <v>1</v>
      </c>
      <c r="AA56" s="3">
        <f t="shared" si="3"/>
        <v>1</v>
      </c>
      <c r="AB56" s="3">
        <f t="shared" si="4"/>
        <v>1</v>
      </c>
      <c r="AC56" s="3">
        <f t="shared" si="5"/>
        <v>0</v>
      </c>
      <c r="AD56" s="3">
        <f t="shared" si="6"/>
        <v>1</v>
      </c>
      <c r="AE56" s="3">
        <f t="shared" si="7"/>
        <v>1</v>
      </c>
      <c r="AF56" s="3">
        <f t="shared" si="8"/>
        <v>0</v>
      </c>
      <c r="AG56" s="3">
        <f t="shared" si="9"/>
        <v>1</v>
      </c>
      <c r="AH56" s="3">
        <f t="shared" si="10"/>
        <v>0</v>
      </c>
      <c r="AI56" s="3">
        <f t="shared" si="11"/>
        <v>1</v>
      </c>
      <c r="AJ56" s="3">
        <f t="shared" si="12"/>
        <v>0</v>
      </c>
      <c r="AK56" s="3">
        <f t="shared" si="13"/>
        <v>1</v>
      </c>
      <c r="AL56" s="3">
        <f t="shared" si="14"/>
        <v>0</v>
      </c>
      <c r="AM56" s="3">
        <f t="shared" si="15"/>
        <v>0</v>
      </c>
      <c r="AN56" s="3">
        <f t="shared" si="16"/>
        <v>0</v>
      </c>
      <c r="AO56" s="3">
        <f t="shared" si="17"/>
        <v>0</v>
      </c>
      <c r="AP56" s="3">
        <f t="shared" si="19"/>
        <v>0</v>
      </c>
      <c r="AQ56" s="5">
        <f t="shared" si="18"/>
        <v>9</v>
      </c>
    </row>
    <row r="57" spans="1:43" s="3" customFormat="1" ht="16" x14ac:dyDescent="0.2">
      <c r="A57" s="58" t="s">
        <v>110</v>
      </c>
      <c r="B57" s="58" t="s">
        <v>151</v>
      </c>
      <c r="C57" s="58" t="s">
        <v>136</v>
      </c>
      <c r="D57" s="58" t="s">
        <v>137</v>
      </c>
      <c r="E57" s="58" t="s">
        <v>114</v>
      </c>
      <c r="F57" s="58" t="s">
        <v>138</v>
      </c>
      <c r="G57" s="58" t="s">
        <v>116</v>
      </c>
      <c r="H57" s="58" t="s">
        <v>159</v>
      </c>
      <c r="I57" s="58" t="s">
        <v>118</v>
      </c>
      <c r="J57" s="58" t="s">
        <v>141</v>
      </c>
      <c r="K57" s="58" t="s">
        <v>120</v>
      </c>
      <c r="L57" s="58" t="s">
        <v>143</v>
      </c>
      <c r="M57" s="58" t="s">
        <v>122</v>
      </c>
      <c r="N57" s="58" t="s">
        <v>145</v>
      </c>
      <c r="O57" s="58" t="s">
        <v>123</v>
      </c>
      <c r="P57" s="58" t="s">
        <v>187</v>
      </c>
      <c r="Q57" s="58" t="s">
        <v>146</v>
      </c>
      <c r="R57" s="58" t="s">
        <v>147</v>
      </c>
      <c r="X57" s="3">
        <f t="shared" si="0"/>
        <v>0</v>
      </c>
      <c r="Y57" s="3">
        <f t="shared" si="1"/>
        <v>0</v>
      </c>
      <c r="Z57" s="3">
        <f t="shared" si="2"/>
        <v>1</v>
      </c>
      <c r="AA57" s="3">
        <f t="shared" si="3"/>
        <v>1</v>
      </c>
      <c r="AB57" s="3">
        <f t="shared" si="4"/>
        <v>1</v>
      </c>
      <c r="AC57" s="3">
        <f t="shared" si="5"/>
        <v>0</v>
      </c>
      <c r="AD57" s="3">
        <f t="shared" si="6"/>
        <v>1</v>
      </c>
      <c r="AE57" s="3">
        <f t="shared" si="7"/>
        <v>0</v>
      </c>
      <c r="AF57" s="3">
        <f t="shared" si="8"/>
        <v>1</v>
      </c>
      <c r="AG57" s="3">
        <f t="shared" si="9"/>
        <v>1</v>
      </c>
      <c r="AH57" s="3">
        <f t="shared" si="10"/>
        <v>0</v>
      </c>
      <c r="AI57" s="3">
        <f t="shared" si="11"/>
        <v>1</v>
      </c>
      <c r="AJ57" s="3">
        <f t="shared" si="12"/>
        <v>0</v>
      </c>
      <c r="AK57" s="3">
        <f t="shared" si="13"/>
        <v>1</v>
      </c>
      <c r="AL57" s="3">
        <f t="shared" si="14"/>
        <v>1</v>
      </c>
      <c r="AM57" s="3">
        <f t="shared" si="15"/>
        <v>0</v>
      </c>
      <c r="AN57" s="3">
        <f t="shared" si="16"/>
        <v>0</v>
      </c>
      <c r="AO57" s="3">
        <f t="shared" si="17"/>
        <v>0</v>
      </c>
      <c r="AP57" s="3">
        <f t="shared" si="19"/>
        <v>0</v>
      </c>
      <c r="AQ57" s="5">
        <f t="shared" si="18"/>
        <v>9</v>
      </c>
    </row>
    <row r="58" spans="1:43" s="3" customFormat="1" ht="16" x14ac:dyDescent="0.2">
      <c r="A58" s="58" t="s">
        <v>135</v>
      </c>
      <c r="B58" s="58" t="s">
        <v>166</v>
      </c>
      <c r="C58" s="58" t="s">
        <v>136</v>
      </c>
      <c r="D58" s="58" t="s">
        <v>137</v>
      </c>
      <c r="E58" s="58" t="s">
        <v>114</v>
      </c>
      <c r="F58" s="58" t="s">
        <v>155</v>
      </c>
      <c r="G58" s="58" t="s">
        <v>116</v>
      </c>
      <c r="H58" s="58" t="s">
        <v>117</v>
      </c>
      <c r="I58" s="58" t="s">
        <v>118</v>
      </c>
      <c r="J58" s="58" t="s">
        <v>141</v>
      </c>
      <c r="K58" s="58" t="s">
        <v>142</v>
      </c>
      <c r="L58" s="58" t="s">
        <v>182</v>
      </c>
      <c r="M58" s="58" t="s">
        <v>122</v>
      </c>
      <c r="N58" s="58" t="s">
        <v>123</v>
      </c>
      <c r="O58" s="58" t="s">
        <v>123</v>
      </c>
      <c r="P58" s="58" t="s">
        <v>125</v>
      </c>
      <c r="Q58" s="58" t="s">
        <v>157</v>
      </c>
      <c r="R58" s="58" t="s">
        <v>127</v>
      </c>
      <c r="X58" s="3">
        <f t="shared" si="0"/>
        <v>1</v>
      </c>
      <c r="Y58" s="3">
        <f t="shared" si="1"/>
        <v>0</v>
      </c>
      <c r="Z58" s="3">
        <f t="shared" si="2"/>
        <v>1</v>
      </c>
      <c r="AA58" s="3">
        <f t="shared" si="3"/>
        <v>1</v>
      </c>
      <c r="AB58" s="3">
        <f t="shared" si="4"/>
        <v>1</v>
      </c>
      <c r="AC58" s="3">
        <f t="shared" si="5"/>
        <v>0</v>
      </c>
      <c r="AD58" s="3">
        <f t="shared" si="6"/>
        <v>1</v>
      </c>
      <c r="AE58" s="3">
        <f t="shared" si="7"/>
        <v>1</v>
      </c>
      <c r="AF58" s="3">
        <f t="shared" si="8"/>
        <v>1</v>
      </c>
      <c r="AG58" s="3">
        <f t="shared" si="9"/>
        <v>1</v>
      </c>
      <c r="AH58" s="3">
        <f t="shared" si="10"/>
        <v>1</v>
      </c>
      <c r="AI58" s="3">
        <f t="shared" si="11"/>
        <v>0</v>
      </c>
      <c r="AJ58" s="3">
        <f t="shared" si="12"/>
        <v>0</v>
      </c>
      <c r="AK58" s="3">
        <f t="shared" si="13"/>
        <v>0</v>
      </c>
      <c r="AL58" s="3">
        <f t="shared" si="14"/>
        <v>1</v>
      </c>
      <c r="AM58" s="3">
        <f t="shared" si="15"/>
        <v>0</v>
      </c>
      <c r="AN58" s="3">
        <f t="shared" si="16"/>
        <v>1</v>
      </c>
      <c r="AO58" s="3">
        <f t="shared" si="17"/>
        <v>1</v>
      </c>
      <c r="AP58" s="3">
        <f t="shared" si="19"/>
        <v>0</v>
      </c>
      <c r="AQ58" s="5">
        <f t="shared" si="18"/>
        <v>11</v>
      </c>
    </row>
    <row r="59" spans="1:43" s="3" customFormat="1" ht="16" x14ac:dyDescent="0.2">
      <c r="A59" s="58" t="s">
        <v>110</v>
      </c>
      <c r="B59" s="58" t="s">
        <v>166</v>
      </c>
      <c r="C59" s="58" t="s">
        <v>136</v>
      </c>
      <c r="D59" s="58" t="s">
        <v>137</v>
      </c>
      <c r="E59" s="58" t="s">
        <v>114</v>
      </c>
      <c r="F59" s="58" t="s">
        <v>138</v>
      </c>
      <c r="G59" s="58" t="s">
        <v>116</v>
      </c>
      <c r="H59" s="58" t="s">
        <v>159</v>
      </c>
      <c r="I59" s="58" t="s">
        <v>118</v>
      </c>
      <c r="J59" s="58" t="s">
        <v>119</v>
      </c>
      <c r="K59" s="58" t="s">
        <v>142</v>
      </c>
      <c r="L59" s="58" t="s">
        <v>182</v>
      </c>
      <c r="M59" s="58" t="s">
        <v>144</v>
      </c>
      <c r="N59" s="58" t="s">
        <v>123</v>
      </c>
      <c r="O59" s="58" t="s">
        <v>179</v>
      </c>
      <c r="P59" s="58" t="s">
        <v>125</v>
      </c>
      <c r="Q59" s="58" t="s">
        <v>126</v>
      </c>
      <c r="R59" s="58" t="s">
        <v>147</v>
      </c>
      <c r="X59" s="3">
        <f t="shared" si="0"/>
        <v>0</v>
      </c>
      <c r="Y59" s="3">
        <f t="shared" si="1"/>
        <v>0</v>
      </c>
      <c r="Z59" s="3">
        <f t="shared" si="2"/>
        <v>1</v>
      </c>
      <c r="AA59" s="3">
        <f t="shared" si="3"/>
        <v>1</v>
      </c>
      <c r="AB59" s="3">
        <f t="shared" si="4"/>
        <v>1</v>
      </c>
      <c r="AC59" s="3">
        <f t="shared" si="5"/>
        <v>0</v>
      </c>
      <c r="AD59" s="3">
        <f t="shared" si="6"/>
        <v>1</v>
      </c>
      <c r="AE59" s="3">
        <f t="shared" si="7"/>
        <v>0</v>
      </c>
      <c r="AF59" s="3">
        <f t="shared" si="8"/>
        <v>1</v>
      </c>
      <c r="AG59" s="3">
        <f t="shared" si="9"/>
        <v>0</v>
      </c>
      <c r="AH59" s="3">
        <f t="shared" si="10"/>
        <v>1</v>
      </c>
      <c r="AI59" s="3">
        <f t="shared" si="11"/>
        <v>0</v>
      </c>
      <c r="AJ59" s="3">
        <f t="shared" si="12"/>
        <v>0</v>
      </c>
      <c r="AK59" s="3">
        <f t="shared" si="13"/>
        <v>0</v>
      </c>
      <c r="AL59" s="3">
        <f t="shared" si="14"/>
        <v>0</v>
      </c>
      <c r="AM59" s="3">
        <f t="shared" si="15"/>
        <v>0</v>
      </c>
      <c r="AN59" s="3">
        <f t="shared" si="16"/>
        <v>0</v>
      </c>
      <c r="AO59" s="3">
        <f t="shared" si="17"/>
        <v>0</v>
      </c>
      <c r="AP59" s="3">
        <f t="shared" si="19"/>
        <v>1</v>
      </c>
      <c r="AQ59" s="5">
        <f t="shared" si="18"/>
        <v>7</v>
      </c>
    </row>
    <row r="60" spans="1:43" s="3" customFormat="1" ht="16" x14ac:dyDescent="0.2">
      <c r="A60" s="58" t="s">
        <v>135</v>
      </c>
      <c r="B60" s="58" t="s">
        <v>111</v>
      </c>
      <c r="C60" s="58" t="s">
        <v>136</v>
      </c>
      <c r="D60" s="58" t="s">
        <v>137</v>
      </c>
      <c r="E60" s="58" t="s">
        <v>114</v>
      </c>
      <c r="F60" s="58" t="s">
        <v>138</v>
      </c>
      <c r="G60" s="58" t="s">
        <v>176</v>
      </c>
      <c r="H60" s="58" t="s">
        <v>117</v>
      </c>
      <c r="I60" s="58" t="s">
        <v>140</v>
      </c>
      <c r="J60" s="58" t="s">
        <v>141</v>
      </c>
      <c r="K60" s="58" t="s">
        <v>142</v>
      </c>
      <c r="L60" s="58" t="s">
        <v>143</v>
      </c>
      <c r="M60" s="58" t="s">
        <v>153</v>
      </c>
      <c r="N60" s="58" t="s">
        <v>145</v>
      </c>
      <c r="O60" s="58" t="s">
        <v>123</v>
      </c>
      <c r="P60" s="58" t="s">
        <v>125</v>
      </c>
      <c r="Q60" s="58" t="s">
        <v>126</v>
      </c>
      <c r="R60" s="58" t="s">
        <v>147</v>
      </c>
      <c r="X60" s="3">
        <f t="shared" si="0"/>
        <v>1</v>
      </c>
      <c r="Y60" s="3">
        <f t="shared" si="1"/>
        <v>1</v>
      </c>
      <c r="Z60" s="3">
        <f t="shared" si="2"/>
        <v>1</v>
      </c>
      <c r="AA60" s="3">
        <f t="shared" si="3"/>
        <v>1</v>
      </c>
      <c r="AB60" s="3">
        <f t="shared" si="4"/>
        <v>1</v>
      </c>
      <c r="AC60" s="3">
        <f t="shared" si="5"/>
        <v>0</v>
      </c>
      <c r="AD60" s="3">
        <f t="shared" si="6"/>
        <v>0</v>
      </c>
      <c r="AE60" s="3">
        <f t="shared" si="7"/>
        <v>1</v>
      </c>
      <c r="AF60" s="3">
        <f t="shared" si="8"/>
        <v>0</v>
      </c>
      <c r="AG60" s="3">
        <f t="shared" si="9"/>
        <v>1</v>
      </c>
      <c r="AH60" s="3">
        <f t="shared" si="10"/>
        <v>1</v>
      </c>
      <c r="AI60" s="3">
        <f t="shared" si="11"/>
        <v>1</v>
      </c>
      <c r="AJ60" s="3">
        <f t="shared" si="12"/>
        <v>1</v>
      </c>
      <c r="AK60" s="3">
        <f t="shared" si="13"/>
        <v>1</v>
      </c>
      <c r="AL60" s="3">
        <f t="shared" si="14"/>
        <v>1</v>
      </c>
      <c r="AM60" s="3">
        <f t="shared" si="15"/>
        <v>0</v>
      </c>
      <c r="AN60" s="3">
        <f t="shared" si="16"/>
        <v>0</v>
      </c>
      <c r="AO60" s="3">
        <f t="shared" si="17"/>
        <v>0</v>
      </c>
      <c r="AP60" s="3">
        <f t="shared" si="19"/>
        <v>1</v>
      </c>
      <c r="AQ60" s="5">
        <f t="shared" si="18"/>
        <v>13</v>
      </c>
    </row>
    <row r="61" spans="1:43" s="3" customFormat="1" ht="16" x14ac:dyDescent="0.2">
      <c r="A61" s="58" t="s">
        <v>135</v>
      </c>
      <c r="B61" s="58" t="s">
        <v>111</v>
      </c>
      <c r="C61" s="58" t="s">
        <v>136</v>
      </c>
      <c r="D61" s="58" t="s">
        <v>137</v>
      </c>
      <c r="E61" s="58" t="s">
        <v>114</v>
      </c>
      <c r="F61" s="58" t="s">
        <v>115</v>
      </c>
      <c r="G61" s="58" t="s">
        <v>116</v>
      </c>
      <c r="H61" s="58" t="s">
        <v>117</v>
      </c>
      <c r="I61" s="58" t="s">
        <v>216</v>
      </c>
      <c r="J61" s="58" t="s">
        <v>141</v>
      </c>
      <c r="K61" s="58" t="s">
        <v>142</v>
      </c>
      <c r="L61" s="58" t="s">
        <v>143</v>
      </c>
      <c r="M61" s="58" t="s">
        <v>122</v>
      </c>
      <c r="N61" s="58" t="s">
        <v>145</v>
      </c>
      <c r="O61" s="58" t="s">
        <v>123</v>
      </c>
      <c r="P61" s="58" t="s">
        <v>125</v>
      </c>
      <c r="Q61" s="58" t="s">
        <v>157</v>
      </c>
      <c r="R61" s="58" t="s">
        <v>127</v>
      </c>
      <c r="X61" s="3">
        <f t="shared" si="0"/>
        <v>1</v>
      </c>
      <c r="Y61" s="3">
        <f t="shared" si="1"/>
        <v>1</v>
      </c>
      <c r="Z61" s="3">
        <f t="shared" si="2"/>
        <v>1</v>
      </c>
      <c r="AA61" s="3">
        <f t="shared" si="3"/>
        <v>1</v>
      </c>
      <c r="AB61" s="3">
        <f t="shared" si="4"/>
        <v>1</v>
      </c>
      <c r="AC61" s="3">
        <f t="shared" si="5"/>
        <v>0</v>
      </c>
      <c r="AD61" s="3">
        <f t="shared" si="6"/>
        <v>1</v>
      </c>
      <c r="AE61" s="3">
        <f t="shared" si="7"/>
        <v>1</v>
      </c>
      <c r="AF61" s="3">
        <f t="shared" si="8"/>
        <v>0</v>
      </c>
      <c r="AG61" s="3">
        <f t="shared" si="9"/>
        <v>1</v>
      </c>
      <c r="AH61" s="3">
        <f t="shared" si="10"/>
        <v>1</v>
      </c>
      <c r="AI61" s="3">
        <f t="shared" si="11"/>
        <v>1</v>
      </c>
      <c r="AJ61" s="3">
        <f t="shared" si="12"/>
        <v>0</v>
      </c>
      <c r="AK61" s="3">
        <f t="shared" si="13"/>
        <v>1</v>
      </c>
      <c r="AL61" s="3">
        <f t="shared" si="14"/>
        <v>1</v>
      </c>
      <c r="AM61" s="3">
        <f t="shared" si="15"/>
        <v>0</v>
      </c>
      <c r="AN61" s="3">
        <f t="shared" si="16"/>
        <v>1</v>
      </c>
      <c r="AO61" s="3">
        <f t="shared" si="17"/>
        <v>1</v>
      </c>
      <c r="AP61" s="3">
        <f t="shared" si="19"/>
        <v>0</v>
      </c>
      <c r="AQ61" s="5">
        <f t="shared" si="18"/>
        <v>13</v>
      </c>
    </row>
    <row r="62" spans="1:43" s="3" customFormat="1" ht="16" x14ac:dyDescent="0.2">
      <c r="A62" s="58" t="s">
        <v>110</v>
      </c>
      <c r="B62" s="58" t="s">
        <v>151</v>
      </c>
      <c r="C62" s="58" t="s">
        <v>136</v>
      </c>
      <c r="D62" s="58" t="s">
        <v>137</v>
      </c>
      <c r="E62" s="58" t="s">
        <v>114</v>
      </c>
      <c r="F62" s="58" t="s">
        <v>115</v>
      </c>
      <c r="G62" s="58" t="s">
        <v>116</v>
      </c>
      <c r="H62" s="58" t="s">
        <v>159</v>
      </c>
      <c r="I62" s="58" t="s">
        <v>186</v>
      </c>
      <c r="J62" s="58" t="s">
        <v>141</v>
      </c>
      <c r="K62" s="58" t="s">
        <v>142</v>
      </c>
      <c r="L62" s="58" t="s">
        <v>170</v>
      </c>
      <c r="M62" s="58" t="s">
        <v>153</v>
      </c>
      <c r="N62" s="58" t="s">
        <v>145</v>
      </c>
      <c r="O62" s="58" t="s">
        <v>174</v>
      </c>
      <c r="P62" s="58" t="s">
        <v>125</v>
      </c>
      <c r="Q62" s="58" t="s">
        <v>126</v>
      </c>
      <c r="R62" s="58" t="s">
        <v>147</v>
      </c>
      <c r="X62" s="3">
        <f t="shared" si="0"/>
        <v>0</v>
      </c>
      <c r="Y62" s="3">
        <f t="shared" si="1"/>
        <v>0</v>
      </c>
      <c r="Z62" s="3">
        <f t="shared" si="2"/>
        <v>1</v>
      </c>
      <c r="AA62" s="3">
        <f t="shared" si="3"/>
        <v>1</v>
      </c>
      <c r="AB62" s="3">
        <f t="shared" si="4"/>
        <v>1</v>
      </c>
      <c r="AC62" s="3">
        <f t="shared" si="5"/>
        <v>0</v>
      </c>
      <c r="AD62" s="3">
        <f t="shared" si="6"/>
        <v>1</v>
      </c>
      <c r="AE62" s="3">
        <f t="shared" si="7"/>
        <v>0</v>
      </c>
      <c r="AF62" s="3">
        <f t="shared" si="8"/>
        <v>0</v>
      </c>
      <c r="AG62" s="3">
        <f t="shared" si="9"/>
        <v>1</v>
      </c>
      <c r="AH62" s="3">
        <f t="shared" si="10"/>
        <v>1</v>
      </c>
      <c r="AI62" s="3">
        <f t="shared" si="11"/>
        <v>0</v>
      </c>
      <c r="AJ62" s="3">
        <f t="shared" si="12"/>
        <v>1</v>
      </c>
      <c r="AK62" s="3">
        <f t="shared" si="13"/>
        <v>1</v>
      </c>
      <c r="AL62" s="3">
        <f t="shared" si="14"/>
        <v>0</v>
      </c>
      <c r="AM62" s="3">
        <f t="shared" si="15"/>
        <v>0</v>
      </c>
      <c r="AN62" s="3">
        <f t="shared" si="16"/>
        <v>0</v>
      </c>
      <c r="AO62" s="3">
        <f t="shared" si="17"/>
        <v>0</v>
      </c>
      <c r="AP62" s="3">
        <f t="shared" si="19"/>
        <v>1</v>
      </c>
      <c r="AQ62" s="5">
        <f t="shared" si="18"/>
        <v>9</v>
      </c>
    </row>
    <row r="63" spans="1:43" s="3" customFormat="1" ht="16" x14ac:dyDescent="0.2">
      <c r="A63" s="58" t="s">
        <v>110</v>
      </c>
      <c r="B63" s="58" t="s">
        <v>111</v>
      </c>
      <c r="C63" s="58" t="s">
        <v>136</v>
      </c>
      <c r="D63" s="58" t="s">
        <v>137</v>
      </c>
      <c r="E63" s="58" t="s">
        <v>114</v>
      </c>
      <c r="F63" s="58" t="s">
        <v>115</v>
      </c>
      <c r="G63" s="58" t="s">
        <v>116</v>
      </c>
      <c r="H63" s="58" t="s">
        <v>139</v>
      </c>
      <c r="I63" s="58" t="s">
        <v>118</v>
      </c>
      <c r="J63" s="58" t="s">
        <v>141</v>
      </c>
      <c r="K63" s="58" t="s">
        <v>142</v>
      </c>
      <c r="L63" s="58" t="s">
        <v>182</v>
      </c>
      <c r="M63" s="58" t="s">
        <v>144</v>
      </c>
      <c r="N63" s="58" t="s">
        <v>145</v>
      </c>
      <c r="O63" s="58" t="s">
        <v>123</v>
      </c>
      <c r="P63" s="58" t="s">
        <v>187</v>
      </c>
      <c r="Q63" s="58" t="s">
        <v>157</v>
      </c>
      <c r="R63" s="58" t="s">
        <v>147</v>
      </c>
      <c r="X63" s="3">
        <f t="shared" si="0"/>
        <v>0</v>
      </c>
      <c r="Y63" s="3">
        <f t="shared" si="1"/>
        <v>1</v>
      </c>
      <c r="Z63" s="3">
        <f t="shared" si="2"/>
        <v>1</v>
      </c>
      <c r="AA63" s="3">
        <f t="shared" si="3"/>
        <v>1</v>
      </c>
      <c r="AB63" s="3">
        <f t="shared" si="4"/>
        <v>1</v>
      </c>
      <c r="AC63" s="3">
        <f t="shared" si="5"/>
        <v>0</v>
      </c>
      <c r="AD63" s="3">
        <f t="shared" si="6"/>
        <v>1</v>
      </c>
      <c r="AE63" s="3">
        <f t="shared" si="7"/>
        <v>0</v>
      </c>
      <c r="AF63" s="3">
        <f t="shared" si="8"/>
        <v>1</v>
      </c>
      <c r="AG63" s="3">
        <f t="shared" si="9"/>
        <v>1</v>
      </c>
      <c r="AH63" s="3">
        <f t="shared" si="10"/>
        <v>1</v>
      </c>
      <c r="AI63" s="3">
        <f t="shared" si="11"/>
        <v>0</v>
      </c>
      <c r="AJ63" s="3">
        <f t="shared" si="12"/>
        <v>0</v>
      </c>
      <c r="AK63" s="3">
        <f t="shared" si="13"/>
        <v>1</v>
      </c>
      <c r="AL63" s="3">
        <f t="shared" si="14"/>
        <v>1</v>
      </c>
      <c r="AM63" s="3">
        <f t="shared" si="15"/>
        <v>0</v>
      </c>
      <c r="AN63" s="3">
        <f t="shared" si="16"/>
        <v>1</v>
      </c>
      <c r="AO63" s="3">
        <f t="shared" si="17"/>
        <v>0</v>
      </c>
      <c r="AP63" s="3">
        <f t="shared" si="19"/>
        <v>0</v>
      </c>
      <c r="AQ63" s="5">
        <f t="shared" si="18"/>
        <v>10</v>
      </c>
    </row>
    <row r="64" spans="1:43" s="3" customFormat="1" ht="16" x14ac:dyDescent="0.2">
      <c r="A64" s="58" t="s">
        <v>135</v>
      </c>
      <c r="B64" s="58" t="s">
        <v>151</v>
      </c>
      <c r="C64" s="58" t="s">
        <v>136</v>
      </c>
      <c r="D64" s="58" t="s">
        <v>137</v>
      </c>
      <c r="E64" s="58" t="s">
        <v>114</v>
      </c>
      <c r="F64" s="58" t="s">
        <v>115</v>
      </c>
      <c r="G64" s="58" t="s">
        <v>116</v>
      </c>
      <c r="H64" s="58" t="s">
        <v>117</v>
      </c>
      <c r="I64" s="58" t="s">
        <v>140</v>
      </c>
      <c r="J64" s="58" t="s">
        <v>141</v>
      </c>
      <c r="K64" s="58" t="s">
        <v>120</v>
      </c>
      <c r="L64" s="58" t="s">
        <v>143</v>
      </c>
      <c r="M64" s="58" t="s">
        <v>144</v>
      </c>
      <c r="N64" s="58" t="s">
        <v>145</v>
      </c>
      <c r="O64" s="58" t="s">
        <v>123</v>
      </c>
      <c r="P64" s="58" t="s">
        <v>125</v>
      </c>
      <c r="Q64" s="58" t="s">
        <v>126</v>
      </c>
      <c r="R64" s="58" t="s">
        <v>147</v>
      </c>
      <c r="X64" s="3">
        <f t="shared" si="0"/>
        <v>1</v>
      </c>
      <c r="Y64" s="3">
        <f t="shared" si="1"/>
        <v>0</v>
      </c>
      <c r="Z64" s="3">
        <f t="shared" si="2"/>
        <v>1</v>
      </c>
      <c r="AA64" s="3">
        <f t="shared" si="3"/>
        <v>1</v>
      </c>
      <c r="AB64" s="3">
        <f t="shared" si="4"/>
        <v>1</v>
      </c>
      <c r="AC64" s="3">
        <f t="shared" si="5"/>
        <v>0</v>
      </c>
      <c r="AD64" s="3">
        <f t="shared" si="6"/>
        <v>1</v>
      </c>
      <c r="AE64" s="3">
        <f t="shared" si="7"/>
        <v>1</v>
      </c>
      <c r="AF64" s="3">
        <f t="shared" si="8"/>
        <v>0</v>
      </c>
      <c r="AG64" s="3">
        <f t="shared" si="9"/>
        <v>1</v>
      </c>
      <c r="AH64" s="3">
        <f t="shared" si="10"/>
        <v>0</v>
      </c>
      <c r="AI64" s="3">
        <f t="shared" si="11"/>
        <v>1</v>
      </c>
      <c r="AJ64" s="3">
        <f t="shared" si="12"/>
        <v>0</v>
      </c>
      <c r="AK64" s="3">
        <f t="shared" si="13"/>
        <v>1</v>
      </c>
      <c r="AL64" s="3">
        <f t="shared" si="14"/>
        <v>1</v>
      </c>
      <c r="AM64" s="3">
        <f t="shared" si="15"/>
        <v>0</v>
      </c>
      <c r="AN64" s="3">
        <f t="shared" si="16"/>
        <v>0</v>
      </c>
      <c r="AO64" s="3">
        <f t="shared" si="17"/>
        <v>0</v>
      </c>
      <c r="AP64" s="3">
        <f t="shared" si="19"/>
        <v>1</v>
      </c>
      <c r="AQ64" s="5">
        <f t="shared" si="18"/>
        <v>11</v>
      </c>
    </row>
    <row r="65" spans="1:43" s="3" customFormat="1" ht="16" x14ac:dyDescent="0.2">
      <c r="A65" s="58" t="s">
        <v>110</v>
      </c>
      <c r="B65" s="58" t="s">
        <v>111</v>
      </c>
      <c r="C65" s="58" t="s">
        <v>136</v>
      </c>
      <c r="D65" s="58" t="s">
        <v>113</v>
      </c>
      <c r="E65" s="58" t="s">
        <v>114</v>
      </c>
      <c r="F65" s="58" t="s">
        <v>155</v>
      </c>
      <c r="G65" s="58" t="s">
        <v>176</v>
      </c>
      <c r="H65" s="58" t="s">
        <v>117</v>
      </c>
      <c r="I65" s="58" t="s">
        <v>216</v>
      </c>
      <c r="J65" s="58" t="s">
        <v>119</v>
      </c>
      <c r="K65" s="58" t="s">
        <v>120</v>
      </c>
      <c r="L65" s="58" t="s">
        <v>143</v>
      </c>
      <c r="M65" s="58" t="s">
        <v>153</v>
      </c>
      <c r="N65" s="58" t="s">
        <v>145</v>
      </c>
      <c r="O65" s="58" t="s">
        <v>123</v>
      </c>
      <c r="P65" s="58" t="s">
        <v>125</v>
      </c>
      <c r="Q65" s="58" t="s">
        <v>126</v>
      </c>
      <c r="R65" s="58" t="s">
        <v>127</v>
      </c>
      <c r="X65" s="3">
        <f t="shared" si="0"/>
        <v>0</v>
      </c>
      <c r="Y65" s="3">
        <f t="shared" si="1"/>
        <v>1</v>
      </c>
      <c r="Z65" s="3">
        <f t="shared" si="2"/>
        <v>1</v>
      </c>
      <c r="AA65" s="3">
        <f t="shared" si="3"/>
        <v>0</v>
      </c>
      <c r="AB65" s="3">
        <f t="shared" si="4"/>
        <v>1</v>
      </c>
      <c r="AC65" s="3">
        <f t="shared" si="5"/>
        <v>0</v>
      </c>
      <c r="AD65" s="3">
        <f t="shared" si="6"/>
        <v>0</v>
      </c>
      <c r="AE65" s="3">
        <f t="shared" si="7"/>
        <v>1</v>
      </c>
      <c r="AF65" s="3">
        <f t="shared" si="8"/>
        <v>0</v>
      </c>
      <c r="AG65" s="3">
        <f t="shared" si="9"/>
        <v>0</v>
      </c>
      <c r="AH65" s="3">
        <f t="shared" si="10"/>
        <v>0</v>
      </c>
      <c r="AI65" s="3">
        <f t="shared" si="11"/>
        <v>1</v>
      </c>
      <c r="AJ65" s="3">
        <f t="shared" si="12"/>
        <v>1</v>
      </c>
      <c r="AK65" s="3">
        <f t="shared" si="13"/>
        <v>1</v>
      </c>
      <c r="AL65" s="3">
        <f t="shared" si="14"/>
        <v>1</v>
      </c>
      <c r="AM65" s="3">
        <f t="shared" si="15"/>
        <v>0</v>
      </c>
      <c r="AN65" s="3">
        <f t="shared" si="16"/>
        <v>0</v>
      </c>
      <c r="AO65" s="3">
        <f t="shared" si="17"/>
        <v>1</v>
      </c>
      <c r="AP65" s="3">
        <f t="shared" si="19"/>
        <v>1</v>
      </c>
      <c r="AQ65" s="5">
        <f t="shared" si="18"/>
        <v>10</v>
      </c>
    </row>
    <row r="66" spans="1:43" s="3" customFormat="1" ht="16" x14ac:dyDescent="0.2">
      <c r="A66" s="58" t="s">
        <v>110</v>
      </c>
      <c r="B66" s="58" t="s">
        <v>151</v>
      </c>
      <c r="C66" s="58" t="s">
        <v>136</v>
      </c>
      <c r="D66" s="58" t="s">
        <v>137</v>
      </c>
      <c r="E66" s="58" t="s">
        <v>114</v>
      </c>
      <c r="F66" s="58" t="s">
        <v>138</v>
      </c>
      <c r="G66" s="58" t="s">
        <v>116</v>
      </c>
      <c r="H66" s="58" t="s">
        <v>117</v>
      </c>
      <c r="I66" s="58" t="s">
        <v>140</v>
      </c>
      <c r="J66" s="58" t="s">
        <v>141</v>
      </c>
      <c r="K66" s="58" t="s">
        <v>142</v>
      </c>
      <c r="L66" s="58" t="s">
        <v>143</v>
      </c>
      <c r="M66" s="58" t="s">
        <v>153</v>
      </c>
      <c r="N66" s="58" t="s">
        <v>145</v>
      </c>
      <c r="O66" s="58" t="s">
        <v>123</v>
      </c>
      <c r="P66" s="58" t="s">
        <v>125</v>
      </c>
      <c r="Q66" s="58" t="s">
        <v>126</v>
      </c>
      <c r="R66" s="58" t="s">
        <v>147</v>
      </c>
      <c r="X66" s="3">
        <f t="shared" si="0"/>
        <v>0</v>
      </c>
      <c r="Y66" s="3">
        <f t="shared" si="1"/>
        <v>0</v>
      </c>
      <c r="Z66" s="3">
        <f t="shared" si="2"/>
        <v>1</v>
      </c>
      <c r="AA66" s="3">
        <f t="shared" si="3"/>
        <v>1</v>
      </c>
      <c r="AB66" s="3">
        <f t="shared" si="4"/>
        <v>1</v>
      </c>
      <c r="AC66" s="3">
        <f t="shared" si="5"/>
        <v>0</v>
      </c>
      <c r="AD66" s="3">
        <f t="shared" si="6"/>
        <v>1</v>
      </c>
      <c r="AE66" s="3">
        <f t="shared" si="7"/>
        <v>1</v>
      </c>
      <c r="AF66" s="3">
        <f t="shared" si="8"/>
        <v>0</v>
      </c>
      <c r="AG66" s="3">
        <f t="shared" si="9"/>
        <v>1</v>
      </c>
      <c r="AH66" s="3">
        <f t="shared" si="10"/>
        <v>1</v>
      </c>
      <c r="AI66" s="3">
        <f t="shared" si="11"/>
        <v>1</v>
      </c>
      <c r="AJ66" s="3">
        <f t="shared" si="12"/>
        <v>1</v>
      </c>
      <c r="AK66" s="3">
        <f t="shared" si="13"/>
        <v>1</v>
      </c>
      <c r="AL66" s="3">
        <f t="shared" si="14"/>
        <v>1</v>
      </c>
      <c r="AM66" s="3">
        <f t="shared" si="15"/>
        <v>0</v>
      </c>
      <c r="AN66" s="3">
        <f t="shared" si="16"/>
        <v>0</v>
      </c>
      <c r="AO66" s="3">
        <f t="shared" si="17"/>
        <v>0</v>
      </c>
      <c r="AP66" s="3">
        <f t="shared" si="19"/>
        <v>1</v>
      </c>
      <c r="AQ66" s="5">
        <f t="shared" si="18"/>
        <v>12</v>
      </c>
    </row>
    <row r="67" spans="1:43" s="3" customFormat="1" ht="16" x14ac:dyDescent="0.2">
      <c r="A67" s="58" t="s">
        <v>173</v>
      </c>
      <c r="B67" s="58" t="s">
        <v>111</v>
      </c>
      <c r="C67" s="58" t="s">
        <v>136</v>
      </c>
      <c r="D67" s="58" t="s">
        <v>137</v>
      </c>
      <c r="E67" s="58" t="s">
        <v>114</v>
      </c>
      <c r="F67" s="58" t="s">
        <v>138</v>
      </c>
      <c r="G67" s="58" t="s">
        <v>156</v>
      </c>
      <c r="H67" s="58" t="s">
        <v>117</v>
      </c>
      <c r="I67" s="58" t="s">
        <v>140</v>
      </c>
      <c r="J67" s="58" t="s">
        <v>141</v>
      </c>
      <c r="K67" s="58" t="s">
        <v>142</v>
      </c>
      <c r="L67" s="58" t="s">
        <v>143</v>
      </c>
      <c r="M67" s="58" t="s">
        <v>153</v>
      </c>
      <c r="N67" s="58" t="s">
        <v>219</v>
      </c>
      <c r="O67" s="58" t="s">
        <v>123</v>
      </c>
      <c r="P67" s="58" t="s">
        <v>125</v>
      </c>
      <c r="Q67" s="58" t="s">
        <v>126</v>
      </c>
      <c r="R67" s="58" t="s">
        <v>127</v>
      </c>
      <c r="X67" s="3">
        <f t="shared" si="0"/>
        <v>0</v>
      </c>
      <c r="Y67" s="3">
        <f t="shared" si="1"/>
        <v>1</v>
      </c>
      <c r="Z67" s="3">
        <f t="shared" si="2"/>
        <v>1</v>
      </c>
      <c r="AA67" s="3">
        <f t="shared" si="3"/>
        <v>1</v>
      </c>
      <c r="AB67" s="3">
        <f t="shared" si="4"/>
        <v>1</v>
      </c>
      <c r="AC67" s="3">
        <f t="shared" si="5"/>
        <v>0</v>
      </c>
      <c r="AD67" s="3">
        <f t="shared" si="6"/>
        <v>0</v>
      </c>
      <c r="AE67" s="3">
        <f t="shared" si="7"/>
        <v>1</v>
      </c>
      <c r="AF67" s="3">
        <f t="shared" si="8"/>
        <v>0</v>
      </c>
      <c r="AG67" s="3">
        <f t="shared" si="9"/>
        <v>1</v>
      </c>
      <c r="AH67" s="3">
        <f t="shared" si="10"/>
        <v>1</v>
      </c>
      <c r="AI67" s="3">
        <f t="shared" si="11"/>
        <v>1</v>
      </c>
      <c r="AJ67" s="3">
        <f t="shared" si="12"/>
        <v>1</v>
      </c>
      <c r="AK67" s="3">
        <f t="shared" si="13"/>
        <v>0</v>
      </c>
      <c r="AL67" s="3">
        <f t="shared" si="14"/>
        <v>1</v>
      </c>
      <c r="AM67" s="3">
        <f t="shared" si="15"/>
        <v>0</v>
      </c>
      <c r="AN67" s="3">
        <f t="shared" si="16"/>
        <v>0</v>
      </c>
      <c r="AO67" s="3">
        <f t="shared" si="17"/>
        <v>1</v>
      </c>
      <c r="AP67" s="3">
        <f t="shared" si="19"/>
        <v>1</v>
      </c>
      <c r="AQ67" s="5">
        <f t="shared" si="18"/>
        <v>12</v>
      </c>
    </row>
    <row r="68" spans="1:43" s="3" customFormat="1" ht="16" x14ac:dyDescent="0.2">
      <c r="A68" s="58" t="s">
        <v>110</v>
      </c>
      <c r="B68" s="58" t="s">
        <v>111</v>
      </c>
      <c r="C68" s="58" t="s">
        <v>136</v>
      </c>
      <c r="D68" s="58" t="s">
        <v>152</v>
      </c>
      <c r="E68" s="58" t="s">
        <v>114</v>
      </c>
      <c r="F68" s="58" t="s">
        <v>138</v>
      </c>
      <c r="G68" s="58" t="s">
        <v>116</v>
      </c>
      <c r="H68" s="58" t="s">
        <v>117</v>
      </c>
      <c r="I68" s="58" t="s">
        <v>118</v>
      </c>
      <c r="J68" s="58" t="s">
        <v>141</v>
      </c>
      <c r="K68" s="58" t="s">
        <v>142</v>
      </c>
      <c r="L68" s="58" t="s">
        <v>143</v>
      </c>
      <c r="M68" s="58" t="s">
        <v>122</v>
      </c>
      <c r="N68" s="58" t="s">
        <v>145</v>
      </c>
      <c r="O68" s="58" t="s">
        <v>123</v>
      </c>
      <c r="P68" s="58" t="s">
        <v>125</v>
      </c>
      <c r="Q68" s="58" t="s">
        <v>146</v>
      </c>
      <c r="R68" s="58" t="s">
        <v>147</v>
      </c>
      <c r="X68" s="3">
        <f t="shared" ref="X68:X131" si="20">IF(A68="A higher total energy expenditure (TEE)",1,0)</f>
        <v>0</v>
      </c>
      <c r="Y68" s="3">
        <f t="shared" ref="Y68:Y131" si="21">IF(B68="Degree of fat-free mass (FFM) is crucial for RMR",1,0)</f>
        <v>1</v>
      </c>
      <c r="Z68" s="3">
        <f t="shared" ref="Z68:Z131" si="22">IF(C68="Genetic predisposition in addition to inactivity and overabundance of food",1,0)</f>
        <v>1</v>
      </c>
      <c r="AA68" s="3">
        <f t="shared" ref="AA68:AA131" si="23">IF(D68="All of the above",1,0)</f>
        <v>0</v>
      </c>
      <c r="AB68" s="3">
        <f t="shared" ref="AB68:AB131" si="24">IF(E68="Body Mass Index (BMI)",1,0)</f>
        <v>1</v>
      </c>
      <c r="AC68" s="3">
        <f t="shared" ref="AC68:AC131" si="25">IF(F68="Iso-BMI curve",1,0)</f>
        <v>0</v>
      </c>
      <c r="AD68" s="3">
        <f t="shared" ref="AD68:AD131" si="26">IF(G68="Male 34 years old, BMI 35 kg/m2, diabetes type II, obstructive sleep apnea (OSAS)",1,0)</f>
        <v>1</v>
      </c>
      <c r="AE68" s="3">
        <f t="shared" ref="AE68:AE131" si="27">IF(H68="5–10% weight loss from baseline weight",1,0)</f>
        <v>1</v>
      </c>
      <c r="AF68" s="3">
        <f t="shared" ref="AF68:AF131" si="28">IF(I68="Combined endurance and resistance exercise",1,0)</f>
        <v>1</v>
      </c>
      <c r="AG68" s="3">
        <f t="shared" ref="AG68:AG131" si="29">IF(J68="Combination of diet, exercise and CBT",1,0)</f>
        <v>1</v>
      </c>
      <c r="AH68" s="3">
        <f t="shared" ref="AH68:AH131" si="30">IF(K68="Any diet can give the same weight reduction given equal negative energy balance and long-term compliance",1,0)</f>
        <v>1</v>
      </c>
      <c r="AI68" s="3">
        <f t="shared" ref="AI68:AI131" si="31">IF(L68="An energy deficit of approximately 600 kcal/day",1,0)</f>
        <v>1</v>
      </c>
      <c r="AJ68" s="3">
        <f t="shared" ref="AJ68:AJ131" si="32">IF(M68="Approximately 15% of patients experience suboptimal weight loss or significant weight re-gain, following gastric bypass surgery (GBP)",1,0)</f>
        <v>0</v>
      </c>
      <c r="AK68" s="3">
        <f t="shared" ref="AK68:AK131" si="33">IF(N68="Low levels of vitamin B12, vitamin D, calcium, and iron",1,0)</f>
        <v>1</v>
      </c>
      <c r="AL68" s="3">
        <f t="shared" ref="AL68:AL131" si="34">IF(O68="Osteoporosis",1,0)</f>
        <v>1</v>
      </c>
      <c r="AM68" s="3">
        <f t="shared" ref="AM68:AM131" si="35">IF(P68="45–60 min/day moderate intensity",1,0)</f>
        <v>0</v>
      </c>
      <c r="AN68" s="3">
        <f t="shared" ref="AN68:AN131" si="36">IF(Q68="&lt; 10%",1,0)</f>
        <v>0</v>
      </c>
      <c r="AO68" s="3">
        <f t="shared" ref="AO68:AO131" si="37">IF(R68="Eating breakfast &gt; 5 days/week",1,0)</f>
        <v>0</v>
      </c>
      <c r="AP68" s="3">
        <f t="shared" si="19"/>
        <v>0</v>
      </c>
      <c r="AQ68" s="5">
        <f t="shared" ref="AQ68:AQ131" si="38">SUM(X68:AM68)+SUM(AO68:AP68)</f>
        <v>11</v>
      </c>
    </row>
    <row r="69" spans="1:43" s="3" customFormat="1" ht="16" x14ac:dyDescent="0.2">
      <c r="A69" s="58" t="s">
        <v>135</v>
      </c>
      <c r="B69" s="58" t="s">
        <v>151</v>
      </c>
      <c r="C69" s="58" t="s">
        <v>136</v>
      </c>
      <c r="D69" s="58" t="s">
        <v>137</v>
      </c>
      <c r="E69" s="58" t="s">
        <v>114</v>
      </c>
      <c r="F69" s="58" t="s">
        <v>138</v>
      </c>
      <c r="G69" s="58" t="s">
        <v>116</v>
      </c>
      <c r="H69" s="58" t="s">
        <v>117</v>
      </c>
      <c r="I69" s="58" t="s">
        <v>140</v>
      </c>
      <c r="J69" s="58" t="s">
        <v>141</v>
      </c>
      <c r="K69" s="58" t="s">
        <v>142</v>
      </c>
      <c r="L69" s="58" t="s">
        <v>143</v>
      </c>
      <c r="M69" s="58" t="s">
        <v>144</v>
      </c>
      <c r="N69" s="58" t="s">
        <v>145</v>
      </c>
      <c r="O69" s="58" t="s">
        <v>174</v>
      </c>
      <c r="P69" s="58" t="s">
        <v>125</v>
      </c>
      <c r="Q69" s="58" t="s">
        <v>126</v>
      </c>
      <c r="R69" s="58" t="s">
        <v>127</v>
      </c>
      <c r="X69" s="3">
        <f t="shared" si="20"/>
        <v>1</v>
      </c>
      <c r="Y69" s="3">
        <f t="shared" si="21"/>
        <v>0</v>
      </c>
      <c r="Z69" s="3">
        <f t="shared" si="22"/>
        <v>1</v>
      </c>
      <c r="AA69" s="3">
        <f t="shared" si="23"/>
        <v>1</v>
      </c>
      <c r="AB69" s="3">
        <f t="shared" si="24"/>
        <v>1</v>
      </c>
      <c r="AC69" s="3">
        <f t="shared" si="25"/>
        <v>0</v>
      </c>
      <c r="AD69" s="3">
        <f t="shared" si="26"/>
        <v>1</v>
      </c>
      <c r="AE69" s="3">
        <f t="shared" si="27"/>
        <v>1</v>
      </c>
      <c r="AF69" s="3">
        <f t="shared" si="28"/>
        <v>0</v>
      </c>
      <c r="AG69" s="3">
        <f t="shared" si="29"/>
        <v>1</v>
      </c>
      <c r="AH69" s="3">
        <f t="shared" si="30"/>
        <v>1</v>
      </c>
      <c r="AI69" s="3">
        <f t="shared" si="31"/>
        <v>1</v>
      </c>
      <c r="AJ69" s="3">
        <f t="shared" si="32"/>
        <v>0</v>
      </c>
      <c r="AK69" s="3">
        <f t="shared" si="33"/>
        <v>1</v>
      </c>
      <c r="AL69" s="3">
        <f t="shared" si="34"/>
        <v>0</v>
      </c>
      <c r="AM69" s="3">
        <f t="shared" si="35"/>
        <v>0</v>
      </c>
      <c r="AN69" s="3">
        <f t="shared" si="36"/>
        <v>0</v>
      </c>
      <c r="AO69" s="3">
        <f t="shared" si="37"/>
        <v>1</v>
      </c>
      <c r="AP69" s="3">
        <f t="shared" ref="AP69:AP132" si="39">IF(Q69="20%",1,0)</f>
        <v>1</v>
      </c>
      <c r="AQ69" s="5">
        <f t="shared" si="38"/>
        <v>12</v>
      </c>
    </row>
    <row r="70" spans="1:43" s="3" customFormat="1" ht="16" x14ac:dyDescent="0.2">
      <c r="A70" s="58" t="s">
        <v>135</v>
      </c>
      <c r="B70" s="58" t="s">
        <v>111</v>
      </c>
      <c r="C70" s="58" t="s">
        <v>136</v>
      </c>
      <c r="D70" s="58" t="s">
        <v>137</v>
      </c>
      <c r="E70" s="58" t="s">
        <v>195</v>
      </c>
      <c r="F70" s="58" t="s">
        <v>155</v>
      </c>
      <c r="G70" s="58" t="s">
        <v>176</v>
      </c>
      <c r="H70" s="58" t="s">
        <v>117</v>
      </c>
      <c r="I70" s="58" t="s">
        <v>118</v>
      </c>
      <c r="J70" s="58" t="s">
        <v>141</v>
      </c>
      <c r="K70" s="58" t="s">
        <v>142</v>
      </c>
      <c r="L70" s="58" t="s">
        <v>143</v>
      </c>
      <c r="M70" s="58" t="s">
        <v>153</v>
      </c>
      <c r="N70" s="58" t="s">
        <v>145</v>
      </c>
      <c r="O70" s="58" t="s">
        <v>123</v>
      </c>
      <c r="P70" s="58" t="s">
        <v>125</v>
      </c>
      <c r="Q70" s="58" t="s">
        <v>146</v>
      </c>
      <c r="R70" s="58" t="s">
        <v>147</v>
      </c>
      <c r="X70" s="3">
        <f t="shared" si="20"/>
        <v>1</v>
      </c>
      <c r="Y70" s="3">
        <f t="shared" si="21"/>
        <v>1</v>
      </c>
      <c r="Z70" s="3">
        <f t="shared" si="22"/>
        <v>1</v>
      </c>
      <c r="AA70" s="3">
        <f t="shared" si="23"/>
        <v>1</v>
      </c>
      <c r="AB70" s="3">
        <f t="shared" si="24"/>
        <v>0</v>
      </c>
      <c r="AC70" s="3">
        <f t="shared" si="25"/>
        <v>0</v>
      </c>
      <c r="AD70" s="3">
        <f t="shared" si="26"/>
        <v>0</v>
      </c>
      <c r="AE70" s="3">
        <f t="shared" si="27"/>
        <v>1</v>
      </c>
      <c r="AF70" s="3">
        <f t="shared" si="28"/>
        <v>1</v>
      </c>
      <c r="AG70" s="3">
        <f t="shared" si="29"/>
        <v>1</v>
      </c>
      <c r="AH70" s="3">
        <f t="shared" si="30"/>
        <v>1</v>
      </c>
      <c r="AI70" s="3">
        <f t="shared" si="31"/>
        <v>1</v>
      </c>
      <c r="AJ70" s="3">
        <f t="shared" si="32"/>
        <v>1</v>
      </c>
      <c r="AK70" s="3">
        <f t="shared" si="33"/>
        <v>1</v>
      </c>
      <c r="AL70" s="3">
        <f t="shared" si="34"/>
        <v>1</v>
      </c>
      <c r="AM70" s="3">
        <f t="shared" si="35"/>
        <v>0</v>
      </c>
      <c r="AN70" s="3">
        <f t="shared" si="36"/>
        <v>0</v>
      </c>
      <c r="AO70" s="3">
        <f t="shared" si="37"/>
        <v>0</v>
      </c>
      <c r="AP70" s="3">
        <f t="shared" si="39"/>
        <v>0</v>
      </c>
      <c r="AQ70" s="5">
        <f t="shared" si="38"/>
        <v>12</v>
      </c>
    </row>
    <row r="71" spans="1:43" s="3" customFormat="1" ht="16" x14ac:dyDescent="0.2">
      <c r="A71" s="58" t="s">
        <v>110</v>
      </c>
      <c r="B71" s="58" t="s">
        <v>151</v>
      </c>
      <c r="C71" s="58" t="s">
        <v>136</v>
      </c>
      <c r="D71" s="58" t="s">
        <v>137</v>
      </c>
      <c r="E71" s="58" t="s">
        <v>114</v>
      </c>
      <c r="F71" s="58" t="s">
        <v>115</v>
      </c>
      <c r="G71" s="58" t="s">
        <v>176</v>
      </c>
      <c r="H71" s="58" t="s">
        <v>117</v>
      </c>
      <c r="I71" s="58" t="s">
        <v>118</v>
      </c>
      <c r="J71" s="58" t="s">
        <v>141</v>
      </c>
      <c r="K71" s="58" t="s">
        <v>142</v>
      </c>
      <c r="L71" s="58" t="s">
        <v>143</v>
      </c>
      <c r="M71" s="58" t="s">
        <v>144</v>
      </c>
      <c r="N71" s="58" t="s">
        <v>145</v>
      </c>
      <c r="O71" s="58" t="s">
        <v>123</v>
      </c>
      <c r="P71" s="58" t="s">
        <v>125</v>
      </c>
      <c r="Q71" s="58" t="s">
        <v>157</v>
      </c>
      <c r="R71" s="58" t="s">
        <v>147</v>
      </c>
      <c r="X71" s="3">
        <f t="shared" si="20"/>
        <v>0</v>
      </c>
      <c r="Y71" s="3">
        <f t="shared" si="21"/>
        <v>0</v>
      </c>
      <c r="Z71" s="3">
        <f t="shared" si="22"/>
        <v>1</v>
      </c>
      <c r="AA71" s="3">
        <f t="shared" si="23"/>
        <v>1</v>
      </c>
      <c r="AB71" s="3">
        <f t="shared" si="24"/>
        <v>1</v>
      </c>
      <c r="AC71" s="3">
        <f t="shared" si="25"/>
        <v>0</v>
      </c>
      <c r="AD71" s="3">
        <f t="shared" si="26"/>
        <v>0</v>
      </c>
      <c r="AE71" s="3">
        <f t="shared" si="27"/>
        <v>1</v>
      </c>
      <c r="AF71" s="3">
        <f t="shared" si="28"/>
        <v>1</v>
      </c>
      <c r="AG71" s="3">
        <f t="shared" si="29"/>
        <v>1</v>
      </c>
      <c r="AH71" s="3">
        <f t="shared" si="30"/>
        <v>1</v>
      </c>
      <c r="AI71" s="3">
        <f t="shared" si="31"/>
        <v>1</v>
      </c>
      <c r="AJ71" s="3">
        <f t="shared" si="32"/>
        <v>0</v>
      </c>
      <c r="AK71" s="3">
        <f t="shared" si="33"/>
        <v>1</v>
      </c>
      <c r="AL71" s="3">
        <f t="shared" si="34"/>
        <v>1</v>
      </c>
      <c r="AM71" s="3">
        <f t="shared" si="35"/>
        <v>0</v>
      </c>
      <c r="AN71" s="3">
        <f t="shared" si="36"/>
        <v>1</v>
      </c>
      <c r="AO71" s="3">
        <f t="shared" si="37"/>
        <v>0</v>
      </c>
      <c r="AP71" s="3">
        <f t="shared" si="39"/>
        <v>0</v>
      </c>
      <c r="AQ71" s="5">
        <f t="shared" si="38"/>
        <v>10</v>
      </c>
    </row>
    <row r="72" spans="1:43" s="3" customFormat="1" ht="16" x14ac:dyDescent="0.2">
      <c r="A72" s="58" t="s">
        <v>135</v>
      </c>
      <c r="B72" s="58" t="s">
        <v>151</v>
      </c>
      <c r="C72" s="58" t="s">
        <v>136</v>
      </c>
      <c r="D72" s="58" t="s">
        <v>137</v>
      </c>
      <c r="E72" s="58" t="s">
        <v>168</v>
      </c>
      <c r="F72" s="58" t="s">
        <v>138</v>
      </c>
      <c r="G72" s="58" t="s">
        <v>116</v>
      </c>
      <c r="H72" s="58" t="s">
        <v>117</v>
      </c>
      <c r="I72" s="58" t="s">
        <v>186</v>
      </c>
      <c r="J72" s="58" t="s">
        <v>141</v>
      </c>
      <c r="K72" s="58" t="s">
        <v>142</v>
      </c>
      <c r="L72" s="58" t="s">
        <v>143</v>
      </c>
      <c r="M72" s="58" t="s">
        <v>161</v>
      </c>
      <c r="N72" s="58" t="s">
        <v>145</v>
      </c>
      <c r="O72" s="58" t="s">
        <v>123</v>
      </c>
      <c r="P72" s="58" t="s">
        <v>171</v>
      </c>
      <c r="Q72" s="58" t="s">
        <v>126</v>
      </c>
      <c r="R72" s="58" t="s">
        <v>147</v>
      </c>
      <c r="X72" s="3">
        <f t="shared" si="20"/>
        <v>1</v>
      </c>
      <c r="Y72" s="3">
        <f t="shared" si="21"/>
        <v>0</v>
      </c>
      <c r="Z72" s="3">
        <f t="shared" si="22"/>
        <v>1</v>
      </c>
      <c r="AA72" s="3">
        <f t="shared" si="23"/>
        <v>1</v>
      </c>
      <c r="AB72" s="3">
        <f t="shared" si="24"/>
        <v>0</v>
      </c>
      <c r="AC72" s="3">
        <f t="shared" si="25"/>
        <v>0</v>
      </c>
      <c r="AD72" s="3">
        <f t="shared" si="26"/>
        <v>1</v>
      </c>
      <c r="AE72" s="3">
        <f t="shared" si="27"/>
        <v>1</v>
      </c>
      <c r="AF72" s="3">
        <f t="shared" si="28"/>
        <v>0</v>
      </c>
      <c r="AG72" s="3">
        <f t="shared" si="29"/>
        <v>1</v>
      </c>
      <c r="AH72" s="3">
        <f t="shared" si="30"/>
        <v>1</v>
      </c>
      <c r="AI72" s="3">
        <f t="shared" si="31"/>
        <v>1</v>
      </c>
      <c r="AJ72" s="3">
        <f t="shared" si="32"/>
        <v>0</v>
      </c>
      <c r="AK72" s="3">
        <f t="shared" si="33"/>
        <v>1</v>
      </c>
      <c r="AL72" s="3">
        <f t="shared" si="34"/>
        <v>1</v>
      </c>
      <c r="AM72" s="3">
        <f t="shared" si="35"/>
        <v>1</v>
      </c>
      <c r="AN72" s="3">
        <f t="shared" si="36"/>
        <v>0</v>
      </c>
      <c r="AO72" s="3">
        <f t="shared" si="37"/>
        <v>0</v>
      </c>
      <c r="AP72" s="3">
        <f t="shared" si="39"/>
        <v>1</v>
      </c>
      <c r="AQ72" s="5">
        <f t="shared" si="38"/>
        <v>12</v>
      </c>
    </row>
    <row r="73" spans="1:43" s="3" customFormat="1" ht="16" x14ac:dyDescent="0.2">
      <c r="A73" s="58" t="s">
        <v>135</v>
      </c>
      <c r="B73" s="58" t="s">
        <v>111</v>
      </c>
      <c r="C73" s="58" t="s">
        <v>136</v>
      </c>
      <c r="D73" s="58" t="s">
        <v>137</v>
      </c>
      <c r="E73" s="58" t="s">
        <v>114</v>
      </c>
      <c r="F73" s="58" t="s">
        <v>178</v>
      </c>
      <c r="G73" s="58" t="s">
        <v>116</v>
      </c>
      <c r="H73" s="58" t="s">
        <v>117</v>
      </c>
      <c r="I73" s="58" t="s">
        <v>118</v>
      </c>
      <c r="J73" s="58" t="s">
        <v>141</v>
      </c>
      <c r="K73" s="58" t="s">
        <v>142</v>
      </c>
      <c r="L73" s="58" t="s">
        <v>143</v>
      </c>
      <c r="M73" s="58" t="s">
        <v>153</v>
      </c>
      <c r="N73" s="58" t="s">
        <v>145</v>
      </c>
      <c r="O73" s="58" t="s">
        <v>123</v>
      </c>
      <c r="P73" s="58" t="s">
        <v>187</v>
      </c>
      <c r="Q73" s="58" t="s">
        <v>126</v>
      </c>
      <c r="R73" s="58" t="s">
        <v>147</v>
      </c>
      <c r="X73" s="3">
        <f t="shared" si="20"/>
        <v>1</v>
      </c>
      <c r="Y73" s="3">
        <f t="shared" si="21"/>
        <v>1</v>
      </c>
      <c r="Z73" s="3">
        <f t="shared" si="22"/>
        <v>1</v>
      </c>
      <c r="AA73" s="3">
        <f t="shared" si="23"/>
        <v>1</v>
      </c>
      <c r="AB73" s="3">
        <f t="shared" si="24"/>
        <v>1</v>
      </c>
      <c r="AC73" s="3">
        <f t="shared" si="25"/>
        <v>1</v>
      </c>
      <c r="AD73" s="3">
        <f t="shared" si="26"/>
        <v>1</v>
      </c>
      <c r="AE73" s="3">
        <f t="shared" si="27"/>
        <v>1</v>
      </c>
      <c r="AF73" s="3">
        <f t="shared" si="28"/>
        <v>1</v>
      </c>
      <c r="AG73" s="3">
        <f t="shared" si="29"/>
        <v>1</v>
      </c>
      <c r="AH73" s="3">
        <f t="shared" si="30"/>
        <v>1</v>
      </c>
      <c r="AI73" s="3">
        <f t="shared" si="31"/>
        <v>1</v>
      </c>
      <c r="AJ73" s="3">
        <f t="shared" si="32"/>
        <v>1</v>
      </c>
      <c r="AK73" s="3">
        <f t="shared" si="33"/>
        <v>1</v>
      </c>
      <c r="AL73" s="3">
        <f t="shared" si="34"/>
        <v>1</v>
      </c>
      <c r="AM73" s="3">
        <f t="shared" si="35"/>
        <v>0</v>
      </c>
      <c r="AN73" s="3">
        <f t="shared" si="36"/>
        <v>0</v>
      </c>
      <c r="AO73" s="3">
        <f t="shared" si="37"/>
        <v>0</v>
      </c>
      <c r="AP73" s="3">
        <f t="shared" si="39"/>
        <v>1</v>
      </c>
      <c r="AQ73" s="5">
        <f t="shared" si="38"/>
        <v>16</v>
      </c>
    </row>
    <row r="74" spans="1:43" s="3" customFormat="1" ht="16" x14ac:dyDescent="0.2">
      <c r="A74" s="58" t="s">
        <v>173</v>
      </c>
      <c r="B74" s="58" t="s">
        <v>151</v>
      </c>
      <c r="C74" s="58" t="s">
        <v>136</v>
      </c>
      <c r="D74" s="58" t="s">
        <v>137</v>
      </c>
      <c r="E74" s="58" t="s">
        <v>114</v>
      </c>
      <c r="F74" s="58" t="s">
        <v>138</v>
      </c>
      <c r="G74" s="58" t="s">
        <v>176</v>
      </c>
      <c r="H74" s="58" t="s">
        <v>139</v>
      </c>
      <c r="I74" s="58" t="s">
        <v>118</v>
      </c>
      <c r="J74" s="58" t="s">
        <v>141</v>
      </c>
      <c r="K74" s="58" t="s">
        <v>120</v>
      </c>
      <c r="L74" s="58" t="s">
        <v>182</v>
      </c>
      <c r="M74" s="58" t="s">
        <v>122</v>
      </c>
      <c r="N74" s="58" t="s">
        <v>145</v>
      </c>
      <c r="O74" s="58" t="s">
        <v>123</v>
      </c>
      <c r="P74" s="58" t="s">
        <v>125</v>
      </c>
      <c r="Q74" s="58" t="s">
        <v>146</v>
      </c>
      <c r="R74" s="58" t="s">
        <v>147</v>
      </c>
      <c r="X74" s="3">
        <f t="shared" si="20"/>
        <v>0</v>
      </c>
      <c r="Y74" s="3">
        <f t="shared" si="21"/>
        <v>0</v>
      </c>
      <c r="Z74" s="3">
        <f t="shared" si="22"/>
        <v>1</v>
      </c>
      <c r="AA74" s="3">
        <f t="shared" si="23"/>
        <v>1</v>
      </c>
      <c r="AB74" s="3">
        <f t="shared" si="24"/>
        <v>1</v>
      </c>
      <c r="AC74" s="3">
        <f t="shared" si="25"/>
        <v>0</v>
      </c>
      <c r="AD74" s="3">
        <f t="shared" si="26"/>
        <v>0</v>
      </c>
      <c r="AE74" s="3">
        <f t="shared" si="27"/>
        <v>0</v>
      </c>
      <c r="AF74" s="3">
        <f t="shared" si="28"/>
        <v>1</v>
      </c>
      <c r="AG74" s="3">
        <f t="shared" si="29"/>
        <v>1</v>
      </c>
      <c r="AH74" s="3">
        <f t="shared" si="30"/>
        <v>0</v>
      </c>
      <c r="AI74" s="3">
        <f t="shared" si="31"/>
        <v>0</v>
      </c>
      <c r="AJ74" s="3">
        <f t="shared" si="32"/>
        <v>0</v>
      </c>
      <c r="AK74" s="3">
        <f t="shared" si="33"/>
        <v>1</v>
      </c>
      <c r="AL74" s="3">
        <f t="shared" si="34"/>
        <v>1</v>
      </c>
      <c r="AM74" s="3">
        <f t="shared" si="35"/>
        <v>0</v>
      </c>
      <c r="AN74" s="3">
        <f t="shared" si="36"/>
        <v>0</v>
      </c>
      <c r="AO74" s="3">
        <f t="shared" si="37"/>
        <v>0</v>
      </c>
      <c r="AP74" s="3">
        <f t="shared" si="39"/>
        <v>0</v>
      </c>
      <c r="AQ74" s="5">
        <f t="shared" si="38"/>
        <v>7</v>
      </c>
    </row>
    <row r="75" spans="1:43" s="3" customFormat="1" ht="16" x14ac:dyDescent="0.2">
      <c r="A75" s="58" t="s">
        <v>173</v>
      </c>
      <c r="B75" s="58" t="s">
        <v>151</v>
      </c>
      <c r="C75" s="58" t="s">
        <v>136</v>
      </c>
      <c r="D75" s="58" t="s">
        <v>137</v>
      </c>
      <c r="E75" s="58" t="s">
        <v>114</v>
      </c>
      <c r="F75" s="58" t="s">
        <v>155</v>
      </c>
      <c r="G75" s="58" t="s">
        <v>116</v>
      </c>
      <c r="H75" s="58" t="s">
        <v>159</v>
      </c>
      <c r="I75" s="58" t="s">
        <v>118</v>
      </c>
      <c r="J75" s="58" t="s">
        <v>141</v>
      </c>
      <c r="K75" s="58" t="s">
        <v>120</v>
      </c>
      <c r="L75" s="58" t="s">
        <v>143</v>
      </c>
      <c r="M75" s="58" t="s">
        <v>153</v>
      </c>
      <c r="N75" s="58" t="s">
        <v>145</v>
      </c>
      <c r="O75" s="58" t="s">
        <v>123</v>
      </c>
      <c r="P75" s="58" t="s">
        <v>125</v>
      </c>
      <c r="Q75" s="58" t="s">
        <v>126</v>
      </c>
      <c r="R75" s="58" t="s">
        <v>127</v>
      </c>
      <c r="X75" s="3">
        <f t="shared" si="20"/>
        <v>0</v>
      </c>
      <c r="Y75" s="3">
        <f t="shared" si="21"/>
        <v>0</v>
      </c>
      <c r="Z75" s="3">
        <f t="shared" si="22"/>
        <v>1</v>
      </c>
      <c r="AA75" s="3">
        <f t="shared" si="23"/>
        <v>1</v>
      </c>
      <c r="AB75" s="3">
        <f t="shared" si="24"/>
        <v>1</v>
      </c>
      <c r="AC75" s="3">
        <f t="shared" si="25"/>
        <v>0</v>
      </c>
      <c r="AD75" s="3">
        <f t="shared" si="26"/>
        <v>1</v>
      </c>
      <c r="AE75" s="3">
        <f t="shared" si="27"/>
        <v>0</v>
      </c>
      <c r="AF75" s="3">
        <f t="shared" si="28"/>
        <v>1</v>
      </c>
      <c r="AG75" s="3">
        <f t="shared" si="29"/>
        <v>1</v>
      </c>
      <c r="AH75" s="3">
        <f t="shared" si="30"/>
        <v>0</v>
      </c>
      <c r="AI75" s="3">
        <f t="shared" si="31"/>
        <v>1</v>
      </c>
      <c r="AJ75" s="3">
        <f t="shared" si="32"/>
        <v>1</v>
      </c>
      <c r="AK75" s="3">
        <f t="shared" si="33"/>
        <v>1</v>
      </c>
      <c r="AL75" s="3">
        <f t="shared" si="34"/>
        <v>1</v>
      </c>
      <c r="AM75" s="3">
        <f t="shared" si="35"/>
        <v>0</v>
      </c>
      <c r="AN75" s="3">
        <f t="shared" si="36"/>
        <v>0</v>
      </c>
      <c r="AO75" s="3">
        <f t="shared" si="37"/>
        <v>1</v>
      </c>
      <c r="AP75" s="3">
        <f t="shared" si="39"/>
        <v>1</v>
      </c>
      <c r="AQ75" s="5">
        <f t="shared" si="38"/>
        <v>12</v>
      </c>
    </row>
    <row r="76" spans="1:43" s="3" customFormat="1" ht="16" x14ac:dyDescent="0.2">
      <c r="A76" s="58" t="s">
        <v>110</v>
      </c>
      <c r="B76" s="58" t="s">
        <v>111</v>
      </c>
      <c r="C76" s="58" t="s">
        <v>136</v>
      </c>
      <c r="D76" s="58" t="s">
        <v>137</v>
      </c>
      <c r="E76" s="58" t="s">
        <v>114</v>
      </c>
      <c r="F76" s="58" t="s">
        <v>138</v>
      </c>
      <c r="G76" s="58" t="s">
        <v>176</v>
      </c>
      <c r="H76" s="58" t="s">
        <v>117</v>
      </c>
      <c r="I76" s="58" t="s">
        <v>140</v>
      </c>
      <c r="J76" s="58" t="s">
        <v>274</v>
      </c>
      <c r="K76" s="58" t="s">
        <v>142</v>
      </c>
      <c r="L76" s="58" t="s">
        <v>182</v>
      </c>
      <c r="M76" s="58" t="s">
        <v>122</v>
      </c>
      <c r="N76" s="58" t="s">
        <v>145</v>
      </c>
      <c r="O76" s="58" t="s">
        <v>174</v>
      </c>
      <c r="P76" s="58" t="s">
        <v>171</v>
      </c>
      <c r="Q76" s="58" t="s">
        <v>157</v>
      </c>
      <c r="R76" s="58" t="s">
        <v>127</v>
      </c>
      <c r="X76" s="3">
        <f t="shared" si="20"/>
        <v>0</v>
      </c>
      <c r="Y76" s="3">
        <f t="shared" si="21"/>
        <v>1</v>
      </c>
      <c r="Z76" s="3">
        <f t="shared" si="22"/>
        <v>1</v>
      </c>
      <c r="AA76" s="3">
        <f t="shared" si="23"/>
        <v>1</v>
      </c>
      <c r="AB76" s="3">
        <f t="shared" si="24"/>
        <v>1</v>
      </c>
      <c r="AC76" s="3">
        <f t="shared" si="25"/>
        <v>0</v>
      </c>
      <c r="AD76" s="3">
        <f t="shared" si="26"/>
        <v>0</v>
      </c>
      <c r="AE76" s="3">
        <f t="shared" si="27"/>
        <v>1</v>
      </c>
      <c r="AF76" s="3">
        <f t="shared" si="28"/>
        <v>0</v>
      </c>
      <c r="AG76" s="3">
        <f t="shared" si="29"/>
        <v>0</v>
      </c>
      <c r="AH76" s="3">
        <f t="shared" si="30"/>
        <v>1</v>
      </c>
      <c r="AI76" s="3">
        <f t="shared" si="31"/>
        <v>0</v>
      </c>
      <c r="AJ76" s="3">
        <f t="shared" si="32"/>
        <v>0</v>
      </c>
      <c r="AK76" s="3">
        <f t="shared" si="33"/>
        <v>1</v>
      </c>
      <c r="AL76" s="3">
        <f t="shared" si="34"/>
        <v>0</v>
      </c>
      <c r="AM76" s="3">
        <f t="shared" si="35"/>
        <v>1</v>
      </c>
      <c r="AN76" s="3">
        <f t="shared" si="36"/>
        <v>1</v>
      </c>
      <c r="AO76" s="3">
        <f t="shared" si="37"/>
        <v>1</v>
      </c>
      <c r="AP76" s="3">
        <f t="shared" si="39"/>
        <v>0</v>
      </c>
      <c r="AQ76" s="5">
        <f t="shared" si="38"/>
        <v>9</v>
      </c>
    </row>
    <row r="77" spans="1:43" s="3" customFormat="1" ht="16" x14ac:dyDescent="0.2">
      <c r="A77" s="58" t="s">
        <v>110</v>
      </c>
      <c r="B77" s="58" t="s">
        <v>151</v>
      </c>
      <c r="C77" s="58" t="s">
        <v>136</v>
      </c>
      <c r="D77" s="58" t="s">
        <v>137</v>
      </c>
      <c r="E77" s="58" t="s">
        <v>114</v>
      </c>
      <c r="F77" s="58" t="s">
        <v>138</v>
      </c>
      <c r="G77" s="58" t="s">
        <v>116</v>
      </c>
      <c r="H77" s="58" t="s">
        <v>139</v>
      </c>
      <c r="I77" s="58" t="s">
        <v>186</v>
      </c>
      <c r="J77" s="58" t="s">
        <v>141</v>
      </c>
      <c r="K77" s="58" t="s">
        <v>142</v>
      </c>
      <c r="L77" s="58" t="s">
        <v>182</v>
      </c>
      <c r="M77" s="58" t="s">
        <v>161</v>
      </c>
      <c r="N77" s="58" t="s">
        <v>145</v>
      </c>
      <c r="O77" s="58" t="s">
        <v>174</v>
      </c>
      <c r="P77" s="58" t="s">
        <v>125</v>
      </c>
      <c r="Q77" s="58" t="s">
        <v>157</v>
      </c>
      <c r="R77" s="58" t="s">
        <v>147</v>
      </c>
      <c r="X77" s="3">
        <f t="shared" si="20"/>
        <v>0</v>
      </c>
      <c r="Y77" s="3">
        <f t="shared" si="21"/>
        <v>0</v>
      </c>
      <c r="Z77" s="3">
        <f t="shared" si="22"/>
        <v>1</v>
      </c>
      <c r="AA77" s="3">
        <f t="shared" si="23"/>
        <v>1</v>
      </c>
      <c r="AB77" s="3">
        <f t="shared" si="24"/>
        <v>1</v>
      </c>
      <c r="AC77" s="3">
        <f t="shared" si="25"/>
        <v>0</v>
      </c>
      <c r="AD77" s="3">
        <f t="shared" si="26"/>
        <v>1</v>
      </c>
      <c r="AE77" s="3">
        <f t="shared" si="27"/>
        <v>0</v>
      </c>
      <c r="AF77" s="3">
        <f t="shared" si="28"/>
        <v>0</v>
      </c>
      <c r="AG77" s="3">
        <f t="shared" si="29"/>
        <v>1</v>
      </c>
      <c r="AH77" s="3">
        <f t="shared" si="30"/>
        <v>1</v>
      </c>
      <c r="AI77" s="3">
        <f t="shared" si="31"/>
        <v>0</v>
      </c>
      <c r="AJ77" s="3">
        <f t="shared" si="32"/>
        <v>0</v>
      </c>
      <c r="AK77" s="3">
        <f t="shared" si="33"/>
        <v>1</v>
      </c>
      <c r="AL77" s="3">
        <f t="shared" si="34"/>
        <v>0</v>
      </c>
      <c r="AM77" s="3">
        <f t="shared" si="35"/>
        <v>0</v>
      </c>
      <c r="AN77" s="3">
        <f t="shared" si="36"/>
        <v>1</v>
      </c>
      <c r="AO77" s="3">
        <f t="shared" si="37"/>
        <v>0</v>
      </c>
      <c r="AP77" s="3">
        <f t="shared" si="39"/>
        <v>0</v>
      </c>
      <c r="AQ77" s="5">
        <f t="shared" si="38"/>
        <v>7</v>
      </c>
    </row>
    <row r="78" spans="1:43" s="3" customFormat="1" ht="16" x14ac:dyDescent="0.2">
      <c r="A78" s="58" t="s">
        <v>110</v>
      </c>
      <c r="B78" s="58" t="s">
        <v>151</v>
      </c>
      <c r="C78" s="58" t="s">
        <v>136</v>
      </c>
      <c r="D78" s="58" t="s">
        <v>137</v>
      </c>
      <c r="E78" s="58" t="s">
        <v>168</v>
      </c>
      <c r="F78" s="58" t="s">
        <v>138</v>
      </c>
      <c r="G78" s="58" t="s">
        <v>116</v>
      </c>
      <c r="H78" s="58" t="s">
        <v>139</v>
      </c>
      <c r="I78" s="58" t="s">
        <v>118</v>
      </c>
      <c r="J78" s="58" t="s">
        <v>141</v>
      </c>
      <c r="K78" s="58" t="s">
        <v>120</v>
      </c>
      <c r="L78" s="58" t="s">
        <v>143</v>
      </c>
      <c r="M78" s="58" t="s">
        <v>153</v>
      </c>
      <c r="N78" s="58" t="s">
        <v>145</v>
      </c>
      <c r="O78" s="58" t="s">
        <v>123</v>
      </c>
      <c r="P78" s="58" t="s">
        <v>125</v>
      </c>
      <c r="Q78" s="58" t="s">
        <v>126</v>
      </c>
      <c r="R78" s="58" t="s">
        <v>162</v>
      </c>
      <c r="X78" s="3">
        <f t="shared" si="20"/>
        <v>0</v>
      </c>
      <c r="Y78" s="3">
        <f t="shared" si="21"/>
        <v>0</v>
      </c>
      <c r="Z78" s="3">
        <f t="shared" si="22"/>
        <v>1</v>
      </c>
      <c r="AA78" s="3">
        <f t="shared" si="23"/>
        <v>1</v>
      </c>
      <c r="AB78" s="3">
        <f t="shared" si="24"/>
        <v>0</v>
      </c>
      <c r="AC78" s="3">
        <f t="shared" si="25"/>
        <v>0</v>
      </c>
      <c r="AD78" s="3">
        <f t="shared" si="26"/>
        <v>1</v>
      </c>
      <c r="AE78" s="3">
        <f t="shared" si="27"/>
        <v>0</v>
      </c>
      <c r="AF78" s="3">
        <f t="shared" si="28"/>
        <v>1</v>
      </c>
      <c r="AG78" s="3">
        <f t="shared" si="29"/>
        <v>1</v>
      </c>
      <c r="AH78" s="3">
        <f t="shared" si="30"/>
        <v>0</v>
      </c>
      <c r="AI78" s="3">
        <f t="shared" si="31"/>
        <v>1</v>
      </c>
      <c r="AJ78" s="3">
        <f t="shared" si="32"/>
        <v>1</v>
      </c>
      <c r="AK78" s="3">
        <f t="shared" si="33"/>
        <v>1</v>
      </c>
      <c r="AL78" s="3">
        <f t="shared" si="34"/>
        <v>1</v>
      </c>
      <c r="AM78" s="3">
        <f t="shared" si="35"/>
        <v>0</v>
      </c>
      <c r="AN78" s="3">
        <f t="shared" si="36"/>
        <v>0</v>
      </c>
      <c r="AO78" s="3">
        <f t="shared" si="37"/>
        <v>0</v>
      </c>
      <c r="AP78" s="3">
        <f t="shared" si="39"/>
        <v>1</v>
      </c>
      <c r="AQ78" s="5">
        <f t="shared" si="38"/>
        <v>10</v>
      </c>
    </row>
    <row r="79" spans="1:43" s="3" customFormat="1" ht="16" x14ac:dyDescent="0.2">
      <c r="A79" s="58" t="s">
        <v>135</v>
      </c>
      <c r="B79" s="58" t="s">
        <v>111</v>
      </c>
      <c r="C79" s="58" t="s">
        <v>136</v>
      </c>
      <c r="D79" s="58" t="s">
        <v>137</v>
      </c>
      <c r="E79" s="58" t="s">
        <v>114</v>
      </c>
      <c r="F79" s="58" t="s">
        <v>138</v>
      </c>
      <c r="G79" s="58" t="s">
        <v>116</v>
      </c>
      <c r="H79" s="58" t="s">
        <v>117</v>
      </c>
      <c r="I79" s="58" t="s">
        <v>140</v>
      </c>
      <c r="J79" s="58" t="s">
        <v>141</v>
      </c>
      <c r="K79" s="58" t="s">
        <v>120</v>
      </c>
      <c r="L79" s="58" t="s">
        <v>143</v>
      </c>
      <c r="M79" s="58" t="s">
        <v>161</v>
      </c>
      <c r="N79" s="58" t="s">
        <v>145</v>
      </c>
      <c r="O79" s="58" t="s">
        <v>174</v>
      </c>
      <c r="P79" s="58" t="s">
        <v>125</v>
      </c>
      <c r="Q79" s="58" t="s">
        <v>146</v>
      </c>
      <c r="R79" s="58" t="s">
        <v>127</v>
      </c>
      <c r="X79" s="3">
        <f t="shared" si="20"/>
        <v>1</v>
      </c>
      <c r="Y79" s="3">
        <f t="shared" si="21"/>
        <v>1</v>
      </c>
      <c r="Z79" s="3">
        <f t="shared" si="22"/>
        <v>1</v>
      </c>
      <c r="AA79" s="3">
        <f t="shared" si="23"/>
        <v>1</v>
      </c>
      <c r="AB79" s="3">
        <f t="shared" si="24"/>
        <v>1</v>
      </c>
      <c r="AC79" s="3">
        <f t="shared" si="25"/>
        <v>0</v>
      </c>
      <c r="AD79" s="3">
        <f t="shared" si="26"/>
        <v>1</v>
      </c>
      <c r="AE79" s="3">
        <f t="shared" si="27"/>
        <v>1</v>
      </c>
      <c r="AF79" s="3">
        <f t="shared" si="28"/>
        <v>0</v>
      </c>
      <c r="AG79" s="3">
        <f t="shared" si="29"/>
        <v>1</v>
      </c>
      <c r="AH79" s="3">
        <f t="shared" si="30"/>
        <v>0</v>
      </c>
      <c r="AI79" s="3">
        <f t="shared" si="31"/>
        <v>1</v>
      </c>
      <c r="AJ79" s="3">
        <f t="shared" si="32"/>
        <v>0</v>
      </c>
      <c r="AK79" s="3">
        <f t="shared" si="33"/>
        <v>1</v>
      </c>
      <c r="AL79" s="3">
        <f t="shared" si="34"/>
        <v>0</v>
      </c>
      <c r="AM79" s="3">
        <f t="shared" si="35"/>
        <v>0</v>
      </c>
      <c r="AN79" s="3">
        <f t="shared" si="36"/>
        <v>0</v>
      </c>
      <c r="AO79" s="3">
        <f t="shared" si="37"/>
        <v>1</v>
      </c>
      <c r="AP79" s="3">
        <f t="shared" si="39"/>
        <v>0</v>
      </c>
      <c r="AQ79" s="5">
        <f t="shared" si="38"/>
        <v>11</v>
      </c>
    </row>
    <row r="80" spans="1:43" s="3" customFormat="1" ht="16" x14ac:dyDescent="0.2">
      <c r="A80" s="58" t="s">
        <v>110</v>
      </c>
      <c r="B80" s="58" t="s">
        <v>111</v>
      </c>
      <c r="C80" s="58" t="s">
        <v>136</v>
      </c>
      <c r="D80" s="58" t="s">
        <v>137</v>
      </c>
      <c r="E80" s="58" t="s">
        <v>114</v>
      </c>
      <c r="F80" s="58" t="s">
        <v>138</v>
      </c>
      <c r="G80" s="58" t="s">
        <v>176</v>
      </c>
      <c r="H80" s="58" t="s">
        <v>117</v>
      </c>
      <c r="I80" s="58" t="s">
        <v>140</v>
      </c>
      <c r="J80" s="58" t="s">
        <v>141</v>
      </c>
      <c r="K80" s="58" t="s">
        <v>120</v>
      </c>
      <c r="L80" s="58" t="s">
        <v>143</v>
      </c>
      <c r="M80" s="58" t="s">
        <v>122</v>
      </c>
      <c r="N80" s="58" t="s">
        <v>145</v>
      </c>
      <c r="O80" s="58" t="s">
        <v>174</v>
      </c>
      <c r="P80" s="58" t="s">
        <v>125</v>
      </c>
      <c r="Q80" s="58" t="s">
        <v>126</v>
      </c>
      <c r="R80" s="58" t="s">
        <v>147</v>
      </c>
      <c r="X80" s="3">
        <f t="shared" si="20"/>
        <v>0</v>
      </c>
      <c r="Y80" s="3">
        <f t="shared" si="21"/>
        <v>1</v>
      </c>
      <c r="Z80" s="3">
        <f t="shared" si="22"/>
        <v>1</v>
      </c>
      <c r="AA80" s="3">
        <f t="shared" si="23"/>
        <v>1</v>
      </c>
      <c r="AB80" s="3">
        <f t="shared" si="24"/>
        <v>1</v>
      </c>
      <c r="AC80" s="3">
        <f t="shared" si="25"/>
        <v>0</v>
      </c>
      <c r="AD80" s="3">
        <f t="shared" si="26"/>
        <v>0</v>
      </c>
      <c r="AE80" s="3">
        <f t="shared" si="27"/>
        <v>1</v>
      </c>
      <c r="AF80" s="3">
        <f t="shared" si="28"/>
        <v>0</v>
      </c>
      <c r="AG80" s="3">
        <f t="shared" si="29"/>
        <v>1</v>
      </c>
      <c r="AH80" s="3">
        <f t="shared" si="30"/>
        <v>0</v>
      </c>
      <c r="AI80" s="3">
        <f t="shared" si="31"/>
        <v>1</v>
      </c>
      <c r="AJ80" s="3">
        <f t="shared" si="32"/>
        <v>0</v>
      </c>
      <c r="AK80" s="3">
        <f t="shared" si="33"/>
        <v>1</v>
      </c>
      <c r="AL80" s="3">
        <f t="shared" si="34"/>
        <v>0</v>
      </c>
      <c r="AM80" s="3">
        <f t="shared" si="35"/>
        <v>0</v>
      </c>
      <c r="AN80" s="3">
        <f t="shared" si="36"/>
        <v>0</v>
      </c>
      <c r="AO80" s="3">
        <f t="shared" si="37"/>
        <v>0</v>
      </c>
      <c r="AP80" s="3">
        <f t="shared" si="39"/>
        <v>1</v>
      </c>
      <c r="AQ80" s="5">
        <f t="shared" si="38"/>
        <v>9</v>
      </c>
    </row>
    <row r="81" spans="1:43" s="3" customFormat="1" ht="16" x14ac:dyDescent="0.2">
      <c r="A81" s="58" t="s">
        <v>110</v>
      </c>
      <c r="B81" s="58" t="s">
        <v>151</v>
      </c>
      <c r="C81" s="58" t="s">
        <v>136</v>
      </c>
      <c r="D81" s="58" t="s">
        <v>137</v>
      </c>
      <c r="E81" s="58" t="s">
        <v>114</v>
      </c>
      <c r="F81" s="58" t="s">
        <v>138</v>
      </c>
      <c r="G81" s="58" t="s">
        <v>176</v>
      </c>
      <c r="H81" s="58" t="s">
        <v>117</v>
      </c>
      <c r="I81" s="58" t="s">
        <v>118</v>
      </c>
      <c r="J81" s="58" t="s">
        <v>119</v>
      </c>
      <c r="K81" s="58" t="s">
        <v>142</v>
      </c>
      <c r="L81" s="58" t="s">
        <v>143</v>
      </c>
      <c r="M81" s="58" t="s">
        <v>144</v>
      </c>
      <c r="N81" s="58" t="s">
        <v>145</v>
      </c>
      <c r="O81" s="58" t="s">
        <v>123</v>
      </c>
      <c r="P81" s="58" t="s">
        <v>125</v>
      </c>
      <c r="Q81" s="58" t="s">
        <v>126</v>
      </c>
      <c r="R81" s="58" t="s">
        <v>192</v>
      </c>
      <c r="X81" s="3">
        <f t="shared" si="20"/>
        <v>0</v>
      </c>
      <c r="Y81" s="3">
        <f t="shared" si="21"/>
        <v>0</v>
      </c>
      <c r="Z81" s="3">
        <f t="shared" si="22"/>
        <v>1</v>
      </c>
      <c r="AA81" s="3">
        <f t="shared" si="23"/>
        <v>1</v>
      </c>
      <c r="AB81" s="3">
        <f t="shared" si="24"/>
        <v>1</v>
      </c>
      <c r="AC81" s="3">
        <f t="shared" si="25"/>
        <v>0</v>
      </c>
      <c r="AD81" s="3">
        <f t="shared" si="26"/>
        <v>0</v>
      </c>
      <c r="AE81" s="3">
        <f t="shared" si="27"/>
        <v>1</v>
      </c>
      <c r="AF81" s="3">
        <f t="shared" si="28"/>
        <v>1</v>
      </c>
      <c r="AG81" s="3">
        <f t="shared" si="29"/>
        <v>0</v>
      </c>
      <c r="AH81" s="3">
        <f t="shared" si="30"/>
        <v>1</v>
      </c>
      <c r="AI81" s="3">
        <f t="shared" si="31"/>
        <v>1</v>
      </c>
      <c r="AJ81" s="3">
        <f t="shared" si="32"/>
        <v>0</v>
      </c>
      <c r="AK81" s="3">
        <f t="shared" si="33"/>
        <v>1</v>
      </c>
      <c r="AL81" s="3">
        <f t="shared" si="34"/>
        <v>1</v>
      </c>
      <c r="AM81" s="3">
        <f t="shared" si="35"/>
        <v>0</v>
      </c>
      <c r="AN81" s="3">
        <f t="shared" si="36"/>
        <v>0</v>
      </c>
      <c r="AO81" s="3">
        <f t="shared" si="37"/>
        <v>0</v>
      </c>
      <c r="AP81" s="3">
        <f t="shared" si="39"/>
        <v>1</v>
      </c>
      <c r="AQ81" s="5">
        <f t="shared" si="38"/>
        <v>10</v>
      </c>
    </row>
    <row r="82" spans="1:43" s="3" customFormat="1" ht="16" x14ac:dyDescent="0.2">
      <c r="A82" s="58" t="s">
        <v>110</v>
      </c>
      <c r="B82" s="58" t="s">
        <v>151</v>
      </c>
      <c r="C82" s="58" t="s">
        <v>136</v>
      </c>
      <c r="D82" s="58" t="s">
        <v>137</v>
      </c>
      <c r="E82" s="58" t="s">
        <v>168</v>
      </c>
      <c r="F82" s="58" t="s">
        <v>115</v>
      </c>
      <c r="G82" s="58" t="s">
        <v>176</v>
      </c>
      <c r="H82" s="58" t="s">
        <v>117</v>
      </c>
      <c r="I82" s="58" t="s">
        <v>118</v>
      </c>
      <c r="J82" s="58" t="s">
        <v>141</v>
      </c>
      <c r="K82" s="58" t="s">
        <v>142</v>
      </c>
      <c r="L82" s="58" t="s">
        <v>143</v>
      </c>
      <c r="M82" s="58" t="s">
        <v>122</v>
      </c>
      <c r="N82" s="58" t="s">
        <v>145</v>
      </c>
      <c r="O82" s="58" t="s">
        <v>174</v>
      </c>
      <c r="P82" s="58" t="s">
        <v>125</v>
      </c>
      <c r="Q82" s="58" t="s">
        <v>157</v>
      </c>
      <c r="R82" s="58" t="s">
        <v>127</v>
      </c>
      <c r="X82" s="3">
        <f t="shared" si="20"/>
        <v>0</v>
      </c>
      <c r="Y82" s="3">
        <f t="shared" si="21"/>
        <v>0</v>
      </c>
      <c r="Z82" s="3">
        <f t="shared" si="22"/>
        <v>1</v>
      </c>
      <c r="AA82" s="3">
        <f t="shared" si="23"/>
        <v>1</v>
      </c>
      <c r="AB82" s="3">
        <f t="shared" si="24"/>
        <v>0</v>
      </c>
      <c r="AC82" s="3">
        <f t="shared" si="25"/>
        <v>0</v>
      </c>
      <c r="AD82" s="3">
        <f t="shared" si="26"/>
        <v>0</v>
      </c>
      <c r="AE82" s="3">
        <f t="shared" si="27"/>
        <v>1</v>
      </c>
      <c r="AF82" s="3">
        <f t="shared" si="28"/>
        <v>1</v>
      </c>
      <c r="AG82" s="3">
        <f t="shared" si="29"/>
        <v>1</v>
      </c>
      <c r="AH82" s="3">
        <f t="shared" si="30"/>
        <v>1</v>
      </c>
      <c r="AI82" s="3">
        <f t="shared" si="31"/>
        <v>1</v>
      </c>
      <c r="AJ82" s="3">
        <f t="shared" si="32"/>
        <v>0</v>
      </c>
      <c r="AK82" s="3">
        <f t="shared" si="33"/>
        <v>1</v>
      </c>
      <c r="AL82" s="3">
        <f t="shared" si="34"/>
        <v>0</v>
      </c>
      <c r="AM82" s="3">
        <f t="shared" si="35"/>
        <v>0</v>
      </c>
      <c r="AN82" s="3">
        <f t="shared" si="36"/>
        <v>1</v>
      </c>
      <c r="AO82" s="3">
        <f t="shared" si="37"/>
        <v>1</v>
      </c>
      <c r="AP82" s="3">
        <f t="shared" si="39"/>
        <v>0</v>
      </c>
      <c r="AQ82" s="5">
        <f t="shared" si="38"/>
        <v>9</v>
      </c>
    </row>
    <row r="83" spans="1:43" s="3" customFormat="1" ht="16" x14ac:dyDescent="0.2">
      <c r="A83" s="58" t="s">
        <v>110</v>
      </c>
      <c r="B83" s="58" t="s">
        <v>111</v>
      </c>
      <c r="C83" s="58" t="s">
        <v>136</v>
      </c>
      <c r="D83" s="58" t="s">
        <v>152</v>
      </c>
      <c r="E83" s="58" t="s">
        <v>114</v>
      </c>
      <c r="F83" s="58" t="s">
        <v>138</v>
      </c>
      <c r="G83" s="58" t="s">
        <v>116</v>
      </c>
      <c r="H83" s="58" t="s">
        <v>117</v>
      </c>
      <c r="I83" s="58" t="s">
        <v>118</v>
      </c>
      <c r="J83" s="58" t="s">
        <v>119</v>
      </c>
      <c r="K83" s="58" t="s">
        <v>120</v>
      </c>
      <c r="L83" s="58" t="s">
        <v>143</v>
      </c>
      <c r="M83" s="58" t="s">
        <v>153</v>
      </c>
      <c r="N83" s="58" t="s">
        <v>145</v>
      </c>
      <c r="O83" s="58" t="s">
        <v>123</v>
      </c>
      <c r="P83" s="58" t="s">
        <v>125</v>
      </c>
      <c r="Q83" s="58" t="s">
        <v>157</v>
      </c>
      <c r="R83" s="58" t="s">
        <v>127</v>
      </c>
      <c r="X83" s="3">
        <f t="shared" si="20"/>
        <v>0</v>
      </c>
      <c r="Y83" s="3">
        <f t="shared" si="21"/>
        <v>1</v>
      </c>
      <c r="Z83" s="3">
        <f t="shared" si="22"/>
        <v>1</v>
      </c>
      <c r="AA83" s="3">
        <f t="shared" si="23"/>
        <v>0</v>
      </c>
      <c r="AB83" s="3">
        <f t="shared" si="24"/>
        <v>1</v>
      </c>
      <c r="AC83" s="3">
        <f t="shared" si="25"/>
        <v>0</v>
      </c>
      <c r="AD83" s="3">
        <f t="shared" si="26"/>
        <v>1</v>
      </c>
      <c r="AE83" s="3">
        <f t="shared" si="27"/>
        <v>1</v>
      </c>
      <c r="AF83" s="3">
        <f t="shared" si="28"/>
        <v>1</v>
      </c>
      <c r="AG83" s="3">
        <f t="shared" si="29"/>
        <v>0</v>
      </c>
      <c r="AH83" s="3">
        <f t="shared" si="30"/>
        <v>0</v>
      </c>
      <c r="AI83" s="3">
        <f t="shared" si="31"/>
        <v>1</v>
      </c>
      <c r="AJ83" s="3">
        <f t="shared" si="32"/>
        <v>1</v>
      </c>
      <c r="AK83" s="3">
        <f t="shared" si="33"/>
        <v>1</v>
      </c>
      <c r="AL83" s="3">
        <f t="shared" si="34"/>
        <v>1</v>
      </c>
      <c r="AM83" s="3">
        <f t="shared" si="35"/>
        <v>0</v>
      </c>
      <c r="AN83" s="3">
        <f t="shared" si="36"/>
        <v>1</v>
      </c>
      <c r="AO83" s="3">
        <f t="shared" si="37"/>
        <v>1</v>
      </c>
      <c r="AP83" s="3">
        <f t="shared" si="39"/>
        <v>0</v>
      </c>
      <c r="AQ83" s="5">
        <f t="shared" si="38"/>
        <v>11</v>
      </c>
    </row>
    <row r="84" spans="1:43" s="3" customFormat="1" ht="16" x14ac:dyDescent="0.2">
      <c r="A84" s="58" t="s">
        <v>110</v>
      </c>
      <c r="B84" s="58" t="s">
        <v>151</v>
      </c>
      <c r="C84" s="58" t="s">
        <v>136</v>
      </c>
      <c r="D84" s="58" t="s">
        <v>113</v>
      </c>
      <c r="E84" s="58" t="s">
        <v>114</v>
      </c>
      <c r="F84" s="58" t="s">
        <v>115</v>
      </c>
      <c r="G84" s="58" t="s">
        <v>116</v>
      </c>
      <c r="H84" s="58" t="s">
        <v>117</v>
      </c>
      <c r="I84" s="58" t="s">
        <v>118</v>
      </c>
      <c r="J84" s="58" t="s">
        <v>141</v>
      </c>
      <c r="K84" s="58" t="s">
        <v>142</v>
      </c>
      <c r="L84" s="58" t="s">
        <v>143</v>
      </c>
      <c r="M84" s="58" t="s">
        <v>144</v>
      </c>
      <c r="N84" s="58" t="s">
        <v>145</v>
      </c>
      <c r="O84" s="58" t="s">
        <v>123</v>
      </c>
      <c r="P84" s="58" t="s">
        <v>171</v>
      </c>
      <c r="Q84" s="58" t="s">
        <v>126</v>
      </c>
      <c r="R84" s="58" t="s">
        <v>147</v>
      </c>
      <c r="X84" s="3">
        <f t="shared" si="20"/>
        <v>0</v>
      </c>
      <c r="Y84" s="3">
        <f t="shared" si="21"/>
        <v>0</v>
      </c>
      <c r="Z84" s="3">
        <f t="shared" si="22"/>
        <v>1</v>
      </c>
      <c r="AA84" s="3">
        <f t="shared" si="23"/>
        <v>0</v>
      </c>
      <c r="AB84" s="3">
        <f t="shared" si="24"/>
        <v>1</v>
      </c>
      <c r="AC84" s="3">
        <f t="shared" si="25"/>
        <v>0</v>
      </c>
      <c r="AD84" s="3">
        <f t="shared" si="26"/>
        <v>1</v>
      </c>
      <c r="AE84" s="3">
        <f t="shared" si="27"/>
        <v>1</v>
      </c>
      <c r="AF84" s="3">
        <f t="shared" si="28"/>
        <v>1</v>
      </c>
      <c r="AG84" s="3">
        <f t="shared" si="29"/>
        <v>1</v>
      </c>
      <c r="AH84" s="3">
        <f t="shared" si="30"/>
        <v>1</v>
      </c>
      <c r="AI84" s="3">
        <f t="shared" si="31"/>
        <v>1</v>
      </c>
      <c r="AJ84" s="3">
        <f t="shared" si="32"/>
        <v>0</v>
      </c>
      <c r="AK84" s="3">
        <f t="shared" si="33"/>
        <v>1</v>
      </c>
      <c r="AL84" s="3">
        <f t="shared" si="34"/>
        <v>1</v>
      </c>
      <c r="AM84" s="3">
        <f t="shared" si="35"/>
        <v>1</v>
      </c>
      <c r="AN84" s="3">
        <f t="shared" si="36"/>
        <v>0</v>
      </c>
      <c r="AO84" s="3">
        <f t="shared" si="37"/>
        <v>0</v>
      </c>
      <c r="AP84" s="3">
        <f t="shared" si="39"/>
        <v>1</v>
      </c>
      <c r="AQ84" s="5">
        <f t="shared" si="38"/>
        <v>12</v>
      </c>
    </row>
    <row r="85" spans="1:43" s="3" customFormat="1" ht="16" x14ac:dyDescent="0.2">
      <c r="A85" s="58" t="s">
        <v>110</v>
      </c>
      <c r="B85" s="58" t="s">
        <v>111</v>
      </c>
      <c r="C85" s="58" t="s">
        <v>136</v>
      </c>
      <c r="D85" s="58" t="s">
        <v>137</v>
      </c>
      <c r="E85" s="58" t="s">
        <v>114</v>
      </c>
      <c r="F85" s="58" t="s">
        <v>138</v>
      </c>
      <c r="G85" s="58" t="s">
        <v>116</v>
      </c>
      <c r="H85" s="58" t="s">
        <v>117</v>
      </c>
      <c r="I85" s="58" t="s">
        <v>140</v>
      </c>
      <c r="J85" s="58" t="s">
        <v>119</v>
      </c>
      <c r="K85" s="58" t="s">
        <v>142</v>
      </c>
      <c r="L85" s="58" t="s">
        <v>143</v>
      </c>
      <c r="M85" s="58" t="s">
        <v>122</v>
      </c>
      <c r="N85" s="58" t="s">
        <v>145</v>
      </c>
      <c r="O85" s="58" t="s">
        <v>174</v>
      </c>
      <c r="P85" s="58" t="s">
        <v>125</v>
      </c>
      <c r="Q85" s="58" t="s">
        <v>157</v>
      </c>
      <c r="R85" s="58" t="s">
        <v>192</v>
      </c>
      <c r="X85" s="3">
        <f t="shared" si="20"/>
        <v>0</v>
      </c>
      <c r="Y85" s="3">
        <f t="shared" si="21"/>
        <v>1</v>
      </c>
      <c r="Z85" s="3">
        <f t="shared" si="22"/>
        <v>1</v>
      </c>
      <c r="AA85" s="3">
        <f t="shared" si="23"/>
        <v>1</v>
      </c>
      <c r="AB85" s="3">
        <f t="shared" si="24"/>
        <v>1</v>
      </c>
      <c r="AC85" s="3">
        <f t="shared" si="25"/>
        <v>0</v>
      </c>
      <c r="AD85" s="3">
        <f t="shared" si="26"/>
        <v>1</v>
      </c>
      <c r="AE85" s="3">
        <f t="shared" si="27"/>
        <v>1</v>
      </c>
      <c r="AF85" s="3">
        <f t="shared" si="28"/>
        <v>0</v>
      </c>
      <c r="AG85" s="3">
        <f t="shared" si="29"/>
        <v>0</v>
      </c>
      <c r="AH85" s="3">
        <f t="shared" si="30"/>
        <v>1</v>
      </c>
      <c r="AI85" s="3">
        <f t="shared" si="31"/>
        <v>1</v>
      </c>
      <c r="AJ85" s="3">
        <f t="shared" si="32"/>
        <v>0</v>
      </c>
      <c r="AK85" s="3">
        <f t="shared" si="33"/>
        <v>1</v>
      </c>
      <c r="AL85" s="3">
        <f t="shared" si="34"/>
        <v>0</v>
      </c>
      <c r="AM85" s="3">
        <f t="shared" si="35"/>
        <v>0</v>
      </c>
      <c r="AN85" s="3">
        <f t="shared" si="36"/>
        <v>1</v>
      </c>
      <c r="AO85" s="3">
        <f t="shared" si="37"/>
        <v>0</v>
      </c>
      <c r="AP85" s="3">
        <f t="shared" si="39"/>
        <v>0</v>
      </c>
      <c r="AQ85" s="5">
        <f t="shared" si="38"/>
        <v>9</v>
      </c>
    </row>
    <row r="86" spans="1:43" s="3" customFormat="1" ht="16" x14ac:dyDescent="0.2">
      <c r="A86" s="58" t="s">
        <v>135</v>
      </c>
      <c r="B86" s="58" t="s">
        <v>111</v>
      </c>
      <c r="C86" s="58" t="s">
        <v>136</v>
      </c>
      <c r="D86" s="58" t="s">
        <v>137</v>
      </c>
      <c r="E86" s="58" t="s">
        <v>114</v>
      </c>
      <c r="F86" s="58" t="s">
        <v>138</v>
      </c>
      <c r="G86" s="58" t="s">
        <v>116</v>
      </c>
      <c r="H86" s="58" t="s">
        <v>159</v>
      </c>
      <c r="I86" s="58" t="s">
        <v>140</v>
      </c>
      <c r="J86" s="58" t="s">
        <v>141</v>
      </c>
      <c r="K86" s="58" t="s">
        <v>142</v>
      </c>
      <c r="L86" s="58" t="s">
        <v>143</v>
      </c>
      <c r="M86" s="58" t="s">
        <v>161</v>
      </c>
      <c r="N86" s="58" t="s">
        <v>145</v>
      </c>
      <c r="O86" s="58" t="s">
        <v>179</v>
      </c>
      <c r="P86" s="58" t="s">
        <v>125</v>
      </c>
      <c r="Q86" s="58" t="s">
        <v>157</v>
      </c>
      <c r="R86" s="58" t="s">
        <v>147</v>
      </c>
      <c r="X86" s="3">
        <f t="shared" si="20"/>
        <v>1</v>
      </c>
      <c r="Y86" s="3">
        <f t="shared" si="21"/>
        <v>1</v>
      </c>
      <c r="Z86" s="3">
        <f t="shared" si="22"/>
        <v>1</v>
      </c>
      <c r="AA86" s="3">
        <f t="shared" si="23"/>
        <v>1</v>
      </c>
      <c r="AB86" s="3">
        <f t="shared" si="24"/>
        <v>1</v>
      </c>
      <c r="AC86" s="3">
        <f t="shared" si="25"/>
        <v>0</v>
      </c>
      <c r="AD86" s="3">
        <f t="shared" si="26"/>
        <v>1</v>
      </c>
      <c r="AE86" s="3">
        <f t="shared" si="27"/>
        <v>0</v>
      </c>
      <c r="AF86" s="3">
        <f t="shared" si="28"/>
        <v>0</v>
      </c>
      <c r="AG86" s="3">
        <f t="shared" si="29"/>
        <v>1</v>
      </c>
      <c r="AH86" s="3">
        <f t="shared" si="30"/>
        <v>1</v>
      </c>
      <c r="AI86" s="3">
        <f t="shared" si="31"/>
        <v>1</v>
      </c>
      <c r="AJ86" s="3">
        <f t="shared" si="32"/>
        <v>0</v>
      </c>
      <c r="AK86" s="3">
        <f t="shared" si="33"/>
        <v>1</v>
      </c>
      <c r="AL86" s="3">
        <f t="shared" si="34"/>
        <v>0</v>
      </c>
      <c r="AM86" s="3">
        <f t="shared" si="35"/>
        <v>0</v>
      </c>
      <c r="AN86" s="3">
        <f t="shared" si="36"/>
        <v>1</v>
      </c>
      <c r="AO86" s="3">
        <f t="shared" si="37"/>
        <v>0</v>
      </c>
      <c r="AP86" s="3">
        <f t="shared" si="39"/>
        <v>0</v>
      </c>
      <c r="AQ86" s="5">
        <f t="shared" si="38"/>
        <v>10</v>
      </c>
    </row>
    <row r="87" spans="1:43" s="3" customFormat="1" ht="16" x14ac:dyDescent="0.2">
      <c r="A87" s="58" t="s">
        <v>110</v>
      </c>
      <c r="B87" s="58" t="s">
        <v>111</v>
      </c>
      <c r="C87" s="58" t="s">
        <v>136</v>
      </c>
      <c r="D87" s="58" t="s">
        <v>137</v>
      </c>
      <c r="E87" s="58" t="s">
        <v>114</v>
      </c>
      <c r="F87" s="58" t="s">
        <v>138</v>
      </c>
      <c r="G87" s="58" t="s">
        <v>116</v>
      </c>
      <c r="H87" s="58" t="s">
        <v>117</v>
      </c>
      <c r="I87" s="58" t="s">
        <v>118</v>
      </c>
      <c r="J87" s="58" t="s">
        <v>141</v>
      </c>
      <c r="K87" s="58" t="s">
        <v>142</v>
      </c>
      <c r="L87" s="58" t="s">
        <v>143</v>
      </c>
      <c r="M87" s="58" t="s">
        <v>144</v>
      </c>
      <c r="N87" s="58" t="s">
        <v>145</v>
      </c>
      <c r="O87" s="58" t="s">
        <v>123</v>
      </c>
      <c r="P87" s="58" t="s">
        <v>125</v>
      </c>
      <c r="Q87" s="58" t="s">
        <v>126</v>
      </c>
      <c r="R87" s="58" t="s">
        <v>127</v>
      </c>
      <c r="X87" s="3">
        <f t="shared" si="20"/>
        <v>0</v>
      </c>
      <c r="Y87" s="3">
        <f t="shared" si="21"/>
        <v>1</v>
      </c>
      <c r="Z87" s="3">
        <f t="shared" si="22"/>
        <v>1</v>
      </c>
      <c r="AA87" s="3">
        <f t="shared" si="23"/>
        <v>1</v>
      </c>
      <c r="AB87" s="3">
        <f t="shared" si="24"/>
        <v>1</v>
      </c>
      <c r="AC87" s="3">
        <f t="shared" si="25"/>
        <v>0</v>
      </c>
      <c r="AD87" s="3">
        <f t="shared" si="26"/>
        <v>1</v>
      </c>
      <c r="AE87" s="3">
        <f t="shared" si="27"/>
        <v>1</v>
      </c>
      <c r="AF87" s="3">
        <f t="shared" si="28"/>
        <v>1</v>
      </c>
      <c r="AG87" s="3">
        <f t="shared" si="29"/>
        <v>1</v>
      </c>
      <c r="AH87" s="3">
        <f t="shared" si="30"/>
        <v>1</v>
      </c>
      <c r="AI87" s="3">
        <f t="shared" si="31"/>
        <v>1</v>
      </c>
      <c r="AJ87" s="3">
        <f t="shared" si="32"/>
        <v>0</v>
      </c>
      <c r="AK87" s="3">
        <f t="shared" si="33"/>
        <v>1</v>
      </c>
      <c r="AL87" s="3">
        <f t="shared" si="34"/>
        <v>1</v>
      </c>
      <c r="AM87" s="3">
        <f t="shared" si="35"/>
        <v>0</v>
      </c>
      <c r="AN87" s="3">
        <f t="shared" si="36"/>
        <v>0</v>
      </c>
      <c r="AO87" s="3">
        <f t="shared" si="37"/>
        <v>1</v>
      </c>
      <c r="AP87" s="3">
        <f t="shared" si="39"/>
        <v>1</v>
      </c>
      <c r="AQ87" s="5">
        <f t="shared" si="38"/>
        <v>14</v>
      </c>
    </row>
    <row r="88" spans="1:43" s="3" customFormat="1" ht="16" x14ac:dyDescent="0.2">
      <c r="A88" s="58" t="s">
        <v>135</v>
      </c>
      <c r="B88" s="58" t="s">
        <v>111</v>
      </c>
      <c r="C88" s="58" t="s">
        <v>136</v>
      </c>
      <c r="D88" s="58" t="s">
        <v>137</v>
      </c>
      <c r="E88" s="58" t="s">
        <v>114</v>
      </c>
      <c r="F88" s="58" t="s">
        <v>138</v>
      </c>
      <c r="G88" s="58" t="s">
        <v>116</v>
      </c>
      <c r="H88" s="58" t="s">
        <v>117</v>
      </c>
      <c r="I88" s="58" t="s">
        <v>118</v>
      </c>
      <c r="J88" s="58" t="s">
        <v>141</v>
      </c>
      <c r="K88" s="58" t="s">
        <v>120</v>
      </c>
      <c r="L88" s="58" t="s">
        <v>182</v>
      </c>
      <c r="M88" s="58" t="s">
        <v>153</v>
      </c>
      <c r="N88" s="58" t="s">
        <v>145</v>
      </c>
      <c r="O88" s="58" t="s">
        <v>123</v>
      </c>
      <c r="P88" s="58" t="s">
        <v>125</v>
      </c>
      <c r="Q88" s="58" t="s">
        <v>227</v>
      </c>
      <c r="R88" s="58" t="s">
        <v>147</v>
      </c>
      <c r="X88" s="3">
        <f t="shared" si="20"/>
        <v>1</v>
      </c>
      <c r="Y88" s="3">
        <f t="shared" si="21"/>
        <v>1</v>
      </c>
      <c r="Z88" s="3">
        <f t="shared" si="22"/>
        <v>1</v>
      </c>
      <c r="AA88" s="3">
        <f t="shared" si="23"/>
        <v>1</v>
      </c>
      <c r="AB88" s="3">
        <f t="shared" si="24"/>
        <v>1</v>
      </c>
      <c r="AC88" s="3">
        <f t="shared" si="25"/>
        <v>0</v>
      </c>
      <c r="AD88" s="3">
        <f t="shared" si="26"/>
        <v>1</v>
      </c>
      <c r="AE88" s="3">
        <f t="shared" si="27"/>
        <v>1</v>
      </c>
      <c r="AF88" s="3">
        <f t="shared" si="28"/>
        <v>1</v>
      </c>
      <c r="AG88" s="3">
        <f t="shared" si="29"/>
        <v>1</v>
      </c>
      <c r="AH88" s="3">
        <f t="shared" si="30"/>
        <v>0</v>
      </c>
      <c r="AI88" s="3">
        <f t="shared" si="31"/>
        <v>0</v>
      </c>
      <c r="AJ88" s="3">
        <f t="shared" si="32"/>
        <v>1</v>
      </c>
      <c r="AK88" s="3">
        <f t="shared" si="33"/>
        <v>1</v>
      </c>
      <c r="AL88" s="3">
        <f t="shared" si="34"/>
        <v>1</v>
      </c>
      <c r="AM88" s="3">
        <f t="shared" si="35"/>
        <v>0</v>
      </c>
      <c r="AN88" s="3">
        <f t="shared" si="36"/>
        <v>0</v>
      </c>
      <c r="AO88" s="3">
        <f t="shared" si="37"/>
        <v>0</v>
      </c>
      <c r="AP88" s="3">
        <f t="shared" si="39"/>
        <v>0</v>
      </c>
      <c r="AQ88" s="5">
        <f t="shared" si="38"/>
        <v>12</v>
      </c>
    </row>
    <row r="89" spans="1:43" s="3" customFormat="1" ht="16" x14ac:dyDescent="0.2">
      <c r="A89" s="58" t="s">
        <v>135</v>
      </c>
      <c r="B89" s="58" t="s">
        <v>111</v>
      </c>
      <c r="C89" s="58" t="s">
        <v>136</v>
      </c>
      <c r="D89" s="58" t="s">
        <v>137</v>
      </c>
      <c r="E89" s="58" t="s">
        <v>114</v>
      </c>
      <c r="F89" s="58" t="s">
        <v>138</v>
      </c>
      <c r="G89" s="58" t="s">
        <v>116</v>
      </c>
      <c r="H89" s="58" t="s">
        <v>117</v>
      </c>
      <c r="I89" s="58" t="s">
        <v>118</v>
      </c>
      <c r="J89" s="58" t="s">
        <v>141</v>
      </c>
      <c r="K89" s="58" t="s">
        <v>120</v>
      </c>
      <c r="L89" s="58" t="s">
        <v>170</v>
      </c>
      <c r="M89" s="58" t="s">
        <v>122</v>
      </c>
      <c r="N89" s="58" t="s">
        <v>145</v>
      </c>
      <c r="O89" s="58" t="s">
        <v>179</v>
      </c>
      <c r="P89" s="58" t="s">
        <v>125</v>
      </c>
      <c r="Q89" s="58" t="s">
        <v>126</v>
      </c>
      <c r="R89" s="58" t="s">
        <v>147</v>
      </c>
      <c r="X89" s="3">
        <f t="shared" si="20"/>
        <v>1</v>
      </c>
      <c r="Y89" s="3">
        <f t="shared" si="21"/>
        <v>1</v>
      </c>
      <c r="Z89" s="3">
        <f t="shared" si="22"/>
        <v>1</v>
      </c>
      <c r="AA89" s="3">
        <f t="shared" si="23"/>
        <v>1</v>
      </c>
      <c r="AB89" s="3">
        <f t="shared" si="24"/>
        <v>1</v>
      </c>
      <c r="AC89" s="3">
        <f t="shared" si="25"/>
        <v>0</v>
      </c>
      <c r="AD89" s="3">
        <f t="shared" si="26"/>
        <v>1</v>
      </c>
      <c r="AE89" s="3">
        <f t="shared" si="27"/>
        <v>1</v>
      </c>
      <c r="AF89" s="3">
        <f t="shared" si="28"/>
        <v>1</v>
      </c>
      <c r="AG89" s="3">
        <f t="shared" si="29"/>
        <v>1</v>
      </c>
      <c r="AH89" s="3">
        <f t="shared" si="30"/>
        <v>0</v>
      </c>
      <c r="AI89" s="3">
        <f t="shared" si="31"/>
        <v>0</v>
      </c>
      <c r="AJ89" s="3">
        <f t="shared" si="32"/>
        <v>0</v>
      </c>
      <c r="AK89" s="3">
        <f t="shared" si="33"/>
        <v>1</v>
      </c>
      <c r="AL89" s="3">
        <f t="shared" si="34"/>
        <v>0</v>
      </c>
      <c r="AM89" s="3">
        <f t="shared" si="35"/>
        <v>0</v>
      </c>
      <c r="AN89" s="3">
        <f t="shared" si="36"/>
        <v>0</v>
      </c>
      <c r="AO89" s="3">
        <f t="shared" si="37"/>
        <v>0</v>
      </c>
      <c r="AP89" s="3">
        <f t="shared" si="39"/>
        <v>1</v>
      </c>
      <c r="AQ89" s="5">
        <f t="shared" si="38"/>
        <v>11</v>
      </c>
    </row>
    <row r="90" spans="1:43" s="3" customFormat="1" ht="16" x14ac:dyDescent="0.2">
      <c r="A90" s="58" t="s">
        <v>173</v>
      </c>
      <c r="B90" s="58" t="s">
        <v>151</v>
      </c>
      <c r="C90" s="58" t="s">
        <v>136</v>
      </c>
      <c r="D90" s="58" t="s">
        <v>137</v>
      </c>
      <c r="E90" s="58" t="s">
        <v>114</v>
      </c>
      <c r="F90" s="58" t="s">
        <v>138</v>
      </c>
      <c r="G90" s="58" t="s">
        <v>116</v>
      </c>
      <c r="H90" s="58" t="s">
        <v>117</v>
      </c>
      <c r="I90" s="58" t="s">
        <v>118</v>
      </c>
      <c r="J90" s="58" t="s">
        <v>119</v>
      </c>
      <c r="K90" s="58" t="s">
        <v>142</v>
      </c>
      <c r="L90" s="58" t="s">
        <v>143</v>
      </c>
      <c r="M90" s="58" t="s">
        <v>144</v>
      </c>
      <c r="N90" s="58" t="s">
        <v>145</v>
      </c>
      <c r="O90" s="58" t="s">
        <v>123</v>
      </c>
      <c r="P90" s="58" t="s">
        <v>125</v>
      </c>
      <c r="Q90" s="58" t="s">
        <v>126</v>
      </c>
      <c r="R90" s="58" t="s">
        <v>127</v>
      </c>
      <c r="X90" s="3">
        <f t="shared" si="20"/>
        <v>0</v>
      </c>
      <c r="Y90" s="3">
        <f t="shared" si="21"/>
        <v>0</v>
      </c>
      <c r="Z90" s="3">
        <f t="shared" si="22"/>
        <v>1</v>
      </c>
      <c r="AA90" s="3">
        <f t="shared" si="23"/>
        <v>1</v>
      </c>
      <c r="AB90" s="3">
        <f t="shared" si="24"/>
        <v>1</v>
      </c>
      <c r="AC90" s="3">
        <f t="shared" si="25"/>
        <v>0</v>
      </c>
      <c r="AD90" s="3">
        <f t="shared" si="26"/>
        <v>1</v>
      </c>
      <c r="AE90" s="3">
        <f t="shared" si="27"/>
        <v>1</v>
      </c>
      <c r="AF90" s="3">
        <f t="shared" si="28"/>
        <v>1</v>
      </c>
      <c r="AG90" s="3">
        <f t="shared" si="29"/>
        <v>0</v>
      </c>
      <c r="AH90" s="3">
        <f t="shared" si="30"/>
        <v>1</v>
      </c>
      <c r="AI90" s="3">
        <f t="shared" si="31"/>
        <v>1</v>
      </c>
      <c r="AJ90" s="3">
        <f t="shared" si="32"/>
        <v>0</v>
      </c>
      <c r="AK90" s="3">
        <f t="shared" si="33"/>
        <v>1</v>
      </c>
      <c r="AL90" s="3">
        <f t="shared" si="34"/>
        <v>1</v>
      </c>
      <c r="AM90" s="3">
        <f t="shared" si="35"/>
        <v>0</v>
      </c>
      <c r="AN90" s="3">
        <f t="shared" si="36"/>
        <v>0</v>
      </c>
      <c r="AO90" s="3">
        <f t="shared" si="37"/>
        <v>1</v>
      </c>
      <c r="AP90" s="3">
        <f t="shared" si="39"/>
        <v>1</v>
      </c>
      <c r="AQ90" s="5">
        <f t="shared" si="38"/>
        <v>12</v>
      </c>
    </row>
    <row r="91" spans="1:43" s="3" customFormat="1" ht="16" x14ac:dyDescent="0.2">
      <c r="A91" s="58" t="s">
        <v>110</v>
      </c>
      <c r="B91" s="58" t="s">
        <v>111</v>
      </c>
      <c r="C91" s="58" t="s">
        <v>136</v>
      </c>
      <c r="D91" s="58" t="s">
        <v>137</v>
      </c>
      <c r="E91" s="58" t="s">
        <v>114</v>
      </c>
      <c r="F91" s="58" t="s">
        <v>138</v>
      </c>
      <c r="G91" s="58" t="s">
        <v>116</v>
      </c>
      <c r="H91" s="58" t="s">
        <v>117</v>
      </c>
      <c r="I91" s="58" t="s">
        <v>118</v>
      </c>
      <c r="J91" s="58" t="s">
        <v>141</v>
      </c>
      <c r="K91" s="58" t="s">
        <v>142</v>
      </c>
      <c r="L91" s="58" t="s">
        <v>143</v>
      </c>
      <c r="M91" s="58" t="s">
        <v>161</v>
      </c>
      <c r="N91" s="58" t="s">
        <v>145</v>
      </c>
      <c r="O91" s="58" t="s">
        <v>123</v>
      </c>
      <c r="P91" s="58" t="s">
        <v>125</v>
      </c>
      <c r="Q91" s="58" t="s">
        <v>146</v>
      </c>
      <c r="R91" s="58" t="s">
        <v>192</v>
      </c>
      <c r="X91" s="3">
        <f t="shared" si="20"/>
        <v>0</v>
      </c>
      <c r="Y91" s="3">
        <f t="shared" si="21"/>
        <v>1</v>
      </c>
      <c r="Z91" s="3">
        <f t="shared" si="22"/>
        <v>1</v>
      </c>
      <c r="AA91" s="3">
        <f t="shared" si="23"/>
        <v>1</v>
      </c>
      <c r="AB91" s="3">
        <f t="shared" si="24"/>
        <v>1</v>
      </c>
      <c r="AC91" s="3">
        <f t="shared" si="25"/>
        <v>0</v>
      </c>
      <c r="AD91" s="3">
        <f t="shared" si="26"/>
        <v>1</v>
      </c>
      <c r="AE91" s="3">
        <f t="shared" si="27"/>
        <v>1</v>
      </c>
      <c r="AF91" s="3">
        <f t="shared" si="28"/>
        <v>1</v>
      </c>
      <c r="AG91" s="3">
        <f t="shared" si="29"/>
        <v>1</v>
      </c>
      <c r="AH91" s="3">
        <f t="shared" si="30"/>
        <v>1</v>
      </c>
      <c r="AI91" s="3">
        <f t="shared" si="31"/>
        <v>1</v>
      </c>
      <c r="AJ91" s="3">
        <f t="shared" si="32"/>
        <v>0</v>
      </c>
      <c r="AK91" s="3">
        <f t="shared" si="33"/>
        <v>1</v>
      </c>
      <c r="AL91" s="3">
        <f t="shared" si="34"/>
        <v>1</v>
      </c>
      <c r="AM91" s="3">
        <f t="shared" si="35"/>
        <v>0</v>
      </c>
      <c r="AN91" s="3">
        <f t="shared" si="36"/>
        <v>0</v>
      </c>
      <c r="AO91" s="3">
        <f t="shared" si="37"/>
        <v>0</v>
      </c>
      <c r="AP91" s="3">
        <f t="shared" si="39"/>
        <v>0</v>
      </c>
      <c r="AQ91" s="5">
        <f t="shared" si="38"/>
        <v>12</v>
      </c>
    </row>
    <row r="92" spans="1:43" s="3" customFormat="1" ht="16" x14ac:dyDescent="0.2">
      <c r="A92" s="58" t="s">
        <v>173</v>
      </c>
      <c r="B92" s="58" t="s">
        <v>151</v>
      </c>
      <c r="C92" s="58" t="s">
        <v>136</v>
      </c>
      <c r="D92" s="58" t="s">
        <v>137</v>
      </c>
      <c r="E92" s="58" t="s">
        <v>114</v>
      </c>
      <c r="F92" s="58" t="s">
        <v>138</v>
      </c>
      <c r="G92" s="58" t="s">
        <v>116</v>
      </c>
      <c r="H92" s="58" t="s">
        <v>117</v>
      </c>
      <c r="I92" s="58" t="s">
        <v>140</v>
      </c>
      <c r="J92" s="58" t="s">
        <v>141</v>
      </c>
      <c r="K92" s="58" t="s">
        <v>142</v>
      </c>
      <c r="L92" s="58" t="s">
        <v>143</v>
      </c>
      <c r="M92" s="58" t="s">
        <v>153</v>
      </c>
      <c r="N92" s="58" t="s">
        <v>145</v>
      </c>
      <c r="O92" s="58" t="s">
        <v>123</v>
      </c>
      <c r="P92" s="58" t="s">
        <v>125</v>
      </c>
      <c r="Q92" s="58" t="s">
        <v>126</v>
      </c>
      <c r="R92" s="58" t="s">
        <v>127</v>
      </c>
      <c r="X92" s="3">
        <f t="shared" si="20"/>
        <v>0</v>
      </c>
      <c r="Y92" s="3">
        <f t="shared" si="21"/>
        <v>0</v>
      </c>
      <c r="Z92" s="3">
        <f t="shared" si="22"/>
        <v>1</v>
      </c>
      <c r="AA92" s="3">
        <f t="shared" si="23"/>
        <v>1</v>
      </c>
      <c r="AB92" s="3">
        <f t="shared" si="24"/>
        <v>1</v>
      </c>
      <c r="AC92" s="3">
        <f t="shared" si="25"/>
        <v>0</v>
      </c>
      <c r="AD92" s="3">
        <f t="shared" si="26"/>
        <v>1</v>
      </c>
      <c r="AE92" s="3">
        <f t="shared" si="27"/>
        <v>1</v>
      </c>
      <c r="AF92" s="3">
        <f t="shared" si="28"/>
        <v>0</v>
      </c>
      <c r="AG92" s="3">
        <f t="shared" si="29"/>
        <v>1</v>
      </c>
      <c r="AH92" s="3">
        <f t="shared" si="30"/>
        <v>1</v>
      </c>
      <c r="AI92" s="3">
        <f t="shared" si="31"/>
        <v>1</v>
      </c>
      <c r="AJ92" s="3">
        <f t="shared" si="32"/>
        <v>1</v>
      </c>
      <c r="AK92" s="3">
        <f t="shared" si="33"/>
        <v>1</v>
      </c>
      <c r="AL92" s="3">
        <f t="shared" si="34"/>
        <v>1</v>
      </c>
      <c r="AM92" s="3">
        <f t="shared" si="35"/>
        <v>0</v>
      </c>
      <c r="AN92" s="3">
        <f t="shared" si="36"/>
        <v>0</v>
      </c>
      <c r="AO92" s="3">
        <f t="shared" si="37"/>
        <v>1</v>
      </c>
      <c r="AP92" s="3">
        <f t="shared" si="39"/>
        <v>1</v>
      </c>
      <c r="AQ92" s="5">
        <f t="shared" si="38"/>
        <v>13</v>
      </c>
    </row>
    <row r="93" spans="1:43" s="3" customFormat="1" ht="16" x14ac:dyDescent="0.2">
      <c r="A93" s="58" t="s">
        <v>173</v>
      </c>
      <c r="B93" s="58" t="s">
        <v>166</v>
      </c>
      <c r="C93" s="58" t="s">
        <v>136</v>
      </c>
      <c r="D93" s="58" t="s">
        <v>137</v>
      </c>
      <c r="E93" s="58" t="s">
        <v>114</v>
      </c>
      <c r="F93" s="58" t="s">
        <v>155</v>
      </c>
      <c r="G93" s="58" t="s">
        <v>116</v>
      </c>
      <c r="H93" s="58" t="s">
        <v>117</v>
      </c>
      <c r="I93" s="58" t="s">
        <v>118</v>
      </c>
      <c r="J93" s="58" t="s">
        <v>141</v>
      </c>
      <c r="K93" s="58" t="s">
        <v>142</v>
      </c>
      <c r="L93" s="58" t="s">
        <v>143</v>
      </c>
      <c r="M93" s="58" t="s">
        <v>161</v>
      </c>
      <c r="N93" s="58" t="s">
        <v>145</v>
      </c>
      <c r="O93" s="58" t="s">
        <v>123</v>
      </c>
      <c r="P93" s="58" t="s">
        <v>125</v>
      </c>
      <c r="Q93" s="58" t="s">
        <v>126</v>
      </c>
      <c r="R93" s="58" t="s">
        <v>147</v>
      </c>
      <c r="X93" s="3">
        <f t="shared" si="20"/>
        <v>0</v>
      </c>
      <c r="Y93" s="3">
        <f t="shared" si="21"/>
        <v>0</v>
      </c>
      <c r="Z93" s="3">
        <f t="shared" si="22"/>
        <v>1</v>
      </c>
      <c r="AA93" s="3">
        <f t="shared" si="23"/>
        <v>1</v>
      </c>
      <c r="AB93" s="3">
        <f t="shared" si="24"/>
        <v>1</v>
      </c>
      <c r="AC93" s="3">
        <f t="shared" si="25"/>
        <v>0</v>
      </c>
      <c r="AD93" s="3">
        <f t="shared" si="26"/>
        <v>1</v>
      </c>
      <c r="AE93" s="3">
        <f t="shared" si="27"/>
        <v>1</v>
      </c>
      <c r="AF93" s="3">
        <f t="shared" si="28"/>
        <v>1</v>
      </c>
      <c r="AG93" s="3">
        <f t="shared" si="29"/>
        <v>1</v>
      </c>
      <c r="AH93" s="3">
        <f t="shared" si="30"/>
        <v>1</v>
      </c>
      <c r="AI93" s="3">
        <f t="shared" si="31"/>
        <v>1</v>
      </c>
      <c r="AJ93" s="3">
        <f t="shared" si="32"/>
        <v>0</v>
      </c>
      <c r="AK93" s="3">
        <f t="shared" si="33"/>
        <v>1</v>
      </c>
      <c r="AL93" s="3">
        <f t="shared" si="34"/>
        <v>1</v>
      </c>
      <c r="AM93" s="3">
        <f t="shared" si="35"/>
        <v>0</v>
      </c>
      <c r="AN93" s="3">
        <f t="shared" si="36"/>
        <v>0</v>
      </c>
      <c r="AO93" s="3">
        <f t="shared" si="37"/>
        <v>0</v>
      </c>
      <c r="AP93" s="3">
        <f t="shared" si="39"/>
        <v>1</v>
      </c>
      <c r="AQ93" s="5">
        <f t="shared" si="38"/>
        <v>12</v>
      </c>
    </row>
    <row r="94" spans="1:43" s="3" customFormat="1" ht="16" x14ac:dyDescent="0.2">
      <c r="A94" s="58" t="s">
        <v>135</v>
      </c>
      <c r="B94" s="58" t="s">
        <v>151</v>
      </c>
      <c r="C94" s="58" t="s">
        <v>136</v>
      </c>
      <c r="D94" s="58" t="s">
        <v>137</v>
      </c>
      <c r="E94" s="58" t="s">
        <v>114</v>
      </c>
      <c r="F94" s="58" t="s">
        <v>138</v>
      </c>
      <c r="G94" s="58" t="s">
        <v>116</v>
      </c>
      <c r="H94" s="58" t="s">
        <v>117</v>
      </c>
      <c r="I94" s="58" t="s">
        <v>118</v>
      </c>
      <c r="J94" s="58" t="s">
        <v>141</v>
      </c>
      <c r="K94" s="58" t="s">
        <v>142</v>
      </c>
      <c r="L94" s="58" t="s">
        <v>143</v>
      </c>
      <c r="M94" s="58" t="s">
        <v>153</v>
      </c>
      <c r="N94" s="58" t="s">
        <v>145</v>
      </c>
      <c r="O94" s="58" t="s">
        <v>124</v>
      </c>
      <c r="P94" s="58" t="s">
        <v>171</v>
      </c>
      <c r="Q94" s="58" t="s">
        <v>146</v>
      </c>
      <c r="R94" s="58" t="s">
        <v>192</v>
      </c>
      <c r="X94" s="3">
        <f t="shared" si="20"/>
        <v>1</v>
      </c>
      <c r="Y94" s="3">
        <f t="shared" si="21"/>
        <v>0</v>
      </c>
      <c r="Z94" s="3">
        <f t="shared" si="22"/>
        <v>1</v>
      </c>
      <c r="AA94" s="3">
        <f t="shared" si="23"/>
        <v>1</v>
      </c>
      <c r="AB94" s="3">
        <f t="shared" si="24"/>
        <v>1</v>
      </c>
      <c r="AC94" s="3">
        <f t="shared" si="25"/>
        <v>0</v>
      </c>
      <c r="AD94" s="3">
        <f t="shared" si="26"/>
        <v>1</v>
      </c>
      <c r="AE94" s="3">
        <f t="shared" si="27"/>
        <v>1</v>
      </c>
      <c r="AF94" s="3">
        <f t="shared" si="28"/>
        <v>1</v>
      </c>
      <c r="AG94" s="3">
        <f t="shared" si="29"/>
        <v>1</v>
      </c>
      <c r="AH94" s="3">
        <f t="shared" si="30"/>
        <v>1</v>
      </c>
      <c r="AI94" s="3">
        <f t="shared" si="31"/>
        <v>1</v>
      </c>
      <c r="AJ94" s="3">
        <f t="shared" si="32"/>
        <v>1</v>
      </c>
      <c r="AK94" s="3">
        <f t="shared" si="33"/>
        <v>1</v>
      </c>
      <c r="AL94" s="3">
        <f t="shared" si="34"/>
        <v>0</v>
      </c>
      <c r="AM94" s="3">
        <f t="shared" si="35"/>
        <v>1</v>
      </c>
      <c r="AN94" s="3">
        <f t="shared" si="36"/>
        <v>0</v>
      </c>
      <c r="AO94" s="3">
        <f t="shared" si="37"/>
        <v>0</v>
      </c>
      <c r="AP94" s="3">
        <f t="shared" si="39"/>
        <v>0</v>
      </c>
      <c r="AQ94" s="5">
        <f t="shared" si="38"/>
        <v>13</v>
      </c>
    </row>
    <row r="95" spans="1:43" s="3" customFormat="1" ht="16" x14ac:dyDescent="0.2">
      <c r="A95" s="58" t="s">
        <v>165</v>
      </c>
      <c r="B95" s="58" t="s">
        <v>111</v>
      </c>
      <c r="C95" s="58" t="s">
        <v>136</v>
      </c>
      <c r="D95" s="58" t="s">
        <v>137</v>
      </c>
      <c r="E95" s="58" t="s">
        <v>114</v>
      </c>
      <c r="F95" s="58" t="s">
        <v>138</v>
      </c>
      <c r="G95" s="58" t="s">
        <v>116</v>
      </c>
      <c r="H95" s="58" t="s">
        <v>117</v>
      </c>
      <c r="I95" s="58" t="s">
        <v>118</v>
      </c>
      <c r="J95" s="58" t="s">
        <v>119</v>
      </c>
      <c r="K95" s="58" t="s">
        <v>142</v>
      </c>
      <c r="L95" s="58" t="s">
        <v>143</v>
      </c>
      <c r="M95" s="58" t="s">
        <v>122</v>
      </c>
      <c r="N95" s="58" t="s">
        <v>145</v>
      </c>
      <c r="O95" s="58" t="s">
        <v>123</v>
      </c>
      <c r="P95" s="58" t="s">
        <v>125</v>
      </c>
      <c r="Q95" s="58" t="s">
        <v>157</v>
      </c>
      <c r="R95" s="58" t="s">
        <v>147</v>
      </c>
      <c r="X95" s="3">
        <f t="shared" si="20"/>
        <v>0</v>
      </c>
      <c r="Y95" s="3">
        <f t="shared" si="21"/>
        <v>1</v>
      </c>
      <c r="Z95" s="3">
        <f t="shared" si="22"/>
        <v>1</v>
      </c>
      <c r="AA95" s="3">
        <f t="shared" si="23"/>
        <v>1</v>
      </c>
      <c r="AB95" s="3">
        <f t="shared" si="24"/>
        <v>1</v>
      </c>
      <c r="AC95" s="3">
        <f t="shared" si="25"/>
        <v>0</v>
      </c>
      <c r="AD95" s="3">
        <f t="shared" si="26"/>
        <v>1</v>
      </c>
      <c r="AE95" s="3">
        <f t="shared" si="27"/>
        <v>1</v>
      </c>
      <c r="AF95" s="3">
        <f t="shared" si="28"/>
        <v>1</v>
      </c>
      <c r="AG95" s="3">
        <f t="shared" si="29"/>
        <v>0</v>
      </c>
      <c r="AH95" s="3">
        <f t="shared" si="30"/>
        <v>1</v>
      </c>
      <c r="AI95" s="3">
        <f t="shared" si="31"/>
        <v>1</v>
      </c>
      <c r="AJ95" s="3">
        <f t="shared" si="32"/>
        <v>0</v>
      </c>
      <c r="AK95" s="3">
        <f t="shared" si="33"/>
        <v>1</v>
      </c>
      <c r="AL95" s="3">
        <f t="shared" si="34"/>
        <v>1</v>
      </c>
      <c r="AM95" s="3">
        <f t="shared" si="35"/>
        <v>0</v>
      </c>
      <c r="AN95" s="3">
        <f t="shared" si="36"/>
        <v>1</v>
      </c>
      <c r="AO95" s="3">
        <f t="shared" si="37"/>
        <v>0</v>
      </c>
      <c r="AP95" s="3">
        <f t="shared" si="39"/>
        <v>0</v>
      </c>
      <c r="AQ95" s="5">
        <f t="shared" si="38"/>
        <v>11</v>
      </c>
    </row>
    <row r="96" spans="1:43" s="3" customFormat="1" ht="16" x14ac:dyDescent="0.2">
      <c r="A96" s="58" t="s">
        <v>135</v>
      </c>
      <c r="B96" s="58" t="s">
        <v>111</v>
      </c>
      <c r="C96" s="58" t="s">
        <v>136</v>
      </c>
      <c r="D96" s="58" t="s">
        <v>152</v>
      </c>
      <c r="E96" s="58" t="s">
        <v>114</v>
      </c>
      <c r="F96" s="58" t="s">
        <v>138</v>
      </c>
      <c r="G96" s="58" t="s">
        <v>156</v>
      </c>
      <c r="H96" s="58" t="s">
        <v>117</v>
      </c>
      <c r="I96" s="58" t="s">
        <v>118</v>
      </c>
      <c r="J96" s="58" t="s">
        <v>119</v>
      </c>
      <c r="K96" s="58" t="s">
        <v>142</v>
      </c>
      <c r="L96" s="58" t="s">
        <v>143</v>
      </c>
      <c r="M96" s="58" t="s">
        <v>153</v>
      </c>
      <c r="N96" s="58" t="s">
        <v>145</v>
      </c>
      <c r="O96" s="58" t="s">
        <v>123</v>
      </c>
      <c r="P96" s="58" t="s">
        <v>125</v>
      </c>
      <c r="Q96" s="58" t="s">
        <v>126</v>
      </c>
      <c r="R96" s="58" t="s">
        <v>147</v>
      </c>
      <c r="X96" s="3">
        <f t="shared" si="20"/>
        <v>1</v>
      </c>
      <c r="Y96" s="3">
        <f t="shared" si="21"/>
        <v>1</v>
      </c>
      <c r="Z96" s="3">
        <f t="shared" si="22"/>
        <v>1</v>
      </c>
      <c r="AA96" s="3">
        <f t="shared" si="23"/>
        <v>0</v>
      </c>
      <c r="AB96" s="3">
        <f t="shared" si="24"/>
        <v>1</v>
      </c>
      <c r="AC96" s="3">
        <f t="shared" si="25"/>
        <v>0</v>
      </c>
      <c r="AD96" s="3">
        <f t="shared" si="26"/>
        <v>0</v>
      </c>
      <c r="AE96" s="3">
        <f t="shared" si="27"/>
        <v>1</v>
      </c>
      <c r="AF96" s="3">
        <f t="shared" si="28"/>
        <v>1</v>
      </c>
      <c r="AG96" s="3">
        <f t="shared" si="29"/>
        <v>0</v>
      </c>
      <c r="AH96" s="3">
        <f t="shared" si="30"/>
        <v>1</v>
      </c>
      <c r="AI96" s="3">
        <f t="shared" si="31"/>
        <v>1</v>
      </c>
      <c r="AJ96" s="3">
        <f t="shared" si="32"/>
        <v>1</v>
      </c>
      <c r="AK96" s="3">
        <f t="shared" si="33"/>
        <v>1</v>
      </c>
      <c r="AL96" s="3">
        <f t="shared" si="34"/>
        <v>1</v>
      </c>
      <c r="AM96" s="3">
        <f t="shared" si="35"/>
        <v>0</v>
      </c>
      <c r="AN96" s="3">
        <f t="shared" si="36"/>
        <v>0</v>
      </c>
      <c r="AO96" s="3">
        <f t="shared" si="37"/>
        <v>0</v>
      </c>
      <c r="AP96" s="3">
        <f t="shared" si="39"/>
        <v>1</v>
      </c>
      <c r="AQ96" s="5">
        <f t="shared" si="38"/>
        <v>12</v>
      </c>
    </row>
    <row r="97" spans="1:43" s="3" customFormat="1" ht="16" x14ac:dyDescent="0.2">
      <c r="A97" s="58" t="s">
        <v>173</v>
      </c>
      <c r="B97" s="58" t="s">
        <v>151</v>
      </c>
      <c r="C97" s="58" t="s">
        <v>136</v>
      </c>
      <c r="D97" s="58" t="s">
        <v>137</v>
      </c>
      <c r="E97" s="58" t="s">
        <v>114</v>
      </c>
      <c r="F97" s="58" t="s">
        <v>138</v>
      </c>
      <c r="G97" s="58" t="s">
        <v>116</v>
      </c>
      <c r="H97" s="58" t="s">
        <v>117</v>
      </c>
      <c r="I97" s="58" t="s">
        <v>118</v>
      </c>
      <c r="J97" s="58" t="s">
        <v>141</v>
      </c>
      <c r="K97" s="58" t="s">
        <v>142</v>
      </c>
      <c r="L97" s="58" t="s">
        <v>143</v>
      </c>
      <c r="M97" s="58" t="s">
        <v>153</v>
      </c>
      <c r="N97" s="58" t="s">
        <v>145</v>
      </c>
      <c r="O97" s="58" t="s">
        <v>174</v>
      </c>
      <c r="P97" s="58" t="s">
        <v>171</v>
      </c>
      <c r="Q97" s="58" t="s">
        <v>146</v>
      </c>
      <c r="R97" s="58" t="s">
        <v>147</v>
      </c>
      <c r="X97" s="3">
        <f t="shared" si="20"/>
        <v>0</v>
      </c>
      <c r="Y97" s="3">
        <f t="shared" si="21"/>
        <v>0</v>
      </c>
      <c r="Z97" s="3">
        <f t="shared" si="22"/>
        <v>1</v>
      </c>
      <c r="AA97" s="3">
        <f t="shared" si="23"/>
        <v>1</v>
      </c>
      <c r="AB97" s="3">
        <f t="shared" si="24"/>
        <v>1</v>
      </c>
      <c r="AC97" s="3">
        <f t="shared" si="25"/>
        <v>0</v>
      </c>
      <c r="AD97" s="3">
        <f t="shared" si="26"/>
        <v>1</v>
      </c>
      <c r="AE97" s="3">
        <f t="shared" si="27"/>
        <v>1</v>
      </c>
      <c r="AF97" s="3">
        <f t="shared" si="28"/>
        <v>1</v>
      </c>
      <c r="AG97" s="3">
        <f t="shared" si="29"/>
        <v>1</v>
      </c>
      <c r="AH97" s="3">
        <f t="shared" si="30"/>
        <v>1</v>
      </c>
      <c r="AI97" s="3">
        <f t="shared" si="31"/>
        <v>1</v>
      </c>
      <c r="AJ97" s="3">
        <f t="shared" si="32"/>
        <v>1</v>
      </c>
      <c r="AK97" s="3">
        <f t="shared" si="33"/>
        <v>1</v>
      </c>
      <c r="AL97" s="3">
        <f t="shared" si="34"/>
        <v>0</v>
      </c>
      <c r="AM97" s="3">
        <f t="shared" si="35"/>
        <v>1</v>
      </c>
      <c r="AN97" s="3">
        <f t="shared" si="36"/>
        <v>0</v>
      </c>
      <c r="AO97" s="3">
        <f t="shared" si="37"/>
        <v>0</v>
      </c>
      <c r="AP97" s="3">
        <f t="shared" si="39"/>
        <v>0</v>
      </c>
      <c r="AQ97" s="5">
        <f t="shared" si="38"/>
        <v>12</v>
      </c>
    </row>
    <row r="98" spans="1:43" s="3" customFormat="1" ht="16" x14ac:dyDescent="0.2">
      <c r="A98" s="58" t="s">
        <v>135</v>
      </c>
      <c r="B98" s="58" t="s">
        <v>111</v>
      </c>
      <c r="C98" s="58" t="s">
        <v>136</v>
      </c>
      <c r="D98" s="58" t="s">
        <v>152</v>
      </c>
      <c r="E98" s="58" t="s">
        <v>114</v>
      </c>
      <c r="F98" s="58" t="s">
        <v>138</v>
      </c>
      <c r="G98" s="58" t="s">
        <v>176</v>
      </c>
      <c r="H98" s="58" t="s">
        <v>117</v>
      </c>
      <c r="I98" s="58" t="s">
        <v>118</v>
      </c>
      <c r="J98" s="58" t="s">
        <v>141</v>
      </c>
      <c r="K98" s="58" t="s">
        <v>120</v>
      </c>
      <c r="L98" s="58" t="s">
        <v>182</v>
      </c>
      <c r="M98" s="58" t="s">
        <v>153</v>
      </c>
      <c r="N98" s="58" t="s">
        <v>145</v>
      </c>
      <c r="O98" s="58" t="s">
        <v>123</v>
      </c>
      <c r="P98" s="58" t="s">
        <v>171</v>
      </c>
      <c r="Q98" s="58" t="s">
        <v>157</v>
      </c>
      <c r="R98" s="58" t="s">
        <v>127</v>
      </c>
      <c r="X98" s="3">
        <f t="shared" si="20"/>
        <v>1</v>
      </c>
      <c r="Y98" s="3">
        <f t="shared" si="21"/>
        <v>1</v>
      </c>
      <c r="Z98" s="3">
        <f t="shared" si="22"/>
        <v>1</v>
      </c>
      <c r="AA98" s="3">
        <f t="shared" si="23"/>
        <v>0</v>
      </c>
      <c r="AB98" s="3">
        <f t="shared" si="24"/>
        <v>1</v>
      </c>
      <c r="AC98" s="3">
        <f t="shared" si="25"/>
        <v>0</v>
      </c>
      <c r="AD98" s="3">
        <f t="shared" si="26"/>
        <v>0</v>
      </c>
      <c r="AE98" s="3">
        <f t="shared" si="27"/>
        <v>1</v>
      </c>
      <c r="AF98" s="3">
        <f t="shared" si="28"/>
        <v>1</v>
      </c>
      <c r="AG98" s="3">
        <f t="shared" si="29"/>
        <v>1</v>
      </c>
      <c r="AH98" s="3">
        <f t="shared" si="30"/>
        <v>0</v>
      </c>
      <c r="AI98" s="3">
        <f t="shared" si="31"/>
        <v>0</v>
      </c>
      <c r="AJ98" s="3">
        <f t="shared" si="32"/>
        <v>1</v>
      </c>
      <c r="AK98" s="3">
        <f t="shared" si="33"/>
        <v>1</v>
      </c>
      <c r="AL98" s="3">
        <f t="shared" si="34"/>
        <v>1</v>
      </c>
      <c r="AM98" s="3">
        <f t="shared" si="35"/>
        <v>1</v>
      </c>
      <c r="AN98" s="3">
        <f t="shared" si="36"/>
        <v>1</v>
      </c>
      <c r="AO98" s="3">
        <f t="shared" si="37"/>
        <v>1</v>
      </c>
      <c r="AP98" s="3">
        <f t="shared" si="39"/>
        <v>0</v>
      </c>
      <c r="AQ98" s="5">
        <f t="shared" si="38"/>
        <v>12</v>
      </c>
    </row>
    <row r="99" spans="1:43" s="3" customFormat="1" ht="16" x14ac:dyDescent="0.2">
      <c r="A99" s="58" t="s">
        <v>110</v>
      </c>
      <c r="B99" s="58" t="s">
        <v>151</v>
      </c>
      <c r="C99" s="58" t="s">
        <v>136</v>
      </c>
      <c r="D99" s="58" t="s">
        <v>113</v>
      </c>
      <c r="E99" s="58" t="s">
        <v>195</v>
      </c>
      <c r="F99" s="58" t="s">
        <v>138</v>
      </c>
      <c r="G99" s="58" t="s">
        <v>116</v>
      </c>
      <c r="H99" s="58" t="s">
        <v>117</v>
      </c>
      <c r="I99" s="58" t="s">
        <v>140</v>
      </c>
      <c r="J99" s="58" t="s">
        <v>141</v>
      </c>
      <c r="K99" s="58" t="s">
        <v>142</v>
      </c>
      <c r="L99" s="58" t="s">
        <v>143</v>
      </c>
      <c r="M99" s="58" t="s">
        <v>144</v>
      </c>
      <c r="N99" s="58" t="s">
        <v>145</v>
      </c>
      <c r="O99" s="58" t="s">
        <v>123</v>
      </c>
      <c r="P99" s="58" t="s">
        <v>125</v>
      </c>
      <c r="Q99" s="58" t="s">
        <v>157</v>
      </c>
      <c r="R99" s="58" t="s">
        <v>127</v>
      </c>
      <c r="X99" s="3">
        <f t="shared" si="20"/>
        <v>0</v>
      </c>
      <c r="Y99" s="3">
        <f t="shared" si="21"/>
        <v>0</v>
      </c>
      <c r="Z99" s="3">
        <f t="shared" si="22"/>
        <v>1</v>
      </c>
      <c r="AA99" s="3">
        <f t="shared" si="23"/>
        <v>0</v>
      </c>
      <c r="AB99" s="3">
        <f t="shared" si="24"/>
        <v>0</v>
      </c>
      <c r="AC99" s="3">
        <f t="shared" si="25"/>
        <v>0</v>
      </c>
      <c r="AD99" s="3">
        <f t="shared" si="26"/>
        <v>1</v>
      </c>
      <c r="AE99" s="3">
        <f t="shared" si="27"/>
        <v>1</v>
      </c>
      <c r="AF99" s="3">
        <f t="shared" si="28"/>
        <v>0</v>
      </c>
      <c r="AG99" s="3">
        <f t="shared" si="29"/>
        <v>1</v>
      </c>
      <c r="AH99" s="3">
        <f t="shared" si="30"/>
        <v>1</v>
      </c>
      <c r="AI99" s="3">
        <f t="shared" si="31"/>
        <v>1</v>
      </c>
      <c r="AJ99" s="3">
        <f t="shared" si="32"/>
        <v>0</v>
      </c>
      <c r="AK99" s="3">
        <f t="shared" si="33"/>
        <v>1</v>
      </c>
      <c r="AL99" s="3">
        <f t="shared" si="34"/>
        <v>1</v>
      </c>
      <c r="AM99" s="3">
        <f t="shared" si="35"/>
        <v>0</v>
      </c>
      <c r="AN99" s="3">
        <f t="shared" si="36"/>
        <v>1</v>
      </c>
      <c r="AO99" s="3">
        <f t="shared" si="37"/>
        <v>1</v>
      </c>
      <c r="AP99" s="3">
        <f t="shared" si="39"/>
        <v>0</v>
      </c>
      <c r="AQ99" s="5">
        <f t="shared" si="38"/>
        <v>9</v>
      </c>
    </row>
    <row r="100" spans="1:43" s="3" customFormat="1" ht="16" x14ac:dyDescent="0.2">
      <c r="A100" s="58" t="s">
        <v>135</v>
      </c>
      <c r="B100" s="58" t="s">
        <v>151</v>
      </c>
      <c r="C100" s="58" t="s">
        <v>136</v>
      </c>
      <c r="D100" s="58" t="s">
        <v>137</v>
      </c>
      <c r="E100" s="58" t="s">
        <v>114</v>
      </c>
      <c r="F100" s="58" t="s">
        <v>138</v>
      </c>
      <c r="G100" s="58" t="s">
        <v>116</v>
      </c>
      <c r="H100" s="58" t="s">
        <v>117</v>
      </c>
      <c r="I100" s="58" t="s">
        <v>118</v>
      </c>
      <c r="J100" s="58" t="s">
        <v>141</v>
      </c>
      <c r="K100" s="58" t="s">
        <v>142</v>
      </c>
      <c r="L100" s="58" t="s">
        <v>143</v>
      </c>
      <c r="M100" s="58" t="s">
        <v>153</v>
      </c>
      <c r="N100" s="58" t="s">
        <v>145</v>
      </c>
      <c r="O100" s="58" t="s">
        <v>174</v>
      </c>
      <c r="P100" s="58" t="s">
        <v>125</v>
      </c>
      <c r="Q100" s="58" t="s">
        <v>157</v>
      </c>
      <c r="R100" s="58" t="s">
        <v>127</v>
      </c>
      <c r="X100" s="3">
        <f t="shared" si="20"/>
        <v>1</v>
      </c>
      <c r="Y100" s="3">
        <f t="shared" si="21"/>
        <v>0</v>
      </c>
      <c r="Z100" s="3">
        <f t="shared" si="22"/>
        <v>1</v>
      </c>
      <c r="AA100" s="3">
        <f t="shared" si="23"/>
        <v>1</v>
      </c>
      <c r="AB100" s="3">
        <f t="shared" si="24"/>
        <v>1</v>
      </c>
      <c r="AC100" s="3">
        <f t="shared" si="25"/>
        <v>0</v>
      </c>
      <c r="AD100" s="3">
        <f t="shared" si="26"/>
        <v>1</v>
      </c>
      <c r="AE100" s="3">
        <f t="shared" si="27"/>
        <v>1</v>
      </c>
      <c r="AF100" s="3">
        <f t="shared" si="28"/>
        <v>1</v>
      </c>
      <c r="AG100" s="3">
        <f t="shared" si="29"/>
        <v>1</v>
      </c>
      <c r="AH100" s="3">
        <f t="shared" si="30"/>
        <v>1</v>
      </c>
      <c r="AI100" s="3">
        <f t="shared" si="31"/>
        <v>1</v>
      </c>
      <c r="AJ100" s="3">
        <f t="shared" si="32"/>
        <v>1</v>
      </c>
      <c r="AK100" s="3">
        <f t="shared" si="33"/>
        <v>1</v>
      </c>
      <c r="AL100" s="3">
        <f t="shared" si="34"/>
        <v>0</v>
      </c>
      <c r="AM100" s="3">
        <f t="shared" si="35"/>
        <v>0</v>
      </c>
      <c r="AN100" s="3">
        <f t="shared" si="36"/>
        <v>1</v>
      </c>
      <c r="AO100" s="3">
        <f t="shared" si="37"/>
        <v>1</v>
      </c>
      <c r="AP100" s="3">
        <f t="shared" si="39"/>
        <v>0</v>
      </c>
      <c r="AQ100" s="5">
        <f t="shared" si="38"/>
        <v>13</v>
      </c>
    </row>
    <row r="101" spans="1:43" s="3" customFormat="1" ht="16" x14ac:dyDescent="0.2">
      <c r="A101" s="58" t="s">
        <v>173</v>
      </c>
      <c r="B101" s="58" t="s">
        <v>151</v>
      </c>
      <c r="C101" s="58" t="s">
        <v>136</v>
      </c>
      <c r="D101" s="58" t="s">
        <v>137</v>
      </c>
      <c r="E101" s="58" t="s">
        <v>114</v>
      </c>
      <c r="F101" s="58" t="s">
        <v>138</v>
      </c>
      <c r="G101" s="58" t="s">
        <v>116</v>
      </c>
      <c r="H101" s="58" t="s">
        <v>139</v>
      </c>
      <c r="I101" s="58" t="s">
        <v>118</v>
      </c>
      <c r="J101" s="58" t="s">
        <v>141</v>
      </c>
      <c r="K101" s="58" t="s">
        <v>120</v>
      </c>
      <c r="L101" s="58" t="s">
        <v>143</v>
      </c>
      <c r="M101" s="58" t="s">
        <v>153</v>
      </c>
      <c r="N101" s="58" t="s">
        <v>145</v>
      </c>
      <c r="O101" s="58" t="s">
        <v>123</v>
      </c>
      <c r="P101" s="58" t="s">
        <v>125</v>
      </c>
      <c r="Q101" s="58" t="s">
        <v>126</v>
      </c>
      <c r="R101" s="58" t="s">
        <v>127</v>
      </c>
      <c r="X101" s="3">
        <f t="shared" si="20"/>
        <v>0</v>
      </c>
      <c r="Y101" s="3">
        <f t="shared" si="21"/>
        <v>0</v>
      </c>
      <c r="Z101" s="3">
        <f t="shared" si="22"/>
        <v>1</v>
      </c>
      <c r="AA101" s="3">
        <f t="shared" si="23"/>
        <v>1</v>
      </c>
      <c r="AB101" s="3">
        <f t="shared" si="24"/>
        <v>1</v>
      </c>
      <c r="AC101" s="3">
        <f t="shared" si="25"/>
        <v>0</v>
      </c>
      <c r="AD101" s="3">
        <f t="shared" si="26"/>
        <v>1</v>
      </c>
      <c r="AE101" s="3">
        <f t="shared" si="27"/>
        <v>0</v>
      </c>
      <c r="AF101" s="3">
        <f t="shared" si="28"/>
        <v>1</v>
      </c>
      <c r="AG101" s="3">
        <f t="shared" si="29"/>
        <v>1</v>
      </c>
      <c r="AH101" s="3">
        <f t="shared" si="30"/>
        <v>0</v>
      </c>
      <c r="AI101" s="3">
        <f t="shared" si="31"/>
        <v>1</v>
      </c>
      <c r="AJ101" s="3">
        <f t="shared" si="32"/>
        <v>1</v>
      </c>
      <c r="AK101" s="3">
        <f t="shared" si="33"/>
        <v>1</v>
      </c>
      <c r="AL101" s="3">
        <f t="shared" si="34"/>
        <v>1</v>
      </c>
      <c r="AM101" s="3">
        <f t="shared" si="35"/>
        <v>0</v>
      </c>
      <c r="AN101" s="3">
        <f t="shared" si="36"/>
        <v>0</v>
      </c>
      <c r="AO101" s="3">
        <f t="shared" si="37"/>
        <v>1</v>
      </c>
      <c r="AP101" s="3">
        <f t="shared" si="39"/>
        <v>1</v>
      </c>
      <c r="AQ101" s="5">
        <f t="shared" si="38"/>
        <v>12</v>
      </c>
    </row>
    <row r="102" spans="1:43" s="3" customFormat="1" ht="16" x14ac:dyDescent="0.2">
      <c r="A102" s="58" t="s">
        <v>135</v>
      </c>
      <c r="B102" s="58" t="s">
        <v>151</v>
      </c>
      <c r="C102" s="58" t="s">
        <v>136</v>
      </c>
      <c r="D102" s="58" t="s">
        <v>137</v>
      </c>
      <c r="E102" s="58" t="s">
        <v>114</v>
      </c>
      <c r="F102" s="58" t="s">
        <v>115</v>
      </c>
      <c r="G102" s="58" t="s">
        <v>176</v>
      </c>
      <c r="H102" s="58" t="s">
        <v>117</v>
      </c>
      <c r="I102" s="58" t="s">
        <v>118</v>
      </c>
      <c r="J102" s="58" t="s">
        <v>141</v>
      </c>
      <c r="K102" s="58" t="s">
        <v>120</v>
      </c>
      <c r="L102" s="58" t="s">
        <v>170</v>
      </c>
      <c r="M102" s="58" t="s">
        <v>122</v>
      </c>
      <c r="N102" s="58" t="s">
        <v>145</v>
      </c>
      <c r="O102" s="58" t="s">
        <v>123</v>
      </c>
      <c r="P102" s="58" t="s">
        <v>125</v>
      </c>
      <c r="Q102" s="58" t="s">
        <v>126</v>
      </c>
      <c r="R102" s="58" t="s">
        <v>147</v>
      </c>
      <c r="X102" s="3">
        <f t="shared" si="20"/>
        <v>1</v>
      </c>
      <c r="Y102" s="3">
        <f t="shared" si="21"/>
        <v>0</v>
      </c>
      <c r="Z102" s="3">
        <f t="shared" si="22"/>
        <v>1</v>
      </c>
      <c r="AA102" s="3">
        <f t="shared" si="23"/>
        <v>1</v>
      </c>
      <c r="AB102" s="3">
        <f t="shared" si="24"/>
        <v>1</v>
      </c>
      <c r="AC102" s="3">
        <f t="shared" si="25"/>
        <v>0</v>
      </c>
      <c r="AD102" s="3">
        <f t="shared" si="26"/>
        <v>0</v>
      </c>
      <c r="AE102" s="3">
        <f t="shared" si="27"/>
        <v>1</v>
      </c>
      <c r="AF102" s="3">
        <f t="shared" si="28"/>
        <v>1</v>
      </c>
      <c r="AG102" s="3">
        <f t="shared" si="29"/>
        <v>1</v>
      </c>
      <c r="AH102" s="3">
        <f t="shared" si="30"/>
        <v>0</v>
      </c>
      <c r="AI102" s="3">
        <f t="shared" si="31"/>
        <v>0</v>
      </c>
      <c r="AJ102" s="3">
        <f t="shared" si="32"/>
        <v>0</v>
      </c>
      <c r="AK102" s="3">
        <f t="shared" si="33"/>
        <v>1</v>
      </c>
      <c r="AL102" s="3">
        <f t="shared" si="34"/>
        <v>1</v>
      </c>
      <c r="AM102" s="3">
        <f t="shared" si="35"/>
        <v>0</v>
      </c>
      <c r="AN102" s="3">
        <f t="shared" si="36"/>
        <v>0</v>
      </c>
      <c r="AO102" s="3">
        <f t="shared" si="37"/>
        <v>0</v>
      </c>
      <c r="AP102" s="3">
        <f t="shared" si="39"/>
        <v>1</v>
      </c>
      <c r="AQ102" s="5">
        <f t="shared" si="38"/>
        <v>10</v>
      </c>
    </row>
    <row r="103" spans="1:43" s="3" customFormat="1" ht="16" x14ac:dyDescent="0.2">
      <c r="A103" s="58" t="s">
        <v>135</v>
      </c>
      <c r="B103" s="58" t="s">
        <v>111</v>
      </c>
      <c r="C103" s="58" t="s">
        <v>136</v>
      </c>
      <c r="D103" s="58" t="s">
        <v>137</v>
      </c>
      <c r="E103" s="58" t="s">
        <v>114</v>
      </c>
      <c r="F103" s="58" t="s">
        <v>138</v>
      </c>
      <c r="G103" s="58" t="s">
        <v>156</v>
      </c>
      <c r="H103" s="58" t="s">
        <v>117</v>
      </c>
      <c r="I103" s="58" t="s">
        <v>140</v>
      </c>
      <c r="J103" s="58" t="s">
        <v>119</v>
      </c>
      <c r="K103" s="58" t="s">
        <v>120</v>
      </c>
      <c r="L103" s="58" t="s">
        <v>182</v>
      </c>
      <c r="M103" s="58" t="s">
        <v>144</v>
      </c>
      <c r="N103" s="58" t="s">
        <v>145</v>
      </c>
      <c r="O103" s="58" t="s">
        <v>174</v>
      </c>
      <c r="P103" s="58" t="s">
        <v>125</v>
      </c>
      <c r="Q103" s="58" t="s">
        <v>126</v>
      </c>
      <c r="R103" s="58" t="s">
        <v>127</v>
      </c>
      <c r="X103" s="3">
        <f t="shared" si="20"/>
        <v>1</v>
      </c>
      <c r="Y103" s="3">
        <f t="shared" si="21"/>
        <v>1</v>
      </c>
      <c r="Z103" s="3">
        <f t="shared" si="22"/>
        <v>1</v>
      </c>
      <c r="AA103" s="3">
        <f t="shared" si="23"/>
        <v>1</v>
      </c>
      <c r="AB103" s="3">
        <f t="shared" si="24"/>
        <v>1</v>
      </c>
      <c r="AC103" s="3">
        <f t="shared" si="25"/>
        <v>0</v>
      </c>
      <c r="AD103" s="3">
        <f t="shared" si="26"/>
        <v>0</v>
      </c>
      <c r="AE103" s="3">
        <f t="shared" si="27"/>
        <v>1</v>
      </c>
      <c r="AF103" s="3">
        <f t="shared" si="28"/>
        <v>0</v>
      </c>
      <c r="AG103" s="3">
        <f t="shared" si="29"/>
        <v>0</v>
      </c>
      <c r="AH103" s="3">
        <f t="shared" si="30"/>
        <v>0</v>
      </c>
      <c r="AI103" s="3">
        <f t="shared" si="31"/>
        <v>0</v>
      </c>
      <c r="AJ103" s="3">
        <f t="shared" si="32"/>
        <v>0</v>
      </c>
      <c r="AK103" s="3">
        <f t="shared" si="33"/>
        <v>1</v>
      </c>
      <c r="AL103" s="3">
        <f t="shared" si="34"/>
        <v>0</v>
      </c>
      <c r="AM103" s="3">
        <f t="shared" si="35"/>
        <v>0</v>
      </c>
      <c r="AN103" s="3">
        <f t="shared" si="36"/>
        <v>0</v>
      </c>
      <c r="AO103" s="3">
        <f t="shared" si="37"/>
        <v>1</v>
      </c>
      <c r="AP103" s="3">
        <f t="shared" si="39"/>
        <v>1</v>
      </c>
      <c r="AQ103" s="5">
        <f t="shared" si="38"/>
        <v>9</v>
      </c>
    </row>
    <row r="104" spans="1:43" s="3" customFormat="1" ht="16" x14ac:dyDescent="0.2">
      <c r="A104" s="58" t="s">
        <v>135</v>
      </c>
      <c r="B104" s="58" t="s">
        <v>151</v>
      </c>
      <c r="C104" s="58" t="s">
        <v>136</v>
      </c>
      <c r="D104" s="58" t="s">
        <v>201</v>
      </c>
      <c r="E104" s="58" t="s">
        <v>114</v>
      </c>
      <c r="F104" s="58" t="s">
        <v>138</v>
      </c>
      <c r="G104" s="58" t="s">
        <v>116</v>
      </c>
      <c r="H104" s="58" t="s">
        <v>117</v>
      </c>
      <c r="I104" s="58" t="s">
        <v>118</v>
      </c>
      <c r="J104" s="58" t="s">
        <v>141</v>
      </c>
      <c r="K104" s="58" t="s">
        <v>120</v>
      </c>
      <c r="L104" s="58" t="s">
        <v>170</v>
      </c>
      <c r="M104" s="58" t="s">
        <v>153</v>
      </c>
      <c r="N104" s="58" t="s">
        <v>145</v>
      </c>
      <c r="O104" s="58" t="s">
        <v>123</v>
      </c>
      <c r="P104" s="58" t="s">
        <v>125</v>
      </c>
      <c r="Q104" s="58" t="s">
        <v>146</v>
      </c>
      <c r="R104" s="58" t="s">
        <v>192</v>
      </c>
      <c r="X104" s="3">
        <f t="shared" si="20"/>
        <v>1</v>
      </c>
      <c r="Y104" s="3">
        <f t="shared" si="21"/>
        <v>0</v>
      </c>
      <c r="Z104" s="3">
        <f t="shared" si="22"/>
        <v>1</v>
      </c>
      <c r="AA104" s="3">
        <f t="shared" si="23"/>
        <v>0</v>
      </c>
      <c r="AB104" s="3">
        <f t="shared" si="24"/>
        <v>1</v>
      </c>
      <c r="AC104" s="3">
        <f t="shared" si="25"/>
        <v>0</v>
      </c>
      <c r="AD104" s="3">
        <f t="shared" si="26"/>
        <v>1</v>
      </c>
      <c r="AE104" s="3">
        <f t="shared" si="27"/>
        <v>1</v>
      </c>
      <c r="AF104" s="3">
        <f t="shared" si="28"/>
        <v>1</v>
      </c>
      <c r="AG104" s="3">
        <f t="shared" si="29"/>
        <v>1</v>
      </c>
      <c r="AH104" s="3">
        <f t="shared" si="30"/>
        <v>0</v>
      </c>
      <c r="AI104" s="3">
        <f t="shared" si="31"/>
        <v>0</v>
      </c>
      <c r="AJ104" s="3">
        <f t="shared" si="32"/>
        <v>1</v>
      </c>
      <c r="AK104" s="3">
        <f t="shared" si="33"/>
        <v>1</v>
      </c>
      <c r="AL104" s="3">
        <f t="shared" si="34"/>
        <v>1</v>
      </c>
      <c r="AM104" s="3">
        <f t="shared" si="35"/>
        <v>0</v>
      </c>
      <c r="AN104" s="3">
        <f t="shared" si="36"/>
        <v>0</v>
      </c>
      <c r="AO104" s="3">
        <f t="shared" si="37"/>
        <v>0</v>
      </c>
      <c r="AP104" s="3">
        <f t="shared" si="39"/>
        <v>0</v>
      </c>
      <c r="AQ104" s="5">
        <f t="shared" si="38"/>
        <v>10</v>
      </c>
    </row>
    <row r="105" spans="1:43" s="3" customFormat="1" ht="16" x14ac:dyDescent="0.2">
      <c r="A105" s="58" t="s">
        <v>135</v>
      </c>
      <c r="B105" s="58" t="s">
        <v>111</v>
      </c>
      <c r="C105" s="58" t="s">
        <v>136</v>
      </c>
      <c r="D105" s="58" t="s">
        <v>137</v>
      </c>
      <c r="E105" s="58" t="s">
        <v>114</v>
      </c>
      <c r="F105" s="58" t="s">
        <v>115</v>
      </c>
      <c r="G105" s="58" t="s">
        <v>116</v>
      </c>
      <c r="H105" s="58" t="s">
        <v>117</v>
      </c>
      <c r="I105" s="58" t="s">
        <v>118</v>
      </c>
      <c r="J105" s="58" t="s">
        <v>119</v>
      </c>
      <c r="K105" s="58" t="s">
        <v>120</v>
      </c>
      <c r="L105" s="58" t="s">
        <v>182</v>
      </c>
      <c r="M105" s="58" t="s">
        <v>144</v>
      </c>
      <c r="N105" s="58" t="s">
        <v>145</v>
      </c>
      <c r="O105" s="58" t="s">
        <v>174</v>
      </c>
      <c r="P105" s="58" t="s">
        <v>171</v>
      </c>
      <c r="Q105" s="58" t="s">
        <v>157</v>
      </c>
      <c r="R105" s="58" t="s">
        <v>147</v>
      </c>
      <c r="X105" s="3">
        <f t="shared" si="20"/>
        <v>1</v>
      </c>
      <c r="Y105" s="3">
        <f t="shared" si="21"/>
        <v>1</v>
      </c>
      <c r="Z105" s="3">
        <f t="shared" si="22"/>
        <v>1</v>
      </c>
      <c r="AA105" s="3">
        <f t="shared" si="23"/>
        <v>1</v>
      </c>
      <c r="AB105" s="3">
        <f t="shared" si="24"/>
        <v>1</v>
      </c>
      <c r="AC105" s="3">
        <f t="shared" si="25"/>
        <v>0</v>
      </c>
      <c r="AD105" s="3">
        <f t="shared" si="26"/>
        <v>1</v>
      </c>
      <c r="AE105" s="3">
        <f t="shared" si="27"/>
        <v>1</v>
      </c>
      <c r="AF105" s="3">
        <f t="shared" si="28"/>
        <v>1</v>
      </c>
      <c r="AG105" s="3">
        <f t="shared" si="29"/>
        <v>0</v>
      </c>
      <c r="AH105" s="3">
        <f t="shared" si="30"/>
        <v>0</v>
      </c>
      <c r="AI105" s="3">
        <f t="shared" si="31"/>
        <v>0</v>
      </c>
      <c r="AJ105" s="3">
        <f t="shared" si="32"/>
        <v>0</v>
      </c>
      <c r="AK105" s="3">
        <f t="shared" si="33"/>
        <v>1</v>
      </c>
      <c r="AL105" s="3">
        <f t="shared" si="34"/>
        <v>0</v>
      </c>
      <c r="AM105" s="3">
        <f t="shared" si="35"/>
        <v>1</v>
      </c>
      <c r="AN105" s="3">
        <f t="shared" si="36"/>
        <v>1</v>
      </c>
      <c r="AO105" s="3">
        <f t="shared" si="37"/>
        <v>0</v>
      </c>
      <c r="AP105" s="3">
        <f t="shared" si="39"/>
        <v>0</v>
      </c>
      <c r="AQ105" s="5">
        <f t="shared" si="38"/>
        <v>10</v>
      </c>
    </row>
    <row r="106" spans="1:43" s="3" customFormat="1" ht="16" x14ac:dyDescent="0.2">
      <c r="A106" s="58" t="s">
        <v>135</v>
      </c>
      <c r="B106" s="58" t="s">
        <v>331</v>
      </c>
      <c r="C106" s="58" t="s">
        <v>136</v>
      </c>
      <c r="D106" s="58" t="s">
        <v>113</v>
      </c>
      <c r="E106" s="58" t="s">
        <v>332</v>
      </c>
      <c r="F106" s="58" t="s">
        <v>138</v>
      </c>
      <c r="G106" s="58" t="s">
        <v>116</v>
      </c>
      <c r="H106" s="58" t="s">
        <v>117</v>
      </c>
      <c r="I106" s="58" t="s">
        <v>118</v>
      </c>
      <c r="J106" s="58" t="s">
        <v>119</v>
      </c>
      <c r="K106" s="58" t="s">
        <v>120</v>
      </c>
      <c r="L106" s="58" t="s">
        <v>143</v>
      </c>
      <c r="M106" s="58" t="s">
        <v>153</v>
      </c>
      <c r="N106" s="58" t="s">
        <v>145</v>
      </c>
      <c r="O106" s="58" t="s">
        <v>123</v>
      </c>
      <c r="P106" s="58" t="s">
        <v>125</v>
      </c>
      <c r="Q106" s="58" t="s">
        <v>126</v>
      </c>
      <c r="R106" s="58" t="s">
        <v>147</v>
      </c>
      <c r="X106" s="3">
        <f t="shared" si="20"/>
        <v>1</v>
      </c>
      <c r="Y106" s="3">
        <f t="shared" si="21"/>
        <v>0</v>
      </c>
      <c r="Z106" s="3">
        <f t="shared" si="22"/>
        <v>1</v>
      </c>
      <c r="AA106" s="3">
        <f t="shared" si="23"/>
        <v>0</v>
      </c>
      <c r="AB106" s="3">
        <f t="shared" si="24"/>
        <v>0</v>
      </c>
      <c r="AC106" s="3">
        <f t="shared" si="25"/>
        <v>0</v>
      </c>
      <c r="AD106" s="3">
        <f t="shared" si="26"/>
        <v>1</v>
      </c>
      <c r="AE106" s="3">
        <f t="shared" si="27"/>
        <v>1</v>
      </c>
      <c r="AF106" s="3">
        <f t="shared" si="28"/>
        <v>1</v>
      </c>
      <c r="AG106" s="3">
        <f t="shared" si="29"/>
        <v>0</v>
      </c>
      <c r="AH106" s="3">
        <f t="shared" si="30"/>
        <v>0</v>
      </c>
      <c r="AI106" s="3">
        <f t="shared" si="31"/>
        <v>1</v>
      </c>
      <c r="AJ106" s="3">
        <f t="shared" si="32"/>
        <v>1</v>
      </c>
      <c r="AK106" s="3">
        <f t="shared" si="33"/>
        <v>1</v>
      </c>
      <c r="AL106" s="3">
        <f t="shared" si="34"/>
        <v>1</v>
      </c>
      <c r="AM106" s="3">
        <f t="shared" si="35"/>
        <v>0</v>
      </c>
      <c r="AN106" s="3">
        <f t="shared" si="36"/>
        <v>0</v>
      </c>
      <c r="AO106" s="3">
        <f t="shared" si="37"/>
        <v>0</v>
      </c>
      <c r="AP106" s="3">
        <f t="shared" si="39"/>
        <v>1</v>
      </c>
      <c r="AQ106" s="5">
        <f t="shared" si="38"/>
        <v>10</v>
      </c>
    </row>
    <row r="107" spans="1:43" s="3" customFormat="1" ht="16" x14ac:dyDescent="0.2">
      <c r="A107" s="58" t="s">
        <v>173</v>
      </c>
      <c r="B107" s="58" t="s">
        <v>151</v>
      </c>
      <c r="C107" s="58" t="s">
        <v>136</v>
      </c>
      <c r="D107" s="58" t="s">
        <v>137</v>
      </c>
      <c r="E107" s="58" t="s">
        <v>114</v>
      </c>
      <c r="F107" s="58" t="s">
        <v>138</v>
      </c>
      <c r="G107" s="58" t="s">
        <v>156</v>
      </c>
      <c r="H107" s="58" t="s">
        <v>117</v>
      </c>
      <c r="I107" s="58" t="s">
        <v>118</v>
      </c>
      <c r="J107" s="58" t="s">
        <v>141</v>
      </c>
      <c r="K107" s="58" t="s">
        <v>142</v>
      </c>
      <c r="L107" s="58" t="s">
        <v>143</v>
      </c>
      <c r="M107" s="58" t="s">
        <v>153</v>
      </c>
      <c r="N107" s="58" t="s">
        <v>145</v>
      </c>
      <c r="O107" s="58" t="s">
        <v>123</v>
      </c>
      <c r="P107" s="58" t="s">
        <v>125</v>
      </c>
      <c r="Q107" s="58" t="s">
        <v>126</v>
      </c>
      <c r="R107" s="58" t="s">
        <v>127</v>
      </c>
      <c r="X107" s="3">
        <f t="shared" si="20"/>
        <v>0</v>
      </c>
      <c r="Y107" s="3">
        <f t="shared" si="21"/>
        <v>0</v>
      </c>
      <c r="Z107" s="3">
        <f t="shared" si="22"/>
        <v>1</v>
      </c>
      <c r="AA107" s="3">
        <f t="shared" si="23"/>
        <v>1</v>
      </c>
      <c r="AB107" s="3">
        <f t="shared" si="24"/>
        <v>1</v>
      </c>
      <c r="AC107" s="3">
        <f t="shared" si="25"/>
        <v>0</v>
      </c>
      <c r="AD107" s="3">
        <f t="shared" si="26"/>
        <v>0</v>
      </c>
      <c r="AE107" s="3">
        <f t="shared" si="27"/>
        <v>1</v>
      </c>
      <c r="AF107" s="3">
        <f t="shared" si="28"/>
        <v>1</v>
      </c>
      <c r="AG107" s="3">
        <f t="shared" si="29"/>
        <v>1</v>
      </c>
      <c r="AH107" s="3">
        <f t="shared" si="30"/>
        <v>1</v>
      </c>
      <c r="AI107" s="3">
        <f t="shared" si="31"/>
        <v>1</v>
      </c>
      <c r="AJ107" s="3">
        <f t="shared" si="32"/>
        <v>1</v>
      </c>
      <c r="AK107" s="3">
        <f t="shared" si="33"/>
        <v>1</v>
      </c>
      <c r="AL107" s="3">
        <f t="shared" si="34"/>
        <v>1</v>
      </c>
      <c r="AM107" s="3">
        <f t="shared" si="35"/>
        <v>0</v>
      </c>
      <c r="AN107" s="3">
        <f t="shared" si="36"/>
        <v>0</v>
      </c>
      <c r="AO107" s="3">
        <f t="shared" si="37"/>
        <v>1</v>
      </c>
      <c r="AP107" s="3">
        <f t="shared" si="39"/>
        <v>1</v>
      </c>
      <c r="AQ107" s="5">
        <f t="shared" si="38"/>
        <v>13</v>
      </c>
    </row>
    <row r="108" spans="1:43" s="3" customFormat="1" ht="16" x14ac:dyDescent="0.2">
      <c r="A108" s="58" t="s">
        <v>110</v>
      </c>
      <c r="B108" s="58" t="s">
        <v>151</v>
      </c>
      <c r="C108" s="58" t="s">
        <v>136</v>
      </c>
      <c r="D108" s="58" t="s">
        <v>137</v>
      </c>
      <c r="E108" s="58" t="s">
        <v>114</v>
      </c>
      <c r="F108" s="58" t="s">
        <v>138</v>
      </c>
      <c r="G108" s="58" t="s">
        <v>176</v>
      </c>
      <c r="H108" s="58" t="s">
        <v>117</v>
      </c>
      <c r="I108" s="58" t="s">
        <v>118</v>
      </c>
      <c r="J108" s="58" t="s">
        <v>141</v>
      </c>
      <c r="K108" s="58" t="s">
        <v>142</v>
      </c>
      <c r="L108" s="58" t="s">
        <v>143</v>
      </c>
      <c r="M108" s="58" t="s">
        <v>153</v>
      </c>
      <c r="N108" s="58" t="s">
        <v>145</v>
      </c>
      <c r="O108" s="58" t="s">
        <v>174</v>
      </c>
      <c r="P108" s="58" t="s">
        <v>171</v>
      </c>
      <c r="Q108" s="58" t="s">
        <v>157</v>
      </c>
      <c r="R108" s="58" t="s">
        <v>192</v>
      </c>
      <c r="X108" s="3">
        <f t="shared" si="20"/>
        <v>0</v>
      </c>
      <c r="Y108" s="3">
        <f t="shared" si="21"/>
        <v>0</v>
      </c>
      <c r="Z108" s="3">
        <f t="shared" si="22"/>
        <v>1</v>
      </c>
      <c r="AA108" s="3">
        <f t="shared" si="23"/>
        <v>1</v>
      </c>
      <c r="AB108" s="3">
        <f t="shared" si="24"/>
        <v>1</v>
      </c>
      <c r="AC108" s="3">
        <f t="shared" si="25"/>
        <v>0</v>
      </c>
      <c r="AD108" s="3">
        <f t="shared" si="26"/>
        <v>0</v>
      </c>
      <c r="AE108" s="3">
        <f t="shared" si="27"/>
        <v>1</v>
      </c>
      <c r="AF108" s="3">
        <f t="shared" si="28"/>
        <v>1</v>
      </c>
      <c r="AG108" s="3">
        <f t="shared" si="29"/>
        <v>1</v>
      </c>
      <c r="AH108" s="3">
        <f t="shared" si="30"/>
        <v>1</v>
      </c>
      <c r="AI108" s="3">
        <f t="shared" si="31"/>
        <v>1</v>
      </c>
      <c r="AJ108" s="3">
        <f t="shared" si="32"/>
        <v>1</v>
      </c>
      <c r="AK108" s="3">
        <f t="shared" si="33"/>
        <v>1</v>
      </c>
      <c r="AL108" s="3">
        <f t="shared" si="34"/>
        <v>0</v>
      </c>
      <c r="AM108" s="3">
        <f t="shared" si="35"/>
        <v>1</v>
      </c>
      <c r="AN108" s="3">
        <f t="shared" si="36"/>
        <v>1</v>
      </c>
      <c r="AO108" s="3">
        <f t="shared" si="37"/>
        <v>0</v>
      </c>
      <c r="AP108" s="3">
        <f t="shared" si="39"/>
        <v>0</v>
      </c>
      <c r="AQ108" s="5">
        <f t="shared" si="38"/>
        <v>11</v>
      </c>
    </row>
    <row r="109" spans="1:43" s="3" customFormat="1" ht="16" x14ac:dyDescent="0.2">
      <c r="A109" s="58" t="s">
        <v>110</v>
      </c>
      <c r="B109" s="58" t="s">
        <v>111</v>
      </c>
      <c r="C109" s="58" t="s">
        <v>136</v>
      </c>
      <c r="D109" s="58" t="s">
        <v>137</v>
      </c>
      <c r="E109" s="58" t="s">
        <v>114</v>
      </c>
      <c r="F109" s="58" t="s">
        <v>138</v>
      </c>
      <c r="G109" s="58" t="s">
        <v>156</v>
      </c>
      <c r="H109" s="58" t="s">
        <v>117</v>
      </c>
      <c r="I109" s="58" t="s">
        <v>118</v>
      </c>
      <c r="J109" s="58" t="s">
        <v>141</v>
      </c>
      <c r="K109" s="58" t="s">
        <v>142</v>
      </c>
      <c r="L109" s="58" t="s">
        <v>143</v>
      </c>
      <c r="M109" s="58" t="s">
        <v>144</v>
      </c>
      <c r="N109" s="58" t="s">
        <v>145</v>
      </c>
      <c r="O109" s="58" t="s">
        <v>174</v>
      </c>
      <c r="P109" s="58" t="s">
        <v>125</v>
      </c>
      <c r="Q109" s="58" t="s">
        <v>126</v>
      </c>
      <c r="R109" s="58" t="s">
        <v>147</v>
      </c>
      <c r="X109" s="3">
        <f t="shared" si="20"/>
        <v>0</v>
      </c>
      <c r="Y109" s="3">
        <f t="shared" si="21"/>
        <v>1</v>
      </c>
      <c r="Z109" s="3">
        <f t="shared" si="22"/>
        <v>1</v>
      </c>
      <c r="AA109" s="3">
        <f t="shared" si="23"/>
        <v>1</v>
      </c>
      <c r="AB109" s="3">
        <f t="shared" si="24"/>
        <v>1</v>
      </c>
      <c r="AC109" s="3">
        <f t="shared" si="25"/>
        <v>0</v>
      </c>
      <c r="AD109" s="3">
        <f t="shared" si="26"/>
        <v>0</v>
      </c>
      <c r="AE109" s="3">
        <f t="shared" si="27"/>
        <v>1</v>
      </c>
      <c r="AF109" s="3">
        <f t="shared" si="28"/>
        <v>1</v>
      </c>
      <c r="AG109" s="3">
        <f t="shared" si="29"/>
        <v>1</v>
      </c>
      <c r="AH109" s="3">
        <f t="shared" si="30"/>
        <v>1</v>
      </c>
      <c r="AI109" s="3">
        <f t="shared" si="31"/>
        <v>1</v>
      </c>
      <c r="AJ109" s="3">
        <f t="shared" si="32"/>
        <v>0</v>
      </c>
      <c r="AK109" s="3">
        <f t="shared" si="33"/>
        <v>1</v>
      </c>
      <c r="AL109" s="3">
        <f t="shared" si="34"/>
        <v>0</v>
      </c>
      <c r="AM109" s="3">
        <f t="shared" si="35"/>
        <v>0</v>
      </c>
      <c r="AN109" s="3">
        <f t="shared" si="36"/>
        <v>0</v>
      </c>
      <c r="AO109" s="3">
        <f t="shared" si="37"/>
        <v>0</v>
      </c>
      <c r="AP109" s="3">
        <f t="shared" si="39"/>
        <v>1</v>
      </c>
      <c r="AQ109" s="5">
        <f t="shared" si="38"/>
        <v>11</v>
      </c>
    </row>
    <row r="110" spans="1:43" s="3" customFormat="1" ht="16" x14ac:dyDescent="0.2">
      <c r="A110" s="58" t="s">
        <v>110</v>
      </c>
      <c r="B110" s="58" t="s">
        <v>331</v>
      </c>
      <c r="C110" s="58" t="s">
        <v>136</v>
      </c>
      <c r="D110" s="58" t="s">
        <v>137</v>
      </c>
      <c r="E110" s="58" t="s">
        <v>114</v>
      </c>
      <c r="F110" s="58" t="s">
        <v>138</v>
      </c>
      <c r="G110" s="58" t="s">
        <v>116</v>
      </c>
      <c r="H110" s="58" t="s">
        <v>117</v>
      </c>
      <c r="I110" s="58" t="s">
        <v>118</v>
      </c>
      <c r="J110" s="58" t="s">
        <v>119</v>
      </c>
      <c r="K110" s="58" t="s">
        <v>120</v>
      </c>
      <c r="L110" s="58" t="s">
        <v>143</v>
      </c>
      <c r="M110" s="58" t="s">
        <v>144</v>
      </c>
      <c r="N110" s="58" t="s">
        <v>145</v>
      </c>
      <c r="O110" s="58" t="s">
        <v>123</v>
      </c>
      <c r="P110" s="58" t="s">
        <v>125</v>
      </c>
      <c r="Q110" s="58" t="s">
        <v>157</v>
      </c>
      <c r="R110" s="58" t="s">
        <v>127</v>
      </c>
      <c r="X110" s="3">
        <f t="shared" si="20"/>
        <v>0</v>
      </c>
      <c r="Y110" s="3">
        <f t="shared" si="21"/>
        <v>0</v>
      </c>
      <c r="Z110" s="3">
        <f t="shared" si="22"/>
        <v>1</v>
      </c>
      <c r="AA110" s="3">
        <f t="shared" si="23"/>
        <v>1</v>
      </c>
      <c r="AB110" s="3">
        <f t="shared" si="24"/>
        <v>1</v>
      </c>
      <c r="AC110" s="3">
        <f t="shared" si="25"/>
        <v>0</v>
      </c>
      <c r="AD110" s="3">
        <f t="shared" si="26"/>
        <v>1</v>
      </c>
      <c r="AE110" s="3">
        <f t="shared" si="27"/>
        <v>1</v>
      </c>
      <c r="AF110" s="3">
        <f t="shared" si="28"/>
        <v>1</v>
      </c>
      <c r="AG110" s="3">
        <f t="shared" si="29"/>
        <v>0</v>
      </c>
      <c r="AH110" s="3">
        <f t="shared" si="30"/>
        <v>0</v>
      </c>
      <c r="AI110" s="3">
        <f t="shared" si="31"/>
        <v>1</v>
      </c>
      <c r="AJ110" s="3">
        <f t="shared" si="32"/>
        <v>0</v>
      </c>
      <c r="AK110" s="3">
        <f t="shared" si="33"/>
        <v>1</v>
      </c>
      <c r="AL110" s="3">
        <f t="shared" si="34"/>
        <v>1</v>
      </c>
      <c r="AM110" s="3">
        <f t="shared" si="35"/>
        <v>0</v>
      </c>
      <c r="AN110" s="3">
        <f t="shared" si="36"/>
        <v>1</v>
      </c>
      <c r="AO110" s="3">
        <f t="shared" si="37"/>
        <v>1</v>
      </c>
      <c r="AP110" s="3">
        <f t="shared" si="39"/>
        <v>0</v>
      </c>
      <c r="AQ110" s="5">
        <f t="shared" si="38"/>
        <v>10</v>
      </c>
    </row>
    <row r="111" spans="1:43" s="3" customFormat="1" ht="16" x14ac:dyDescent="0.2">
      <c r="A111" s="58" t="s">
        <v>135</v>
      </c>
      <c r="B111" s="58" t="s">
        <v>151</v>
      </c>
      <c r="C111" s="58" t="s">
        <v>136</v>
      </c>
      <c r="D111" s="58" t="s">
        <v>152</v>
      </c>
      <c r="E111" s="58" t="s">
        <v>195</v>
      </c>
      <c r="F111" s="58" t="s">
        <v>138</v>
      </c>
      <c r="G111" s="58" t="s">
        <v>156</v>
      </c>
      <c r="H111" s="58" t="s">
        <v>117</v>
      </c>
      <c r="I111" s="58" t="s">
        <v>118</v>
      </c>
      <c r="J111" s="58" t="s">
        <v>119</v>
      </c>
      <c r="K111" s="58" t="s">
        <v>142</v>
      </c>
      <c r="L111" s="58" t="s">
        <v>143</v>
      </c>
      <c r="M111" s="58" t="s">
        <v>122</v>
      </c>
      <c r="N111" s="58" t="s">
        <v>145</v>
      </c>
      <c r="O111" s="58" t="s">
        <v>123</v>
      </c>
      <c r="P111" s="58" t="s">
        <v>125</v>
      </c>
      <c r="Q111" s="58" t="s">
        <v>227</v>
      </c>
      <c r="R111" s="58" t="s">
        <v>127</v>
      </c>
      <c r="X111" s="3">
        <f t="shared" si="20"/>
        <v>1</v>
      </c>
      <c r="Y111" s="3">
        <f t="shared" si="21"/>
        <v>0</v>
      </c>
      <c r="Z111" s="3">
        <f t="shared" si="22"/>
        <v>1</v>
      </c>
      <c r="AA111" s="3">
        <f t="shared" si="23"/>
        <v>0</v>
      </c>
      <c r="AB111" s="3">
        <f t="shared" si="24"/>
        <v>0</v>
      </c>
      <c r="AC111" s="3">
        <f t="shared" si="25"/>
        <v>0</v>
      </c>
      <c r="AD111" s="3">
        <f t="shared" si="26"/>
        <v>0</v>
      </c>
      <c r="AE111" s="3">
        <f t="shared" si="27"/>
        <v>1</v>
      </c>
      <c r="AF111" s="3">
        <f t="shared" si="28"/>
        <v>1</v>
      </c>
      <c r="AG111" s="3">
        <f t="shared" si="29"/>
        <v>0</v>
      </c>
      <c r="AH111" s="3">
        <f t="shared" si="30"/>
        <v>1</v>
      </c>
      <c r="AI111" s="3">
        <f t="shared" si="31"/>
        <v>1</v>
      </c>
      <c r="AJ111" s="3">
        <f t="shared" si="32"/>
        <v>0</v>
      </c>
      <c r="AK111" s="3">
        <f t="shared" si="33"/>
        <v>1</v>
      </c>
      <c r="AL111" s="3">
        <f t="shared" si="34"/>
        <v>1</v>
      </c>
      <c r="AM111" s="3">
        <f t="shared" si="35"/>
        <v>0</v>
      </c>
      <c r="AN111" s="3">
        <f t="shared" si="36"/>
        <v>0</v>
      </c>
      <c r="AO111" s="3">
        <f t="shared" si="37"/>
        <v>1</v>
      </c>
      <c r="AP111" s="3">
        <f t="shared" si="39"/>
        <v>0</v>
      </c>
      <c r="AQ111" s="5">
        <f t="shared" si="38"/>
        <v>9</v>
      </c>
    </row>
    <row r="112" spans="1:43" s="3" customFormat="1" ht="16" x14ac:dyDescent="0.2">
      <c r="A112" s="58" t="s">
        <v>110</v>
      </c>
      <c r="B112" s="58" t="s">
        <v>111</v>
      </c>
      <c r="C112" s="58" t="s">
        <v>136</v>
      </c>
      <c r="D112" s="58" t="s">
        <v>137</v>
      </c>
      <c r="E112" s="58" t="s">
        <v>114</v>
      </c>
      <c r="F112" s="58" t="s">
        <v>138</v>
      </c>
      <c r="G112" s="58" t="s">
        <v>116</v>
      </c>
      <c r="H112" s="58" t="s">
        <v>117</v>
      </c>
      <c r="I112" s="58" t="s">
        <v>118</v>
      </c>
      <c r="J112" s="58" t="s">
        <v>141</v>
      </c>
      <c r="K112" s="58" t="s">
        <v>142</v>
      </c>
      <c r="L112" s="58" t="s">
        <v>143</v>
      </c>
      <c r="M112" s="58" t="s">
        <v>153</v>
      </c>
      <c r="N112" s="58" t="s">
        <v>145</v>
      </c>
      <c r="O112" s="58" t="s">
        <v>174</v>
      </c>
      <c r="P112" s="58" t="s">
        <v>171</v>
      </c>
      <c r="Q112" s="58" t="s">
        <v>146</v>
      </c>
      <c r="R112" s="58" t="s">
        <v>147</v>
      </c>
      <c r="X112" s="3">
        <f t="shared" si="20"/>
        <v>0</v>
      </c>
      <c r="Y112" s="3">
        <f t="shared" si="21"/>
        <v>1</v>
      </c>
      <c r="Z112" s="3">
        <f t="shared" si="22"/>
        <v>1</v>
      </c>
      <c r="AA112" s="3">
        <f t="shared" si="23"/>
        <v>1</v>
      </c>
      <c r="AB112" s="3">
        <f t="shared" si="24"/>
        <v>1</v>
      </c>
      <c r="AC112" s="3">
        <f t="shared" si="25"/>
        <v>0</v>
      </c>
      <c r="AD112" s="3">
        <f t="shared" si="26"/>
        <v>1</v>
      </c>
      <c r="AE112" s="3">
        <f t="shared" si="27"/>
        <v>1</v>
      </c>
      <c r="AF112" s="3">
        <f t="shared" si="28"/>
        <v>1</v>
      </c>
      <c r="AG112" s="3">
        <f t="shared" si="29"/>
        <v>1</v>
      </c>
      <c r="AH112" s="3">
        <f t="shared" si="30"/>
        <v>1</v>
      </c>
      <c r="AI112" s="3">
        <f t="shared" si="31"/>
        <v>1</v>
      </c>
      <c r="AJ112" s="3">
        <f t="shared" si="32"/>
        <v>1</v>
      </c>
      <c r="AK112" s="3">
        <f t="shared" si="33"/>
        <v>1</v>
      </c>
      <c r="AL112" s="3">
        <f t="shared" si="34"/>
        <v>0</v>
      </c>
      <c r="AM112" s="3">
        <f t="shared" si="35"/>
        <v>1</v>
      </c>
      <c r="AN112" s="3">
        <f t="shared" si="36"/>
        <v>0</v>
      </c>
      <c r="AO112" s="3">
        <f t="shared" si="37"/>
        <v>0</v>
      </c>
      <c r="AP112" s="3">
        <f t="shared" si="39"/>
        <v>0</v>
      </c>
      <c r="AQ112" s="5">
        <f t="shared" si="38"/>
        <v>13</v>
      </c>
    </row>
    <row r="113" spans="1:43" s="3" customFormat="1" ht="16" x14ac:dyDescent="0.2">
      <c r="A113" s="58" t="s">
        <v>135</v>
      </c>
      <c r="B113" s="58" t="s">
        <v>151</v>
      </c>
      <c r="C113" s="58" t="s">
        <v>136</v>
      </c>
      <c r="D113" s="58" t="s">
        <v>137</v>
      </c>
      <c r="E113" s="58" t="s">
        <v>114</v>
      </c>
      <c r="F113" s="58" t="s">
        <v>138</v>
      </c>
      <c r="G113" s="58" t="s">
        <v>116</v>
      </c>
      <c r="H113" s="58" t="s">
        <v>139</v>
      </c>
      <c r="I113" s="58" t="s">
        <v>140</v>
      </c>
      <c r="J113" s="58" t="s">
        <v>141</v>
      </c>
      <c r="K113" s="58" t="s">
        <v>142</v>
      </c>
      <c r="L113" s="58" t="s">
        <v>143</v>
      </c>
      <c r="M113" s="58" t="s">
        <v>161</v>
      </c>
      <c r="N113" s="58" t="s">
        <v>145</v>
      </c>
      <c r="O113" s="58" t="s">
        <v>123</v>
      </c>
      <c r="P113" s="58" t="s">
        <v>171</v>
      </c>
      <c r="Q113" s="58" t="s">
        <v>157</v>
      </c>
      <c r="R113" s="58" t="s">
        <v>147</v>
      </c>
      <c r="X113" s="3">
        <f t="shared" si="20"/>
        <v>1</v>
      </c>
      <c r="Y113" s="3">
        <f t="shared" si="21"/>
        <v>0</v>
      </c>
      <c r="Z113" s="3">
        <f t="shared" si="22"/>
        <v>1</v>
      </c>
      <c r="AA113" s="3">
        <f t="shared" si="23"/>
        <v>1</v>
      </c>
      <c r="AB113" s="3">
        <f t="shared" si="24"/>
        <v>1</v>
      </c>
      <c r="AC113" s="3">
        <f t="shared" si="25"/>
        <v>0</v>
      </c>
      <c r="AD113" s="3">
        <f t="shared" si="26"/>
        <v>1</v>
      </c>
      <c r="AE113" s="3">
        <f t="shared" si="27"/>
        <v>0</v>
      </c>
      <c r="AF113" s="3">
        <f t="shared" si="28"/>
        <v>0</v>
      </c>
      <c r="AG113" s="3">
        <f t="shared" si="29"/>
        <v>1</v>
      </c>
      <c r="AH113" s="3">
        <f t="shared" si="30"/>
        <v>1</v>
      </c>
      <c r="AI113" s="3">
        <f t="shared" si="31"/>
        <v>1</v>
      </c>
      <c r="AJ113" s="3">
        <f t="shared" si="32"/>
        <v>0</v>
      </c>
      <c r="AK113" s="3">
        <f t="shared" si="33"/>
        <v>1</v>
      </c>
      <c r="AL113" s="3">
        <f t="shared" si="34"/>
        <v>1</v>
      </c>
      <c r="AM113" s="3">
        <f t="shared" si="35"/>
        <v>1</v>
      </c>
      <c r="AN113" s="3">
        <f t="shared" si="36"/>
        <v>1</v>
      </c>
      <c r="AO113" s="3">
        <f t="shared" si="37"/>
        <v>0</v>
      </c>
      <c r="AP113" s="3">
        <f t="shared" si="39"/>
        <v>0</v>
      </c>
      <c r="AQ113" s="5">
        <f t="shared" si="38"/>
        <v>11</v>
      </c>
    </row>
    <row r="114" spans="1:43" s="3" customFormat="1" ht="16" x14ac:dyDescent="0.2">
      <c r="A114" s="58" t="s">
        <v>110</v>
      </c>
      <c r="B114" s="58" t="s">
        <v>151</v>
      </c>
      <c r="C114" s="58" t="s">
        <v>136</v>
      </c>
      <c r="D114" s="58" t="s">
        <v>137</v>
      </c>
      <c r="E114" s="58" t="s">
        <v>114</v>
      </c>
      <c r="F114" s="58" t="s">
        <v>138</v>
      </c>
      <c r="G114" s="58" t="s">
        <v>176</v>
      </c>
      <c r="H114" s="58" t="s">
        <v>117</v>
      </c>
      <c r="I114" s="58" t="s">
        <v>140</v>
      </c>
      <c r="J114" s="58" t="s">
        <v>141</v>
      </c>
      <c r="K114" s="58" t="s">
        <v>120</v>
      </c>
      <c r="L114" s="58" t="s">
        <v>170</v>
      </c>
      <c r="M114" s="58" t="s">
        <v>153</v>
      </c>
      <c r="N114" s="58" t="s">
        <v>145</v>
      </c>
      <c r="O114" s="58" t="s">
        <v>174</v>
      </c>
      <c r="P114" s="58" t="s">
        <v>125</v>
      </c>
      <c r="Q114" s="58" t="s">
        <v>146</v>
      </c>
      <c r="R114" s="58" t="s">
        <v>127</v>
      </c>
      <c r="X114" s="3">
        <f t="shared" si="20"/>
        <v>0</v>
      </c>
      <c r="Y114" s="3">
        <f t="shared" si="21"/>
        <v>0</v>
      </c>
      <c r="Z114" s="3">
        <f t="shared" si="22"/>
        <v>1</v>
      </c>
      <c r="AA114" s="3">
        <f t="shared" si="23"/>
        <v>1</v>
      </c>
      <c r="AB114" s="3">
        <f t="shared" si="24"/>
        <v>1</v>
      </c>
      <c r="AC114" s="3">
        <f t="shared" si="25"/>
        <v>0</v>
      </c>
      <c r="AD114" s="3">
        <f t="shared" si="26"/>
        <v>0</v>
      </c>
      <c r="AE114" s="3">
        <f t="shared" si="27"/>
        <v>1</v>
      </c>
      <c r="AF114" s="3">
        <f t="shared" si="28"/>
        <v>0</v>
      </c>
      <c r="AG114" s="3">
        <f t="shared" si="29"/>
        <v>1</v>
      </c>
      <c r="AH114" s="3">
        <f t="shared" si="30"/>
        <v>0</v>
      </c>
      <c r="AI114" s="3">
        <f t="shared" si="31"/>
        <v>0</v>
      </c>
      <c r="AJ114" s="3">
        <f t="shared" si="32"/>
        <v>1</v>
      </c>
      <c r="AK114" s="3">
        <f t="shared" si="33"/>
        <v>1</v>
      </c>
      <c r="AL114" s="3">
        <f t="shared" si="34"/>
        <v>0</v>
      </c>
      <c r="AM114" s="3">
        <f t="shared" si="35"/>
        <v>0</v>
      </c>
      <c r="AN114" s="3">
        <f t="shared" si="36"/>
        <v>0</v>
      </c>
      <c r="AO114" s="3">
        <f t="shared" si="37"/>
        <v>1</v>
      </c>
      <c r="AP114" s="3">
        <f t="shared" si="39"/>
        <v>0</v>
      </c>
      <c r="AQ114" s="5">
        <f t="shared" si="38"/>
        <v>8</v>
      </c>
    </row>
    <row r="115" spans="1:43" s="3" customFormat="1" ht="16" x14ac:dyDescent="0.2">
      <c r="A115" s="58" t="s">
        <v>110</v>
      </c>
      <c r="B115" s="58" t="s">
        <v>151</v>
      </c>
      <c r="C115" s="58" t="s">
        <v>136</v>
      </c>
      <c r="D115" s="58" t="s">
        <v>137</v>
      </c>
      <c r="E115" s="58" t="s">
        <v>114</v>
      </c>
      <c r="F115" s="58" t="s">
        <v>138</v>
      </c>
      <c r="G115" s="58" t="s">
        <v>116</v>
      </c>
      <c r="H115" s="58" t="s">
        <v>139</v>
      </c>
      <c r="I115" s="58" t="s">
        <v>118</v>
      </c>
      <c r="J115" s="58" t="s">
        <v>141</v>
      </c>
      <c r="K115" s="58" t="s">
        <v>142</v>
      </c>
      <c r="L115" s="58" t="s">
        <v>143</v>
      </c>
      <c r="M115" s="58" t="s">
        <v>122</v>
      </c>
      <c r="N115" s="58" t="s">
        <v>145</v>
      </c>
      <c r="O115" s="58" t="s">
        <v>174</v>
      </c>
      <c r="P115" s="58" t="s">
        <v>125</v>
      </c>
      <c r="Q115" s="58" t="s">
        <v>146</v>
      </c>
      <c r="R115" s="58" t="s">
        <v>162</v>
      </c>
      <c r="X115" s="3">
        <f t="shared" si="20"/>
        <v>0</v>
      </c>
      <c r="Y115" s="3">
        <f t="shared" si="21"/>
        <v>0</v>
      </c>
      <c r="Z115" s="3">
        <f t="shared" si="22"/>
        <v>1</v>
      </c>
      <c r="AA115" s="3">
        <f t="shared" si="23"/>
        <v>1</v>
      </c>
      <c r="AB115" s="3">
        <f t="shared" si="24"/>
        <v>1</v>
      </c>
      <c r="AC115" s="3">
        <f t="shared" si="25"/>
        <v>0</v>
      </c>
      <c r="AD115" s="3">
        <f t="shared" si="26"/>
        <v>1</v>
      </c>
      <c r="AE115" s="3">
        <f t="shared" si="27"/>
        <v>0</v>
      </c>
      <c r="AF115" s="3">
        <f t="shared" si="28"/>
        <v>1</v>
      </c>
      <c r="AG115" s="3">
        <f t="shared" si="29"/>
        <v>1</v>
      </c>
      <c r="AH115" s="3">
        <f t="shared" si="30"/>
        <v>1</v>
      </c>
      <c r="AI115" s="3">
        <f t="shared" si="31"/>
        <v>1</v>
      </c>
      <c r="AJ115" s="3">
        <f t="shared" si="32"/>
        <v>0</v>
      </c>
      <c r="AK115" s="3">
        <f t="shared" si="33"/>
        <v>1</v>
      </c>
      <c r="AL115" s="3">
        <f t="shared" si="34"/>
        <v>0</v>
      </c>
      <c r="AM115" s="3">
        <f t="shared" si="35"/>
        <v>0</v>
      </c>
      <c r="AN115" s="3">
        <f t="shared" si="36"/>
        <v>0</v>
      </c>
      <c r="AO115" s="3">
        <f t="shared" si="37"/>
        <v>0</v>
      </c>
      <c r="AP115" s="3">
        <f t="shared" si="39"/>
        <v>0</v>
      </c>
      <c r="AQ115" s="5">
        <f t="shared" si="38"/>
        <v>9</v>
      </c>
    </row>
    <row r="116" spans="1:43" s="3" customFormat="1" ht="16" x14ac:dyDescent="0.2">
      <c r="A116" s="58" t="s">
        <v>135</v>
      </c>
      <c r="B116" s="58" t="s">
        <v>111</v>
      </c>
      <c r="C116" s="58" t="s">
        <v>136</v>
      </c>
      <c r="D116" s="58" t="s">
        <v>137</v>
      </c>
      <c r="E116" s="58" t="s">
        <v>114</v>
      </c>
      <c r="F116" s="58" t="s">
        <v>138</v>
      </c>
      <c r="G116" s="58" t="s">
        <v>176</v>
      </c>
      <c r="H116" s="58" t="s">
        <v>117</v>
      </c>
      <c r="I116" s="58" t="s">
        <v>118</v>
      </c>
      <c r="J116" s="58" t="s">
        <v>119</v>
      </c>
      <c r="K116" s="58" t="s">
        <v>142</v>
      </c>
      <c r="L116" s="58" t="s">
        <v>143</v>
      </c>
      <c r="M116" s="58" t="s">
        <v>122</v>
      </c>
      <c r="N116" s="58" t="s">
        <v>145</v>
      </c>
      <c r="O116" s="58" t="s">
        <v>179</v>
      </c>
      <c r="P116" s="58" t="s">
        <v>125</v>
      </c>
      <c r="Q116" s="58" t="s">
        <v>157</v>
      </c>
      <c r="R116" s="58" t="s">
        <v>192</v>
      </c>
      <c r="X116" s="3">
        <f t="shared" si="20"/>
        <v>1</v>
      </c>
      <c r="Y116" s="3">
        <f t="shared" si="21"/>
        <v>1</v>
      </c>
      <c r="Z116" s="3">
        <f t="shared" si="22"/>
        <v>1</v>
      </c>
      <c r="AA116" s="3">
        <f t="shared" si="23"/>
        <v>1</v>
      </c>
      <c r="AB116" s="3">
        <f t="shared" si="24"/>
        <v>1</v>
      </c>
      <c r="AC116" s="3">
        <f t="shared" si="25"/>
        <v>0</v>
      </c>
      <c r="AD116" s="3">
        <f t="shared" si="26"/>
        <v>0</v>
      </c>
      <c r="AE116" s="3">
        <f t="shared" si="27"/>
        <v>1</v>
      </c>
      <c r="AF116" s="3">
        <f t="shared" si="28"/>
        <v>1</v>
      </c>
      <c r="AG116" s="3">
        <f t="shared" si="29"/>
        <v>0</v>
      </c>
      <c r="AH116" s="3">
        <f t="shared" si="30"/>
        <v>1</v>
      </c>
      <c r="AI116" s="3">
        <f t="shared" si="31"/>
        <v>1</v>
      </c>
      <c r="AJ116" s="3">
        <f t="shared" si="32"/>
        <v>0</v>
      </c>
      <c r="AK116" s="3">
        <f t="shared" si="33"/>
        <v>1</v>
      </c>
      <c r="AL116" s="3">
        <f t="shared" si="34"/>
        <v>0</v>
      </c>
      <c r="AM116" s="3">
        <f t="shared" si="35"/>
        <v>0</v>
      </c>
      <c r="AN116" s="3">
        <f t="shared" si="36"/>
        <v>1</v>
      </c>
      <c r="AO116" s="3">
        <f t="shared" si="37"/>
        <v>0</v>
      </c>
      <c r="AP116" s="3">
        <f t="shared" si="39"/>
        <v>0</v>
      </c>
      <c r="AQ116" s="5">
        <f t="shared" si="38"/>
        <v>10</v>
      </c>
    </row>
    <row r="117" spans="1:43" s="3" customFormat="1" ht="16" x14ac:dyDescent="0.2">
      <c r="A117" s="58" t="s">
        <v>135</v>
      </c>
      <c r="B117" s="58" t="s">
        <v>111</v>
      </c>
      <c r="C117" s="58" t="s">
        <v>136</v>
      </c>
      <c r="D117" s="58" t="s">
        <v>137</v>
      </c>
      <c r="E117" s="58" t="s">
        <v>114</v>
      </c>
      <c r="F117" s="58" t="s">
        <v>138</v>
      </c>
      <c r="G117" s="58" t="s">
        <v>176</v>
      </c>
      <c r="H117" s="58" t="s">
        <v>117</v>
      </c>
      <c r="I117" s="58" t="s">
        <v>118</v>
      </c>
      <c r="J117" s="58" t="s">
        <v>141</v>
      </c>
      <c r="K117" s="58" t="s">
        <v>120</v>
      </c>
      <c r="L117" s="58" t="s">
        <v>143</v>
      </c>
      <c r="M117" s="58" t="s">
        <v>153</v>
      </c>
      <c r="N117" s="58" t="s">
        <v>145</v>
      </c>
      <c r="O117" s="58" t="s">
        <v>123</v>
      </c>
      <c r="P117" s="58" t="s">
        <v>125</v>
      </c>
      <c r="Q117" s="58" t="s">
        <v>146</v>
      </c>
      <c r="R117" s="58" t="s">
        <v>147</v>
      </c>
      <c r="X117" s="3">
        <f t="shared" si="20"/>
        <v>1</v>
      </c>
      <c r="Y117" s="3">
        <f t="shared" si="21"/>
        <v>1</v>
      </c>
      <c r="Z117" s="3">
        <f t="shared" si="22"/>
        <v>1</v>
      </c>
      <c r="AA117" s="3">
        <f t="shared" si="23"/>
        <v>1</v>
      </c>
      <c r="AB117" s="3">
        <f t="shared" si="24"/>
        <v>1</v>
      </c>
      <c r="AC117" s="3">
        <f t="shared" si="25"/>
        <v>0</v>
      </c>
      <c r="AD117" s="3">
        <f t="shared" si="26"/>
        <v>0</v>
      </c>
      <c r="AE117" s="3">
        <f t="shared" si="27"/>
        <v>1</v>
      </c>
      <c r="AF117" s="3">
        <f t="shared" si="28"/>
        <v>1</v>
      </c>
      <c r="AG117" s="3">
        <f t="shared" si="29"/>
        <v>1</v>
      </c>
      <c r="AH117" s="3">
        <f t="shared" si="30"/>
        <v>0</v>
      </c>
      <c r="AI117" s="3">
        <f t="shared" si="31"/>
        <v>1</v>
      </c>
      <c r="AJ117" s="3">
        <f t="shared" si="32"/>
        <v>1</v>
      </c>
      <c r="AK117" s="3">
        <f t="shared" si="33"/>
        <v>1</v>
      </c>
      <c r="AL117" s="3">
        <f t="shared" si="34"/>
        <v>1</v>
      </c>
      <c r="AM117" s="3">
        <f t="shared" si="35"/>
        <v>0</v>
      </c>
      <c r="AN117" s="3">
        <f t="shared" si="36"/>
        <v>0</v>
      </c>
      <c r="AO117" s="3">
        <f t="shared" si="37"/>
        <v>0</v>
      </c>
      <c r="AP117" s="3">
        <f t="shared" si="39"/>
        <v>0</v>
      </c>
      <c r="AQ117" s="5">
        <f t="shared" si="38"/>
        <v>12</v>
      </c>
    </row>
    <row r="118" spans="1:43" s="3" customFormat="1" ht="16" x14ac:dyDescent="0.2">
      <c r="A118" s="58" t="s">
        <v>135</v>
      </c>
      <c r="B118" s="58" t="s">
        <v>331</v>
      </c>
      <c r="C118" s="58" t="s">
        <v>234</v>
      </c>
      <c r="D118" s="58" t="s">
        <v>152</v>
      </c>
      <c r="E118" s="58" t="s">
        <v>332</v>
      </c>
      <c r="F118" s="58" t="s">
        <v>138</v>
      </c>
      <c r="G118" s="58" t="s">
        <v>116</v>
      </c>
      <c r="H118" s="58" t="s">
        <v>117</v>
      </c>
      <c r="I118" s="58" t="s">
        <v>216</v>
      </c>
      <c r="J118" s="58" t="s">
        <v>119</v>
      </c>
      <c r="K118" s="58" t="s">
        <v>120</v>
      </c>
      <c r="L118" s="58" t="s">
        <v>182</v>
      </c>
      <c r="M118" s="58" t="s">
        <v>161</v>
      </c>
      <c r="N118" s="58" t="s">
        <v>347</v>
      </c>
      <c r="O118" s="58" t="s">
        <v>174</v>
      </c>
      <c r="P118" s="58" t="s">
        <v>348</v>
      </c>
      <c r="Q118" s="58" t="s">
        <v>126</v>
      </c>
      <c r="R118" s="58" t="s">
        <v>127</v>
      </c>
      <c r="X118" s="3">
        <f t="shared" si="20"/>
        <v>1</v>
      </c>
      <c r="Y118" s="3">
        <f t="shared" si="21"/>
        <v>0</v>
      </c>
      <c r="Z118" s="3">
        <f t="shared" si="22"/>
        <v>0</v>
      </c>
      <c r="AA118" s="3">
        <f t="shared" si="23"/>
        <v>0</v>
      </c>
      <c r="AB118" s="3">
        <f t="shared" si="24"/>
        <v>0</v>
      </c>
      <c r="AC118" s="3">
        <f t="shared" si="25"/>
        <v>0</v>
      </c>
      <c r="AD118" s="3">
        <f t="shared" si="26"/>
        <v>1</v>
      </c>
      <c r="AE118" s="3">
        <f t="shared" si="27"/>
        <v>1</v>
      </c>
      <c r="AF118" s="3">
        <f t="shared" si="28"/>
        <v>0</v>
      </c>
      <c r="AG118" s="3">
        <f t="shared" si="29"/>
        <v>0</v>
      </c>
      <c r="AH118" s="3">
        <f t="shared" si="30"/>
        <v>0</v>
      </c>
      <c r="AI118" s="3">
        <f t="shared" si="31"/>
        <v>0</v>
      </c>
      <c r="AJ118" s="3">
        <f t="shared" si="32"/>
        <v>0</v>
      </c>
      <c r="AK118" s="3">
        <f t="shared" si="33"/>
        <v>0</v>
      </c>
      <c r="AL118" s="3">
        <f t="shared" si="34"/>
        <v>0</v>
      </c>
      <c r="AM118" s="3">
        <f t="shared" si="35"/>
        <v>0</v>
      </c>
      <c r="AN118" s="3">
        <f t="shared" si="36"/>
        <v>0</v>
      </c>
      <c r="AO118" s="3">
        <f t="shared" si="37"/>
        <v>1</v>
      </c>
      <c r="AP118" s="3">
        <f t="shared" si="39"/>
        <v>1</v>
      </c>
      <c r="AQ118" s="5">
        <f t="shared" si="38"/>
        <v>5</v>
      </c>
    </row>
    <row r="119" spans="1:43" s="3" customFormat="1" ht="16" x14ac:dyDescent="0.2">
      <c r="A119" s="58" t="s">
        <v>110</v>
      </c>
      <c r="B119" s="58" t="s">
        <v>111</v>
      </c>
      <c r="C119" s="58" t="s">
        <v>136</v>
      </c>
      <c r="D119" s="58" t="s">
        <v>137</v>
      </c>
      <c r="E119" s="58" t="s">
        <v>114</v>
      </c>
      <c r="F119" s="58" t="s">
        <v>138</v>
      </c>
      <c r="G119" s="58" t="s">
        <v>156</v>
      </c>
      <c r="H119" s="58" t="s">
        <v>159</v>
      </c>
      <c r="I119" s="58" t="s">
        <v>118</v>
      </c>
      <c r="J119" s="58" t="s">
        <v>141</v>
      </c>
      <c r="K119" s="58" t="s">
        <v>350</v>
      </c>
      <c r="L119" s="58" t="s">
        <v>182</v>
      </c>
      <c r="M119" s="58" t="s">
        <v>161</v>
      </c>
      <c r="N119" s="58" t="s">
        <v>145</v>
      </c>
      <c r="O119" s="58" t="s">
        <v>123</v>
      </c>
      <c r="P119" s="58" t="s">
        <v>171</v>
      </c>
      <c r="Q119" s="58" t="s">
        <v>126</v>
      </c>
      <c r="R119" s="58" t="s">
        <v>147</v>
      </c>
      <c r="X119" s="3">
        <f t="shared" si="20"/>
        <v>0</v>
      </c>
      <c r="Y119" s="3">
        <f t="shared" si="21"/>
        <v>1</v>
      </c>
      <c r="Z119" s="3">
        <f t="shared" si="22"/>
        <v>1</v>
      </c>
      <c r="AA119" s="3">
        <f t="shared" si="23"/>
        <v>1</v>
      </c>
      <c r="AB119" s="3">
        <f t="shared" si="24"/>
        <v>1</v>
      </c>
      <c r="AC119" s="3">
        <f t="shared" si="25"/>
        <v>0</v>
      </c>
      <c r="AD119" s="3">
        <f t="shared" si="26"/>
        <v>0</v>
      </c>
      <c r="AE119" s="3">
        <f t="shared" si="27"/>
        <v>0</v>
      </c>
      <c r="AF119" s="3">
        <f t="shared" si="28"/>
        <v>1</v>
      </c>
      <c r="AG119" s="3">
        <f t="shared" si="29"/>
        <v>1</v>
      </c>
      <c r="AH119" s="3">
        <f t="shared" si="30"/>
        <v>0</v>
      </c>
      <c r="AI119" s="3">
        <f t="shared" si="31"/>
        <v>0</v>
      </c>
      <c r="AJ119" s="3">
        <f t="shared" si="32"/>
        <v>0</v>
      </c>
      <c r="AK119" s="3">
        <f t="shared" si="33"/>
        <v>1</v>
      </c>
      <c r="AL119" s="3">
        <f t="shared" si="34"/>
        <v>1</v>
      </c>
      <c r="AM119" s="3">
        <f t="shared" si="35"/>
        <v>1</v>
      </c>
      <c r="AN119" s="3">
        <f t="shared" si="36"/>
        <v>0</v>
      </c>
      <c r="AO119" s="3">
        <f t="shared" si="37"/>
        <v>0</v>
      </c>
      <c r="AP119" s="3">
        <f t="shared" si="39"/>
        <v>1</v>
      </c>
      <c r="AQ119" s="5">
        <f t="shared" si="38"/>
        <v>10</v>
      </c>
    </row>
    <row r="120" spans="1:43" s="3" customFormat="1" ht="16" x14ac:dyDescent="0.2">
      <c r="A120" s="58" t="s">
        <v>173</v>
      </c>
      <c r="B120" s="58" t="s">
        <v>331</v>
      </c>
      <c r="C120" s="58" t="s">
        <v>136</v>
      </c>
      <c r="D120" s="58" t="s">
        <v>137</v>
      </c>
      <c r="E120" s="58" t="s">
        <v>114</v>
      </c>
      <c r="F120" s="58" t="s">
        <v>138</v>
      </c>
      <c r="G120" s="58" t="s">
        <v>116</v>
      </c>
      <c r="H120" s="58" t="s">
        <v>117</v>
      </c>
      <c r="I120" s="58" t="s">
        <v>118</v>
      </c>
      <c r="J120" s="58" t="s">
        <v>141</v>
      </c>
      <c r="K120" s="58" t="s">
        <v>142</v>
      </c>
      <c r="L120" s="58" t="s">
        <v>143</v>
      </c>
      <c r="M120" s="58" t="s">
        <v>144</v>
      </c>
      <c r="N120" s="58" t="s">
        <v>347</v>
      </c>
      <c r="O120" s="58" t="s">
        <v>124</v>
      </c>
      <c r="P120" s="58" t="s">
        <v>125</v>
      </c>
      <c r="Q120" s="58" t="s">
        <v>157</v>
      </c>
      <c r="R120" s="58" t="s">
        <v>162</v>
      </c>
      <c r="X120" s="3">
        <f t="shared" si="20"/>
        <v>0</v>
      </c>
      <c r="Y120" s="3">
        <f t="shared" si="21"/>
        <v>0</v>
      </c>
      <c r="Z120" s="3">
        <f t="shared" si="22"/>
        <v>1</v>
      </c>
      <c r="AA120" s="3">
        <f t="shared" si="23"/>
        <v>1</v>
      </c>
      <c r="AB120" s="3">
        <f t="shared" si="24"/>
        <v>1</v>
      </c>
      <c r="AC120" s="3">
        <f t="shared" si="25"/>
        <v>0</v>
      </c>
      <c r="AD120" s="3">
        <f t="shared" si="26"/>
        <v>1</v>
      </c>
      <c r="AE120" s="3">
        <f t="shared" si="27"/>
        <v>1</v>
      </c>
      <c r="AF120" s="3">
        <f t="shared" si="28"/>
        <v>1</v>
      </c>
      <c r="AG120" s="3">
        <f t="shared" si="29"/>
        <v>1</v>
      </c>
      <c r="AH120" s="3">
        <f t="shared" si="30"/>
        <v>1</v>
      </c>
      <c r="AI120" s="3">
        <f t="shared" si="31"/>
        <v>1</v>
      </c>
      <c r="AJ120" s="3">
        <f t="shared" si="32"/>
        <v>0</v>
      </c>
      <c r="AK120" s="3">
        <f t="shared" si="33"/>
        <v>0</v>
      </c>
      <c r="AL120" s="3">
        <f t="shared" si="34"/>
        <v>0</v>
      </c>
      <c r="AM120" s="3">
        <f t="shared" si="35"/>
        <v>0</v>
      </c>
      <c r="AN120" s="3">
        <f t="shared" si="36"/>
        <v>1</v>
      </c>
      <c r="AO120" s="3">
        <f t="shared" si="37"/>
        <v>0</v>
      </c>
      <c r="AP120" s="3">
        <f t="shared" si="39"/>
        <v>0</v>
      </c>
      <c r="AQ120" s="5">
        <f t="shared" si="38"/>
        <v>9</v>
      </c>
    </row>
    <row r="121" spans="1:43" s="3" customFormat="1" ht="16" x14ac:dyDescent="0.2">
      <c r="A121" s="58" t="s">
        <v>173</v>
      </c>
      <c r="B121" s="58" t="s">
        <v>151</v>
      </c>
      <c r="C121" s="58" t="s">
        <v>136</v>
      </c>
      <c r="D121" s="58" t="s">
        <v>137</v>
      </c>
      <c r="E121" s="58" t="s">
        <v>114</v>
      </c>
      <c r="F121" s="58" t="s">
        <v>138</v>
      </c>
      <c r="G121" s="58" t="s">
        <v>116</v>
      </c>
      <c r="H121" s="58" t="s">
        <v>117</v>
      </c>
      <c r="I121" s="58" t="s">
        <v>186</v>
      </c>
      <c r="J121" s="58" t="s">
        <v>119</v>
      </c>
      <c r="K121" s="58" t="s">
        <v>142</v>
      </c>
      <c r="L121" s="58" t="s">
        <v>143</v>
      </c>
      <c r="M121" s="58" t="s">
        <v>153</v>
      </c>
      <c r="N121" s="58" t="s">
        <v>145</v>
      </c>
      <c r="O121" s="58" t="s">
        <v>174</v>
      </c>
      <c r="P121" s="58" t="s">
        <v>171</v>
      </c>
      <c r="Q121" s="58" t="s">
        <v>157</v>
      </c>
      <c r="R121" s="58" t="s">
        <v>147</v>
      </c>
      <c r="X121" s="3">
        <f t="shared" si="20"/>
        <v>0</v>
      </c>
      <c r="Y121" s="3">
        <f t="shared" si="21"/>
        <v>0</v>
      </c>
      <c r="Z121" s="3">
        <f t="shared" si="22"/>
        <v>1</v>
      </c>
      <c r="AA121" s="3">
        <f t="shared" si="23"/>
        <v>1</v>
      </c>
      <c r="AB121" s="3">
        <f t="shared" si="24"/>
        <v>1</v>
      </c>
      <c r="AC121" s="3">
        <f t="shared" si="25"/>
        <v>0</v>
      </c>
      <c r="AD121" s="3">
        <f t="shared" si="26"/>
        <v>1</v>
      </c>
      <c r="AE121" s="3">
        <f t="shared" si="27"/>
        <v>1</v>
      </c>
      <c r="AF121" s="3">
        <f t="shared" si="28"/>
        <v>0</v>
      </c>
      <c r="AG121" s="3">
        <f t="shared" si="29"/>
        <v>0</v>
      </c>
      <c r="AH121" s="3">
        <f t="shared" si="30"/>
        <v>1</v>
      </c>
      <c r="AI121" s="3">
        <f t="shared" si="31"/>
        <v>1</v>
      </c>
      <c r="AJ121" s="3">
        <f t="shared" si="32"/>
        <v>1</v>
      </c>
      <c r="AK121" s="3">
        <f t="shared" si="33"/>
        <v>1</v>
      </c>
      <c r="AL121" s="3">
        <f t="shared" si="34"/>
        <v>0</v>
      </c>
      <c r="AM121" s="3">
        <f t="shared" si="35"/>
        <v>1</v>
      </c>
      <c r="AN121" s="3">
        <f t="shared" si="36"/>
        <v>1</v>
      </c>
      <c r="AO121" s="3">
        <f t="shared" si="37"/>
        <v>0</v>
      </c>
      <c r="AP121" s="3">
        <f t="shared" si="39"/>
        <v>0</v>
      </c>
      <c r="AQ121" s="5">
        <f t="shared" si="38"/>
        <v>10</v>
      </c>
    </row>
    <row r="122" spans="1:43" s="3" customFormat="1" ht="16" x14ac:dyDescent="0.2">
      <c r="A122" s="58" t="s">
        <v>135</v>
      </c>
      <c r="B122" s="58" t="s">
        <v>111</v>
      </c>
      <c r="C122" s="58" t="s">
        <v>136</v>
      </c>
      <c r="D122" s="58" t="s">
        <v>137</v>
      </c>
      <c r="E122" s="58" t="s">
        <v>114</v>
      </c>
      <c r="F122" s="58" t="s">
        <v>138</v>
      </c>
      <c r="G122" s="58" t="s">
        <v>156</v>
      </c>
      <c r="H122" s="58" t="s">
        <v>117</v>
      </c>
      <c r="I122" s="58" t="s">
        <v>118</v>
      </c>
      <c r="J122" s="58" t="s">
        <v>141</v>
      </c>
      <c r="K122" s="58" t="s">
        <v>142</v>
      </c>
      <c r="L122" s="58" t="s">
        <v>143</v>
      </c>
      <c r="M122" s="58" t="s">
        <v>122</v>
      </c>
      <c r="N122" s="58" t="s">
        <v>145</v>
      </c>
      <c r="O122" s="58" t="s">
        <v>179</v>
      </c>
      <c r="P122" s="58" t="s">
        <v>125</v>
      </c>
      <c r="Q122" s="58" t="s">
        <v>146</v>
      </c>
      <c r="R122" s="58" t="s">
        <v>127</v>
      </c>
      <c r="X122" s="3">
        <f t="shared" si="20"/>
        <v>1</v>
      </c>
      <c r="Y122" s="3">
        <f t="shared" si="21"/>
        <v>1</v>
      </c>
      <c r="Z122" s="3">
        <f t="shared" si="22"/>
        <v>1</v>
      </c>
      <c r="AA122" s="3">
        <f t="shared" si="23"/>
        <v>1</v>
      </c>
      <c r="AB122" s="3">
        <f t="shared" si="24"/>
        <v>1</v>
      </c>
      <c r="AC122" s="3">
        <f t="shared" si="25"/>
        <v>0</v>
      </c>
      <c r="AD122" s="3">
        <f t="shared" si="26"/>
        <v>0</v>
      </c>
      <c r="AE122" s="3">
        <f t="shared" si="27"/>
        <v>1</v>
      </c>
      <c r="AF122" s="3">
        <f t="shared" si="28"/>
        <v>1</v>
      </c>
      <c r="AG122" s="3">
        <f t="shared" si="29"/>
        <v>1</v>
      </c>
      <c r="AH122" s="3">
        <f t="shared" si="30"/>
        <v>1</v>
      </c>
      <c r="AI122" s="3">
        <f t="shared" si="31"/>
        <v>1</v>
      </c>
      <c r="AJ122" s="3">
        <f t="shared" si="32"/>
        <v>0</v>
      </c>
      <c r="AK122" s="3">
        <f t="shared" si="33"/>
        <v>1</v>
      </c>
      <c r="AL122" s="3">
        <f t="shared" si="34"/>
        <v>0</v>
      </c>
      <c r="AM122" s="3">
        <f t="shared" si="35"/>
        <v>0</v>
      </c>
      <c r="AN122" s="3">
        <f t="shared" si="36"/>
        <v>0</v>
      </c>
      <c r="AO122" s="3">
        <f t="shared" si="37"/>
        <v>1</v>
      </c>
      <c r="AP122" s="3">
        <f t="shared" si="39"/>
        <v>0</v>
      </c>
      <c r="AQ122" s="5">
        <f t="shared" si="38"/>
        <v>12</v>
      </c>
    </row>
    <row r="123" spans="1:43" s="3" customFormat="1" ht="16" x14ac:dyDescent="0.2">
      <c r="A123" s="58" t="s">
        <v>110</v>
      </c>
      <c r="B123" s="58" t="s">
        <v>111</v>
      </c>
      <c r="C123" s="58" t="s">
        <v>136</v>
      </c>
      <c r="D123" s="58" t="s">
        <v>201</v>
      </c>
      <c r="E123" s="58" t="s">
        <v>114</v>
      </c>
      <c r="F123" s="58" t="s">
        <v>138</v>
      </c>
      <c r="G123" s="58" t="s">
        <v>116</v>
      </c>
      <c r="H123" s="58" t="s">
        <v>117</v>
      </c>
      <c r="I123" s="58" t="s">
        <v>118</v>
      </c>
      <c r="J123" s="58" t="s">
        <v>119</v>
      </c>
      <c r="K123" s="58" t="s">
        <v>142</v>
      </c>
      <c r="L123" s="58" t="s">
        <v>143</v>
      </c>
      <c r="M123" s="58" t="s">
        <v>153</v>
      </c>
      <c r="N123" s="58" t="s">
        <v>145</v>
      </c>
      <c r="O123" s="58" t="s">
        <v>123</v>
      </c>
      <c r="P123" s="58" t="s">
        <v>171</v>
      </c>
      <c r="Q123" s="58" t="s">
        <v>126</v>
      </c>
      <c r="R123" s="58" t="s">
        <v>147</v>
      </c>
      <c r="X123" s="3">
        <f t="shared" si="20"/>
        <v>0</v>
      </c>
      <c r="Y123" s="3">
        <f t="shared" si="21"/>
        <v>1</v>
      </c>
      <c r="Z123" s="3">
        <f t="shared" si="22"/>
        <v>1</v>
      </c>
      <c r="AA123" s="3">
        <f t="shared" si="23"/>
        <v>0</v>
      </c>
      <c r="AB123" s="3">
        <f t="shared" si="24"/>
        <v>1</v>
      </c>
      <c r="AC123" s="3">
        <f t="shared" si="25"/>
        <v>0</v>
      </c>
      <c r="AD123" s="3">
        <f t="shared" si="26"/>
        <v>1</v>
      </c>
      <c r="AE123" s="3">
        <f t="shared" si="27"/>
        <v>1</v>
      </c>
      <c r="AF123" s="3">
        <f t="shared" si="28"/>
        <v>1</v>
      </c>
      <c r="AG123" s="3">
        <f t="shared" si="29"/>
        <v>0</v>
      </c>
      <c r="AH123" s="3">
        <f t="shared" si="30"/>
        <v>1</v>
      </c>
      <c r="AI123" s="3">
        <f t="shared" si="31"/>
        <v>1</v>
      </c>
      <c r="AJ123" s="3">
        <f t="shared" si="32"/>
        <v>1</v>
      </c>
      <c r="AK123" s="3">
        <f t="shared" si="33"/>
        <v>1</v>
      </c>
      <c r="AL123" s="3">
        <f t="shared" si="34"/>
        <v>1</v>
      </c>
      <c r="AM123" s="3">
        <f t="shared" si="35"/>
        <v>1</v>
      </c>
      <c r="AN123" s="3">
        <f t="shared" si="36"/>
        <v>0</v>
      </c>
      <c r="AO123" s="3">
        <f t="shared" si="37"/>
        <v>0</v>
      </c>
      <c r="AP123" s="3">
        <f t="shared" si="39"/>
        <v>1</v>
      </c>
      <c r="AQ123" s="5">
        <f t="shared" si="38"/>
        <v>13</v>
      </c>
    </row>
    <row r="124" spans="1:43" s="3" customFormat="1" ht="16" x14ac:dyDescent="0.2">
      <c r="A124" s="58" t="s">
        <v>173</v>
      </c>
      <c r="B124" s="58" t="s">
        <v>166</v>
      </c>
      <c r="C124" s="58" t="s">
        <v>136</v>
      </c>
      <c r="D124" s="58" t="s">
        <v>137</v>
      </c>
      <c r="E124" s="58" t="s">
        <v>114</v>
      </c>
      <c r="F124" s="58" t="s">
        <v>138</v>
      </c>
      <c r="G124" s="58" t="s">
        <v>116</v>
      </c>
      <c r="H124" s="58" t="s">
        <v>159</v>
      </c>
      <c r="I124" s="58" t="s">
        <v>140</v>
      </c>
      <c r="J124" s="58" t="s">
        <v>141</v>
      </c>
      <c r="K124" s="58" t="s">
        <v>142</v>
      </c>
      <c r="L124" s="58" t="s">
        <v>143</v>
      </c>
      <c r="M124" s="58" t="s">
        <v>153</v>
      </c>
      <c r="N124" s="58" t="s">
        <v>145</v>
      </c>
      <c r="O124" s="58" t="s">
        <v>174</v>
      </c>
      <c r="P124" s="58" t="s">
        <v>187</v>
      </c>
      <c r="Q124" s="58" t="s">
        <v>157</v>
      </c>
      <c r="R124" s="58" t="s">
        <v>147</v>
      </c>
      <c r="X124" s="3">
        <f t="shared" si="20"/>
        <v>0</v>
      </c>
      <c r="Y124" s="3">
        <f t="shared" si="21"/>
        <v>0</v>
      </c>
      <c r="Z124" s="3">
        <f t="shared" si="22"/>
        <v>1</v>
      </c>
      <c r="AA124" s="3">
        <f t="shared" si="23"/>
        <v>1</v>
      </c>
      <c r="AB124" s="3">
        <f t="shared" si="24"/>
        <v>1</v>
      </c>
      <c r="AC124" s="3">
        <f t="shared" si="25"/>
        <v>0</v>
      </c>
      <c r="AD124" s="3">
        <f t="shared" si="26"/>
        <v>1</v>
      </c>
      <c r="AE124" s="3">
        <f t="shared" si="27"/>
        <v>0</v>
      </c>
      <c r="AF124" s="3">
        <f t="shared" si="28"/>
        <v>0</v>
      </c>
      <c r="AG124" s="3">
        <f t="shared" si="29"/>
        <v>1</v>
      </c>
      <c r="AH124" s="3">
        <f t="shared" si="30"/>
        <v>1</v>
      </c>
      <c r="AI124" s="3">
        <f t="shared" si="31"/>
        <v>1</v>
      </c>
      <c r="AJ124" s="3">
        <f t="shared" si="32"/>
        <v>1</v>
      </c>
      <c r="AK124" s="3">
        <f t="shared" si="33"/>
        <v>1</v>
      </c>
      <c r="AL124" s="3">
        <f t="shared" si="34"/>
        <v>0</v>
      </c>
      <c r="AM124" s="3">
        <f t="shared" si="35"/>
        <v>0</v>
      </c>
      <c r="AN124" s="3">
        <f t="shared" si="36"/>
        <v>1</v>
      </c>
      <c r="AO124" s="3">
        <f t="shared" si="37"/>
        <v>0</v>
      </c>
      <c r="AP124" s="3">
        <f t="shared" si="39"/>
        <v>0</v>
      </c>
      <c r="AQ124" s="5">
        <f t="shared" si="38"/>
        <v>9</v>
      </c>
    </row>
    <row r="125" spans="1:43" s="3" customFormat="1" ht="16" x14ac:dyDescent="0.2">
      <c r="A125" s="58" t="s">
        <v>110</v>
      </c>
      <c r="B125" s="58" t="s">
        <v>111</v>
      </c>
      <c r="C125" s="58" t="s">
        <v>136</v>
      </c>
      <c r="D125" s="58" t="s">
        <v>137</v>
      </c>
      <c r="E125" s="58" t="s">
        <v>168</v>
      </c>
      <c r="F125" s="58" t="s">
        <v>138</v>
      </c>
      <c r="G125" s="58" t="s">
        <v>176</v>
      </c>
      <c r="H125" s="58" t="s">
        <v>117</v>
      </c>
      <c r="I125" s="58" t="s">
        <v>140</v>
      </c>
      <c r="J125" s="58" t="s">
        <v>141</v>
      </c>
      <c r="K125" s="58" t="s">
        <v>142</v>
      </c>
      <c r="L125" s="58" t="s">
        <v>143</v>
      </c>
      <c r="M125" s="58" t="s">
        <v>153</v>
      </c>
      <c r="N125" s="58" t="s">
        <v>145</v>
      </c>
      <c r="O125" s="58" t="s">
        <v>124</v>
      </c>
      <c r="P125" s="58" t="s">
        <v>125</v>
      </c>
      <c r="Q125" s="58" t="s">
        <v>157</v>
      </c>
      <c r="R125" s="58" t="s">
        <v>147</v>
      </c>
      <c r="X125" s="3">
        <f t="shared" si="20"/>
        <v>0</v>
      </c>
      <c r="Y125" s="3">
        <f t="shared" si="21"/>
        <v>1</v>
      </c>
      <c r="Z125" s="3">
        <f t="shared" si="22"/>
        <v>1</v>
      </c>
      <c r="AA125" s="3">
        <f t="shared" si="23"/>
        <v>1</v>
      </c>
      <c r="AB125" s="3">
        <f t="shared" si="24"/>
        <v>0</v>
      </c>
      <c r="AC125" s="3">
        <f t="shared" si="25"/>
        <v>0</v>
      </c>
      <c r="AD125" s="3">
        <f t="shared" si="26"/>
        <v>0</v>
      </c>
      <c r="AE125" s="3">
        <f t="shared" si="27"/>
        <v>1</v>
      </c>
      <c r="AF125" s="3">
        <f t="shared" si="28"/>
        <v>0</v>
      </c>
      <c r="AG125" s="3">
        <f t="shared" si="29"/>
        <v>1</v>
      </c>
      <c r="AH125" s="3">
        <f t="shared" si="30"/>
        <v>1</v>
      </c>
      <c r="AI125" s="3">
        <f t="shared" si="31"/>
        <v>1</v>
      </c>
      <c r="AJ125" s="3">
        <f t="shared" si="32"/>
        <v>1</v>
      </c>
      <c r="AK125" s="3">
        <f t="shared" si="33"/>
        <v>1</v>
      </c>
      <c r="AL125" s="3">
        <f t="shared" si="34"/>
        <v>0</v>
      </c>
      <c r="AM125" s="3">
        <f t="shared" si="35"/>
        <v>0</v>
      </c>
      <c r="AN125" s="3">
        <f t="shared" si="36"/>
        <v>1</v>
      </c>
      <c r="AO125" s="3">
        <f t="shared" si="37"/>
        <v>0</v>
      </c>
      <c r="AP125" s="3">
        <f t="shared" si="39"/>
        <v>0</v>
      </c>
      <c r="AQ125" s="5">
        <f t="shared" si="38"/>
        <v>9</v>
      </c>
    </row>
    <row r="126" spans="1:43" s="3" customFormat="1" ht="16" x14ac:dyDescent="0.2">
      <c r="A126" s="58" t="s">
        <v>135</v>
      </c>
      <c r="B126" s="58" t="s">
        <v>151</v>
      </c>
      <c r="C126" s="58" t="s">
        <v>136</v>
      </c>
      <c r="D126" s="58" t="s">
        <v>137</v>
      </c>
      <c r="E126" s="58" t="s">
        <v>114</v>
      </c>
      <c r="F126" s="58" t="s">
        <v>138</v>
      </c>
      <c r="G126" s="58" t="s">
        <v>116</v>
      </c>
      <c r="H126" s="58" t="s">
        <v>117</v>
      </c>
      <c r="I126" s="58" t="s">
        <v>140</v>
      </c>
      <c r="J126" s="58" t="s">
        <v>141</v>
      </c>
      <c r="K126" s="58" t="s">
        <v>120</v>
      </c>
      <c r="L126" s="58" t="s">
        <v>143</v>
      </c>
      <c r="M126" s="58" t="s">
        <v>153</v>
      </c>
      <c r="N126" s="58" t="s">
        <v>145</v>
      </c>
      <c r="O126" s="58" t="s">
        <v>123</v>
      </c>
      <c r="P126" s="58" t="s">
        <v>125</v>
      </c>
      <c r="Q126" s="58" t="s">
        <v>126</v>
      </c>
      <c r="R126" s="58" t="s">
        <v>147</v>
      </c>
      <c r="X126" s="3">
        <f t="shared" si="20"/>
        <v>1</v>
      </c>
      <c r="Y126" s="3">
        <f t="shared" si="21"/>
        <v>0</v>
      </c>
      <c r="Z126" s="3">
        <f t="shared" si="22"/>
        <v>1</v>
      </c>
      <c r="AA126" s="3">
        <f t="shared" si="23"/>
        <v>1</v>
      </c>
      <c r="AB126" s="3">
        <f t="shared" si="24"/>
        <v>1</v>
      </c>
      <c r="AC126" s="3">
        <f t="shared" si="25"/>
        <v>0</v>
      </c>
      <c r="AD126" s="3">
        <f t="shared" si="26"/>
        <v>1</v>
      </c>
      <c r="AE126" s="3">
        <f t="shared" si="27"/>
        <v>1</v>
      </c>
      <c r="AF126" s="3">
        <f t="shared" si="28"/>
        <v>0</v>
      </c>
      <c r="AG126" s="3">
        <f t="shared" si="29"/>
        <v>1</v>
      </c>
      <c r="AH126" s="3">
        <f t="shared" si="30"/>
        <v>0</v>
      </c>
      <c r="AI126" s="3">
        <f t="shared" si="31"/>
        <v>1</v>
      </c>
      <c r="AJ126" s="3">
        <f t="shared" si="32"/>
        <v>1</v>
      </c>
      <c r="AK126" s="3">
        <f t="shared" si="33"/>
        <v>1</v>
      </c>
      <c r="AL126" s="3">
        <f t="shared" si="34"/>
        <v>1</v>
      </c>
      <c r="AM126" s="3">
        <f t="shared" si="35"/>
        <v>0</v>
      </c>
      <c r="AN126" s="3">
        <f t="shared" si="36"/>
        <v>0</v>
      </c>
      <c r="AO126" s="3">
        <f t="shared" si="37"/>
        <v>0</v>
      </c>
      <c r="AP126" s="3">
        <f t="shared" si="39"/>
        <v>1</v>
      </c>
      <c r="AQ126" s="5">
        <f t="shared" si="38"/>
        <v>12</v>
      </c>
    </row>
    <row r="127" spans="1:43" s="3" customFormat="1" ht="16" x14ac:dyDescent="0.2">
      <c r="A127" s="58" t="s">
        <v>110</v>
      </c>
      <c r="B127" s="58" t="s">
        <v>111</v>
      </c>
      <c r="C127" s="58" t="s">
        <v>136</v>
      </c>
      <c r="D127" s="58" t="s">
        <v>137</v>
      </c>
      <c r="E127" s="58" t="s">
        <v>114</v>
      </c>
      <c r="F127" s="58" t="s">
        <v>138</v>
      </c>
      <c r="G127" s="58" t="s">
        <v>156</v>
      </c>
      <c r="H127" s="58" t="s">
        <v>117</v>
      </c>
      <c r="I127" s="58" t="s">
        <v>140</v>
      </c>
      <c r="J127" s="58" t="s">
        <v>141</v>
      </c>
      <c r="K127" s="58" t="s">
        <v>142</v>
      </c>
      <c r="L127" s="58" t="s">
        <v>143</v>
      </c>
      <c r="M127" s="58" t="s">
        <v>161</v>
      </c>
      <c r="N127" s="58" t="s">
        <v>145</v>
      </c>
      <c r="O127" s="58" t="s">
        <v>174</v>
      </c>
      <c r="P127" s="58" t="s">
        <v>125</v>
      </c>
      <c r="Q127" s="58" t="s">
        <v>126</v>
      </c>
      <c r="R127" s="58" t="s">
        <v>147</v>
      </c>
      <c r="X127" s="3">
        <f t="shared" si="20"/>
        <v>0</v>
      </c>
      <c r="Y127" s="3">
        <f t="shared" si="21"/>
        <v>1</v>
      </c>
      <c r="Z127" s="3">
        <f t="shared" si="22"/>
        <v>1</v>
      </c>
      <c r="AA127" s="3">
        <f t="shared" si="23"/>
        <v>1</v>
      </c>
      <c r="AB127" s="3">
        <f t="shared" si="24"/>
        <v>1</v>
      </c>
      <c r="AC127" s="3">
        <f t="shared" si="25"/>
        <v>0</v>
      </c>
      <c r="AD127" s="3">
        <f t="shared" si="26"/>
        <v>0</v>
      </c>
      <c r="AE127" s="3">
        <f t="shared" si="27"/>
        <v>1</v>
      </c>
      <c r="AF127" s="3">
        <f t="shared" si="28"/>
        <v>0</v>
      </c>
      <c r="AG127" s="3">
        <f t="shared" si="29"/>
        <v>1</v>
      </c>
      <c r="AH127" s="3">
        <f t="shared" si="30"/>
        <v>1</v>
      </c>
      <c r="AI127" s="3">
        <f t="shared" si="31"/>
        <v>1</v>
      </c>
      <c r="AJ127" s="3">
        <f t="shared" si="32"/>
        <v>0</v>
      </c>
      <c r="AK127" s="3">
        <f t="shared" si="33"/>
        <v>1</v>
      </c>
      <c r="AL127" s="3">
        <f t="shared" si="34"/>
        <v>0</v>
      </c>
      <c r="AM127" s="3">
        <f t="shared" si="35"/>
        <v>0</v>
      </c>
      <c r="AN127" s="3">
        <f t="shared" si="36"/>
        <v>0</v>
      </c>
      <c r="AO127" s="3">
        <f t="shared" si="37"/>
        <v>0</v>
      </c>
      <c r="AP127" s="3">
        <f t="shared" si="39"/>
        <v>1</v>
      </c>
      <c r="AQ127" s="5">
        <f t="shared" si="38"/>
        <v>10</v>
      </c>
    </row>
    <row r="128" spans="1:43" s="3" customFormat="1" ht="16" x14ac:dyDescent="0.2">
      <c r="A128" s="58" t="s">
        <v>110</v>
      </c>
      <c r="B128" s="58" t="s">
        <v>111</v>
      </c>
      <c r="C128" s="58" t="s">
        <v>136</v>
      </c>
      <c r="D128" s="58" t="s">
        <v>137</v>
      </c>
      <c r="E128" s="58" t="s">
        <v>114</v>
      </c>
      <c r="F128" s="58" t="s">
        <v>115</v>
      </c>
      <c r="G128" s="58" t="s">
        <v>156</v>
      </c>
      <c r="H128" s="58" t="s">
        <v>117</v>
      </c>
      <c r="I128" s="58" t="s">
        <v>118</v>
      </c>
      <c r="J128" s="58" t="s">
        <v>141</v>
      </c>
      <c r="K128" s="58" t="s">
        <v>120</v>
      </c>
      <c r="L128" s="58" t="s">
        <v>182</v>
      </c>
      <c r="M128" s="58" t="s">
        <v>153</v>
      </c>
      <c r="N128" s="58" t="s">
        <v>145</v>
      </c>
      <c r="O128" s="58" t="s">
        <v>174</v>
      </c>
      <c r="P128" s="58" t="s">
        <v>125</v>
      </c>
      <c r="Q128" s="58" t="s">
        <v>146</v>
      </c>
      <c r="R128" s="58" t="s">
        <v>192</v>
      </c>
      <c r="X128" s="3">
        <f t="shared" si="20"/>
        <v>0</v>
      </c>
      <c r="Y128" s="3">
        <f t="shared" si="21"/>
        <v>1</v>
      </c>
      <c r="Z128" s="3">
        <f t="shared" si="22"/>
        <v>1</v>
      </c>
      <c r="AA128" s="3">
        <f t="shared" si="23"/>
        <v>1</v>
      </c>
      <c r="AB128" s="3">
        <f t="shared" si="24"/>
        <v>1</v>
      </c>
      <c r="AC128" s="3">
        <f t="shared" si="25"/>
        <v>0</v>
      </c>
      <c r="AD128" s="3">
        <f t="shared" si="26"/>
        <v>0</v>
      </c>
      <c r="AE128" s="3">
        <f t="shared" si="27"/>
        <v>1</v>
      </c>
      <c r="AF128" s="3">
        <f t="shared" si="28"/>
        <v>1</v>
      </c>
      <c r="AG128" s="3">
        <f t="shared" si="29"/>
        <v>1</v>
      </c>
      <c r="AH128" s="3">
        <f t="shared" si="30"/>
        <v>0</v>
      </c>
      <c r="AI128" s="3">
        <f t="shared" si="31"/>
        <v>0</v>
      </c>
      <c r="AJ128" s="3">
        <f t="shared" si="32"/>
        <v>1</v>
      </c>
      <c r="AK128" s="3">
        <f t="shared" si="33"/>
        <v>1</v>
      </c>
      <c r="AL128" s="3">
        <f t="shared" si="34"/>
        <v>0</v>
      </c>
      <c r="AM128" s="3">
        <f t="shared" si="35"/>
        <v>0</v>
      </c>
      <c r="AN128" s="3">
        <f t="shared" si="36"/>
        <v>0</v>
      </c>
      <c r="AO128" s="3">
        <f t="shared" si="37"/>
        <v>0</v>
      </c>
      <c r="AP128" s="3">
        <f t="shared" si="39"/>
        <v>0</v>
      </c>
      <c r="AQ128" s="5">
        <f t="shared" si="38"/>
        <v>9</v>
      </c>
    </row>
    <row r="129" spans="1:46" s="3" customFormat="1" ht="16" x14ac:dyDescent="0.2">
      <c r="A129" s="58" t="s">
        <v>135</v>
      </c>
      <c r="B129" s="58" t="s">
        <v>111</v>
      </c>
      <c r="C129" s="58" t="s">
        <v>136</v>
      </c>
      <c r="D129" s="58" t="s">
        <v>137</v>
      </c>
      <c r="E129" s="58" t="s">
        <v>114</v>
      </c>
      <c r="F129" s="58" t="s">
        <v>115</v>
      </c>
      <c r="G129" s="58" t="s">
        <v>116</v>
      </c>
      <c r="H129" s="58" t="s">
        <v>117</v>
      </c>
      <c r="I129" s="58" t="s">
        <v>118</v>
      </c>
      <c r="J129" s="58" t="s">
        <v>141</v>
      </c>
      <c r="K129" s="58" t="s">
        <v>142</v>
      </c>
      <c r="L129" s="58" t="s">
        <v>182</v>
      </c>
      <c r="M129" s="58" t="s">
        <v>144</v>
      </c>
      <c r="N129" s="58" t="s">
        <v>145</v>
      </c>
      <c r="O129" s="58" t="s">
        <v>174</v>
      </c>
      <c r="P129" s="58" t="s">
        <v>125</v>
      </c>
      <c r="Q129" s="58" t="s">
        <v>157</v>
      </c>
      <c r="R129" s="58" t="s">
        <v>147</v>
      </c>
      <c r="X129" s="3">
        <f t="shared" si="20"/>
        <v>1</v>
      </c>
      <c r="Y129" s="3">
        <f t="shared" si="21"/>
        <v>1</v>
      </c>
      <c r="Z129" s="3">
        <f t="shared" si="22"/>
        <v>1</v>
      </c>
      <c r="AA129" s="3">
        <f t="shared" si="23"/>
        <v>1</v>
      </c>
      <c r="AB129" s="3">
        <f t="shared" si="24"/>
        <v>1</v>
      </c>
      <c r="AC129" s="3">
        <f t="shared" si="25"/>
        <v>0</v>
      </c>
      <c r="AD129" s="3">
        <f t="shared" si="26"/>
        <v>1</v>
      </c>
      <c r="AE129" s="3">
        <f t="shared" si="27"/>
        <v>1</v>
      </c>
      <c r="AF129" s="3">
        <f t="shared" si="28"/>
        <v>1</v>
      </c>
      <c r="AG129" s="3">
        <f t="shared" si="29"/>
        <v>1</v>
      </c>
      <c r="AH129" s="3">
        <f t="shared" si="30"/>
        <v>1</v>
      </c>
      <c r="AI129" s="3">
        <f t="shared" si="31"/>
        <v>0</v>
      </c>
      <c r="AJ129" s="3">
        <f t="shared" si="32"/>
        <v>0</v>
      </c>
      <c r="AK129" s="3">
        <f t="shared" si="33"/>
        <v>1</v>
      </c>
      <c r="AL129" s="3">
        <f t="shared" si="34"/>
        <v>0</v>
      </c>
      <c r="AM129" s="3">
        <f t="shared" si="35"/>
        <v>0</v>
      </c>
      <c r="AN129" s="3">
        <f t="shared" si="36"/>
        <v>1</v>
      </c>
      <c r="AO129" s="3">
        <f t="shared" si="37"/>
        <v>0</v>
      </c>
      <c r="AP129" s="3">
        <f t="shared" si="39"/>
        <v>0</v>
      </c>
      <c r="AQ129" s="5">
        <f t="shared" si="38"/>
        <v>11</v>
      </c>
    </row>
    <row r="130" spans="1:46" s="3" customFormat="1" ht="16" x14ac:dyDescent="0.2">
      <c r="A130" s="58" t="s">
        <v>110</v>
      </c>
      <c r="B130" s="58" t="s">
        <v>331</v>
      </c>
      <c r="C130" s="58" t="s">
        <v>136</v>
      </c>
      <c r="D130" s="58" t="s">
        <v>137</v>
      </c>
      <c r="E130" s="58" t="s">
        <v>114</v>
      </c>
      <c r="F130" s="58" t="s">
        <v>138</v>
      </c>
      <c r="G130" s="58" t="s">
        <v>116</v>
      </c>
      <c r="H130" s="58" t="s">
        <v>117</v>
      </c>
      <c r="I130" s="58" t="s">
        <v>140</v>
      </c>
      <c r="J130" s="58" t="s">
        <v>119</v>
      </c>
      <c r="K130" s="58" t="s">
        <v>142</v>
      </c>
      <c r="L130" s="58" t="s">
        <v>143</v>
      </c>
      <c r="M130" s="58" t="s">
        <v>122</v>
      </c>
      <c r="N130" s="58" t="s">
        <v>145</v>
      </c>
      <c r="O130" s="58" t="s">
        <v>123</v>
      </c>
      <c r="P130" s="58" t="s">
        <v>125</v>
      </c>
      <c r="Q130" s="58" t="s">
        <v>157</v>
      </c>
      <c r="R130" s="58" t="s">
        <v>192</v>
      </c>
      <c r="X130" s="3">
        <f t="shared" si="20"/>
        <v>0</v>
      </c>
      <c r="Y130" s="3">
        <f t="shared" si="21"/>
        <v>0</v>
      </c>
      <c r="Z130" s="3">
        <f t="shared" si="22"/>
        <v>1</v>
      </c>
      <c r="AA130" s="3">
        <f t="shared" si="23"/>
        <v>1</v>
      </c>
      <c r="AB130" s="3">
        <f t="shared" si="24"/>
        <v>1</v>
      </c>
      <c r="AC130" s="3">
        <f t="shared" si="25"/>
        <v>0</v>
      </c>
      <c r="AD130" s="3">
        <f t="shared" si="26"/>
        <v>1</v>
      </c>
      <c r="AE130" s="3">
        <f t="shared" si="27"/>
        <v>1</v>
      </c>
      <c r="AF130" s="3">
        <f t="shared" si="28"/>
        <v>0</v>
      </c>
      <c r="AG130" s="3">
        <f t="shared" si="29"/>
        <v>0</v>
      </c>
      <c r="AH130" s="3">
        <f t="shared" si="30"/>
        <v>1</v>
      </c>
      <c r="AI130" s="3">
        <f t="shared" si="31"/>
        <v>1</v>
      </c>
      <c r="AJ130" s="3">
        <f t="shared" si="32"/>
        <v>0</v>
      </c>
      <c r="AK130" s="3">
        <f t="shared" si="33"/>
        <v>1</v>
      </c>
      <c r="AL130" s="3">
        <f t="shared" si="34"/>
        <v>1</v>
      </c>
      <c r="AM130" s="3">
        <f t="shared" si="35"/>
        <v>0</v>
      </c>
      <c r="AN130" s="3">
        <f t="shared" si="36"/>
        <v>1</v>
      </c>
      <c r="AO130" s="3">
        <f t="shared" si="37"/>
        <v>0</v>
      </c>
      <c r="AP130" s="3">
        <f t="shared" si="39"/>
        <v>0</v>
      </c>
      <c r="AQ130" s="5">
        <f t="shared" si="38"/>
        <v>9</v>
      </c>
    </row>
    <row r="131" spans="1:46" s="3" customFormat="1" ht="16" x14ac:dyDescent="0.2">
      <c r="A131" s="58" t="s">
        <v>110</v>
      </c>
      <c r="B131" s="58" t="s">
        <v>111</v>
      </c>
      <c r="C131" s="58" t="s">
        <v>136</v>
      </c>
      <c r="D131" s="58" t="s">
        <v>137</v>
      </c>
      <c r="E131" s="58" t="s">
        <v>114</v>
      </c>
      <c r="F131" s="58" t="s">
        <v>138</v>
      </c>
      <c r="G131" s="58" t="s">
        <v>156</v>
      </c>
      <c r="H131" s="58" t="s">
        <v>139</v>
      </c>
      <c r="I131" s="58" t="s">
        <v>118</v>
      </c>
      <c r="J131" s="58" t="s">
        <v>119</v>
      </c>
      <c r="K131" s="58" t="s">
        <v>142</v>
      </c>
      <c r="L131" s="58" t="s">
        <v>143</v>
      </c>
      <c r="M131" s="58" t="s">
        <v>122</v>
      </c>
      <c r="N131" s="58" t="s">
        <v>145</v>
      </c>
      <c r="O131" s="58" t="s">
        <v>123</v>
      </c>
      <c r="P131" s="58" t="s">
        <v>125</v>
      </c>
      <c r="Q131" s="58" t="s">
        <v>126</v>
      </c>
      <c r="R131" s="58" t="s">
        <v>147</v>
      </c>
      <c r="X131" s="3">
        <f t="shared" si="20"/>
        <v>0</v>
      </c>
      <c r="Y131" s="3">
        <f t="shared" si="21"/>
        <v>1</v>
      </c>
      <c r="Z131" s="3">
        <f t="shared" si="22"/>
        <v>1</v>
      </c>
      <c r="AA131" s="3">
        <f t="shared" si="23"/>
        <v>1</v>
      </c>
      <c r="AB131" s="3">
        <f t="shared" si="24"/>
        <v>1</v>
      </c>
      <c r="AC131" s="3">
        <f t="shared" si="25"/>
        <v>0</v>
      </c>
      <c r="AD131" s="3">
        <f t="shared" si="26"/>
        <v>0</v>
      </c>
      <c r="AE131" s="3">
        <f t="shared" si="27"/>
        <v>0</v>
      </c>
      <c r="AF131" s="3">
        <f t="shared" si="28"/>
        <v>1</v>
      </c>
      <c r="AG131" s="3">
        <f t="shared" si="29"/>
        <v>0</v>
      </c>
      <c r="AH131" s="3">
        <f t="shared" si="30"/>
        <v>1</v>
      </c>
      <c r="AI131" s="3">
        <f t="shared" si="31"/>
        <v>1</v>
      </c>
      <c r="AJ131" s="3">
        <f t="shared" si="32"/>
        <v>0</v>
      </c>
      <c r="AK131" s="3">
        <f t="shared" si="33"/>
        <v>1</v>
      </c>
      <c r="AL131" s="3">
        <f t="shared" si="34"/>
        <v>1</v>
      </c>
      <c r="AM131" s="3">
        <f t="shared" si="35"/>
        <v>0</v>
      </c>
      <c r="AN131" s="3">
        <f t="shared" si="36"/>
        <v>0</v>
      </c>
      <c r="AO131" s="3">
        <f t="shared" si="37"/>
        <v>0</v>
      </c>
      <c r="AP131" s="3">
        <f t="shared" si="39"/>
        <v>1</v>
      </c>
      <c r="AQ131" s="5">
        <f t="shared" si="38"/>
        <v>10</v>
      </c>
    </row>
    <row r="132" spans="1:46" s="3" customFormat="1" ht="16" x14ac:dyDescent="0.2">
      <c r="A132" s="58" t="s">
        <v>110</v>
      </c>
      <c r="B132" s="58" t="s">
        <v>166</v>
      </c>
      <c r="C132" s="58" t="s">
        <v>136</v>
      </c>
      <c r="D132" s="58" t="s">
        <v>137</v>
      </c>
      <c r="E132" s="58" t="s">
        <v>114</v>
      </c>
      <c r="F132" s="58" t="s">
        <v>138</v>
      </c>
      <c r="G132" s="58" t="s">
        <v>116</v>
      </c>
      <c r="H132" s="58" t="s">
        <v>159</v>
      </c>
      <c r="I132" s="58" t="s">
        <v>140</v>
      </c>
      <c r="J132" s="58" t="s">
        <v>141</v>
      </c>
      <c r="K132" s="58" t="s">
        <v>142</v>
      </c>
      <c r="L132" s="58" t="s">
        <v>182</v>
      </c>
      <c r="M132" s="58" t="s">
        <v>122</v>
      </c>
      <c r="N132" s="58" t="s">
        <v>145</v>
      </c>
      <c r="O132" s="58" t="s">
        <v>174</v>
      </c>
      <c r="P132" s="58" t="s">
        <v>125</v>
      </c>
      <c r="Q132" s="58" t="s">
        <v>126</v>
      </c>
      <c r="R132" s="58" t="s">
        <v>147</v>
      </c>
      <c r="X132" s="3">
        <f t="shared" ref="X132:X135" si="40">IF(A132="A higher total energy expenditure (TEE)",1,0)</f>
        <v>0</v>
      </c>
      <c r="Y132" s="3">
        <f t="shared" ref="Y132:Y135" si="41">IF(B132="Degree of fat-free mass (FFM) is crucial for RMR",1,0)</f>
        <v>0</v>
      </c>
      <c r="Z132" s="3">
        <f t="shared" ref="Z132:Z135" si="42">IF(C132="Genetic predisposition in addition to inactivity and overabundance of food",1,0)</f>
        <v>1</v>
      </c>
      <c r="AA132" s="3">
        <f t="shared" ref="AA132:AA135" si="43">IF(D132="All of the above",1,0)</f>
        <v>1</v>
      </c>
      <c r="AB132" s="3">
        <f t="shared" ref="AB132:AB135" si="44">IF(E132="Body Mass Index (BMI)",1,0)</f>
        <v>1</v>
      </c>
      <c r="AC132" s="3">
        <f t="shared" ref="AC132:AC135" si="45">IF(F132="Iso-BMI curve",1,0)</f>
        <v>0</v>
      </c>
      <c r="AD132" s="3">
        <f t="shared" ref="AD132:AD135" si="46">IF(G132="Male 34 years old, BMI 35 kg/m2, diabetes type II, obstructive sleep apnea (OSAS)",1,0)</f>
        <v>1</v>
      </c>
      <c r="AE132" s="3">
        <f t="shared" ref="AE132:AE135" si="47">IF(H132="5–10% weight loss from baseline weight",1,0)</f>
        <v>0</v>
      </c>
      <c r="AF132" s="3">
        <f t="shared" ref="AF132:AF135" si="48">IF(I132="Combined endurance and resistance exercise",1,0)</f>
        <v>0</v>
      </c>
      <c r="AG132" s="3">
        <f t="shared" ref="AG132:AG135" si="49">IF(J132="Combination of diet, exercise and CBT",1,0)</f>
        <v>1</v>
      </c>
      <c r="AH132" s="3">
        <f t="shared" ref="AH132:AH135" si="50">IF(K132="Any diet can give the same weight reduction given equal negative energy balance and long-term compliance",1,0)</f>
        <v>1</v>
      </c>
      <c r="AI132" s="3">
        <f t="shared" ref="AI132:AI135" si="51">IF(L132="An energy deficit of approximately 600 kcal/day",1,0)</f>
        <v>0</v>
      </c>
      <c r="AJ132" s="3">
        <f t="shared" ref="AJ132:AJ135" si="52">IF(M132="Approximately 15% of patients experience suboptimal weight loss or significant weight re-gain, following gastric bypass surgery (GBP)",1,0)</f>
        <v>0</v>
      </c>
      <c r="AK132" s="3">
        <f t="shared" ref="AK132:AK135" si="53">IF(N132="Low levels of vitamin B12, vitamin D, calcium, and iron",1,0)</f>
        <v>1</v>
      </c>
      <c r="AL132" s="3">
        <f t="shared" ref="AL132:AL135" si="54">IF(O132="Osteoporosis",1,0)</f>
        <v>0</v>
      </c>
      <c r="AM132" s="3">
        <f t="shared" ref="AM132:AM135" si="55">IF(P132="45–60 min/day moderate intensity",1,0)</f>
        <v>0</v>
      </c>
      <c r="AN132" s="3">
        <f t="shared" ref="AN132:AN135" si="56">IF(Q132="&lt; 10%",1,0)</f>
        <v>0</v>
      </c>
      <c r="AO132" s="3">
        <f t="shared" ref="AO132:AO135" si="57">IF(R132="Eating breakfast &gt; 5 days/week",1,0)</f>
        <v>0</v>
      </c>
      <c r="AP132" s="3">
        <f t="shared" si="39"/>
        <v>1</v>
      </c>
      <c r="AQ132" s="5">
        <f t="shared" ref="AQ132:AQ135" si="58">SUM(X132:AM132)+SUM(AO132:AP132)</f>
        <v>8</v>
      </c>
    </row>
    <row r="133" spans="1:46" s="3" customFormat="1" ht="16" x14ac:dyDescent="0.2">
      <c r="A133" s="58" t="s">
        <v>110</v>
      </c>
      <c r="B133" s="58" t="s">
        <v>111</v>
      </c>
      <c r="C133" s="58" t="s">
        <v>136</v>
      </c>
      <c r="D133" s="58" t="s">
        <v>137</v>
      </c>
      <c r="E133" s="58" t="s">
        <v>114</v>
      </c>
      <c r="F133" s="58" t="s">
        <v>138</v>
      </c>
      <c r="G133" s="58" t="s">
        <v>176</v>
      </c>
      <c r="H133" s="58" t="s">
        <v>139</v>
      </c>
      <c r="I133" s="58" t="s">
        <v>118</v>
      </c>
      <c r="J133" s="58" t="s">
        <v>119</v>
      </c>
      <c r="K133" s="58" t="s">
        <v>350</v>
      </c>
      <c r="L133" s="58" t="s">
        <v>143</v>
      </c>
      <c r="M133" s="58" t="s">
        <v>153</v>
      </c>
      <c r="N133" s="58" t="s">
        <v>145</v>
      </c>
      <c r="O133" s="58" t="s">
        <v>174</v>
      </c>
      <c r="P133" s="58" t="s">
        <v>125</v>
      </c>
      <c r="Q133" s="58" t="s">
        <v>146</v>
      </c>
      <c r="R133" s="58" t="s">
        <v>147</v>
      </c>
      <c r="X133" s="3">
        <f t="shared" si="40"/>
        <v>0</v>
      </c>
      <c r="Y133" s="3">
        <f t="shared" si="41"/>
        <v>1</v>
      </c>
      <c r="Z133" s="3">
        <f t="shared" si="42"/>
        <v>1</v>
      </c>
      <c r="AA133" s="3">
        <f t="shared" si="43"/>
        <v>1</v>
      </c>
      <c r="AB133" s="3">
        <f t="shared" si="44"/>
        <v>1</v>
      </c>
      <c r="AC133" s="3">
        <f t="shared" si="45"/>
        <v>0</v>
      </c>
      <c r="AD133" s="3">
        <f t="shared" si="46"/>
        <v>0</v>
      </c>
      <c r="AE133" s="3">
        <f t="shared" si="47"/>
        <v>0</v>
      </c>
      <c r="AF133" s="3">
        <f t="shared" si="48"/>
        <v>1</v>
      </c>
      <c r="AG133" s="3">
        <f t="shared" si="49"/>
        <v>0</v>
      </c>
      <c r="AH133" s="3">
        <f t="shared" si="50"/>
        <v>0</v>
      </c>
      <c r="AI133" s="3">
        <f t="shared" si="51"/>
        <v>1</v>
      </c>
      <c r="AJ133" s="3">
        <f t="shared" si="52"/>
        <v>1</v>
      </c>
      <c r="AK133" s="3">
        <f t="shared" si="53"/>
        <v>1</v>
      </c>
      <c r="AL133" s="3">
        <f t="shared" si="54"/>
        <v>0</v>
      </c>
      <c r="AM133" s="3">
        <f t="shared" si="55"/>
        <v>0</v>
      </c>
      <c r="AN133" s="3">
        <f t="shared" si="56"/>
        <v>0</v>
      </c>
      <c r="AO133" s="3">
        <f t="shared" si="57"/>
        <v>0</v>
      </c>
      <c r="AP133" s="3">
        <f t="shared" ref="AP133:AP135" si="59">IF(Q133="20%",1,0)</f>
        <v>0</v>
      </c>
      <c r="AQ133" s="5">
        <f t="shared" si="58"/>
        <v>8</v>
      </c>
    </row>
    <row r="134" spans="1:46" s="3" customFormat="1" ht="16" x14ac:dyDescent="0.2">
      <c r="A134" s="58" t="s">
        <v>135</v>
      </c>
      <c r="B134" s="58" t="s">
        <v>166</v>
      </c>
      <c r="C134" s="58" t="s">
        <v>167</v>
      </c>
      <c r="D134" s="58" t="s">
        <v>137</v>
      </c>
      <c r="E134" s="58" t="s">
        <v>195</v>
      </c>
      <c r="F134" s="58" t="s">
        <v>138</v>
      </c>
      <c r="G134" s="58" t="s">
        <v>156</v>
      </c>
      <c r="H134" s="58" t="s">
        <v>117</v>
      </c>
      <c r="I134" s="58" t="s">
        <v>140</v>
      </c>
      <c r="J134" s="58" t="s">
        <v>141</v>
      </c>
      <c r="K134" s="58" t="s">
        <v>142</v>
      </c>
      <c r="L134" s="58" t="s">
        <v>143</v>
      </c>
      <c r="M134" s="58" t="s">
        <v>122</v>
      </c>
      <c r="N134" s="58" t="s">
        <v>145</v>
      </c>
      <c r="O134" s="58" t="s">
        <v>123</v>
      </c>
      <c r="P134" s="58" t="s">
        <v>171</v>
      </c>
      <c r="Q134" s="58" t="s">
        <v>126</v>
      </c>
      <c r="R134" s="58" t="s">
        <v>192</v>
      </c>
      <c r="X134" s="3">
        <f t="shared" si="40"/>
        <v>1</v>
      </c>
      <c r="Y134" s="3">
        <f t="shared" si="41"/>
        <v>0</v>
      </c>
      <c r="Z134" s="3">
        <f t="shared" si="42"/>
        <v>0</v>
      </c>
      <c r="AA134" s="3">
        <f t="shared" si="43"/>
        <v>1</v>
      </c>
      <c r="AB134" s="3">
        <f t="shared" si="44"/>
        <v>0</v>
      </c>
      <c r="AC134" s="3">
        <f t="shared" si="45"/>
        <v>0</v>
      </c>
      <c r="AD134" s="3">
        <f t="shared" si="46"/>
        <v>0</v>
      </c>
      <c r="AE134" s="3">
        <f t="shared" si="47"/>
        <v>1</v>
      </c>
      <c r="AF134" s="3">
        <f t="shared" si="48"/>
        <v>0</v>
      </c>
      <c r="AG134" s="3">
        <f t="shared" si="49"/>
        <v>1</v>
      </c>
      <c r="AH134" s="3">
        <f t="shared" si="50"/>
        <v>1</v>
      </c>
      <c r="AI134" s="3">
        <f t="shared" si="51"/>
        <v>1</v>
      </c>
      <c r="AJ134" s="3">
        <f t="shared" si="52"/>
        <v>0</v>
      </c>
      <c r="AK134" s="3">
        <f t="shared" si="53"/>
        <v>1</v>
      </c>
      <c r="AL134" s="3">
        <f t="shared" si="54"/>
        <v>1</v>
      </c>
      <c r="AM134" s="3">
        <f t="shared" si="55"/>
        <v>1</v>
      </c>
      <c r="AN134" s="3">
        <f t="shared" si="56"/>
        <v>0</v>
      </c>
      <c r="AO134" s="3">
        <f t="shared" si="57"/>
        <v>0</v>
      </c>
      <c r="AP134" s="3">
        <f t="shared" si="59"/>
        <v>1</v>
      </c>
      <c r="AQ134" s="5">
        <f t="shared" si="58"/>
        <v>10</v>
      </c>
    </row>
    <row r="135" spans="1:46" s="3" customFormat="1" ht="16" x14ac:dyDescent="0.2">
      <c r="A135" s="58" t="s">
        <v>135</v>
      </c>
      <c r="B135" s="58" t="s">
        <v>111</v>
      </c>
      <c r="C135" s="58" t="s">
        <v>136</v>
      </c>
      <c r="D135" s="58" t="s">
        <v>137</v>
      </c>
      <c r="E135" s="58" t="s">
        <v>114</v>
      </c>
      <c r="F135" s="58" t="s">
        <v>138</v>
      </c>
      <c r="G135" s="58" t="s">
        <v>116</v>
      </c>
      <c r="H135" s="58" t="s">
        <v>117</v>
      </c>
      <c r="I135" s="58" t="s">
        <v>140</v>
      </c>
      <c r="J135" s="58" t="s">
        <v>141</v>
      </c>
      <c r="K135" s="58" t="s">
        <v>142</v>
      </c>
      <c r="L135" s="58" t="s">
        <v>143</v>
      </c>
      <c r="M135" s="58" t="s">
        <v>122</v>
      </c>
      <c r="N135" s="58" t="s">
        <v>145</v>
      </c>
      <c r="O135" s="58" t="s">
        <v>174</v>
      </c>
      <c r="P135" s="58" t="s">
        <v>125</v>
      </c>
      <c r="Q135" s="58" t="s">
        <v>126</v>
      </c>
      <c r="R135" s="58" t="s">
        <v>127</v>
      </c>
      <c r="X135" s="3">
        <f t="shared" si="40"/>
        <v>1</v>
      </c>
      <c r="Y135" s="3">
        <f t="shared" si="41"/>
        <v>1</v>
      </c>
      <c r="Z135" s="3">
        <f t="shared" si="42"/>
        <v>1</v>
      </c>
      <c r="AA135" s="3">
        <f t="shared" si="43"/>
        <v>1</v>
      </c>
      <c r="AB135" s="3">
        <f t="shared" si="44"/>
        <v>1</v>
      </c>
      <c r="AC135" s="3">
        <f t="shared" si="45"/>
        <v>0</v>
      </c>
      <c r="AD135" s="3">
        <f t="shared" si="46"/>
        <v>1</v>
      </c>
      <c r="AE135" s="3">
        <f t="shared" si="47"/>
        <v>1</v>
      </c>
      <c r="AF135" s="3">
        <f t="shared" si="48"/>
        <v>0</v>
      </c>
      <c r="AG135" s="3">
        <f t="shared" si="49"/>
        <v>1</v>
      </c>
      <c r="AH135" s="3">
        <f t="shared" si="50"/>
        <v>1</v>
      </c>
      <c r="AI135" s="3">
        <f t="shared" si="51"/>
        <v>1</v>
      </c>
      <c r="AJ135" s="3">
        <f t="shared" si="52"/>
        <v>0</v>
      </c>
      <c r="AK135" s="3">
        <f t="shared" si="53"/>
        <v>1</v>
      </c>
      <c r="AL135" s="3">
        <f t="shared" si="54"/>
        <v>0</v>
      </c>
      <c r="AM135" s="3">
        <f t="shared" si="55"/>
        <v>0</v>
      </c>
      <c r="AN135" s="3">
        <f t="shared" si="56"/>
        <v>0</v>
      </c>
      <c r="AO135" s="3">
        <f t="shared" si="57"/>
        <v>1</v>
      </c>
      <c r="AP135" s="3">
        <f t="shared" si="59"/>
        <v>1</v>
      </c>
      <c r="AQ135" s="5">
        <f t="shared" si="58"/>
        <v>13</v>
      </c>
    </row>
    <row r="137" spans="1:46" x14ac:dyDescent="0.2">
      <c r="X137" s="4">
        <f>SUM(X3:X135)</f>
        <v>50</v>
      </c>
      <c r="Y137" s="4">
        <f t="shared" ref="Y137:AP137" si="60">SUM(Y3:Y135)</f>
        <v>62</v>
      </c>
      <c r="Z137" s="4">
        <f t="shared" si="60"/>
        <v>126</v>
      </c>
      <c r="AA137" s="4">
        <f t="shared" si="60"/>
        <v>106</v>
      </c>
      <c r="AB137" s="4">
        <f t="shared" si="60"/>
        <v>114</v>
      </c>
      <c r="AC137" s="4">
        <f t="shared" si="60"/>
        <v>5</v>
      </c>
      <c r="AD137" s="4">
        <f t="shared" si="60"/>
        <v>86</v>
      </c>
      <c r="AE137" s="4">
        <f t="shared" si="60"/>
        <v>101</v>
      </c>
      <c r="AF137" s="4">
        <f t="shared" si="60"/>
        <v>79</v>
      </c>
      <c r="AG137" s="4">
        <f t="shared" si="60"/>
        <v>100</v>
      </c>
      <c r="AH137" s="4">
        <f t="shared" si="60"/>
        <v>87</v>
      </c>
      <c r="AI137" s="4">
        <f t="shared" si="60"/>
        <v>96</v>
      </c>
      <c r="AJ137" s="4">
        <f t="shared" si="60"/>
        <v>58</v>
      </c>
      <c r="AK137" s="4">
        <f t="shared" si="60"/>
        <v>122</v>
      </c>
      <c r="AL137" s="4">
        <f t="shared" si="60"/>
        <v>79</v>
      </c>
      <c r="AM137" s="4">
        <f t="shared" si="60"/>
        <v>23</v>
      </c>
      <c r="AN137" s="80">
        <f t="shared" si="60"/>
        <v>41</v>
      </c>
      <c r="AO137" s="4">
        <f t="shared" si="60"/>
        <v>42</v>
      </c>
      <c r="AP137" s="81">
        <f t="shared" si="60"/>
        <v>62</v>
      </c>
      <c r="AQ137" s="5"/>
      <c r="AR137" s="4" t="s">
        <v>571</v>
      </c>
      <c r="AT137" s="11">
        <f>AVERAGE(AQ3:AQ135)</f>
        <v>10.511278195488721</v>
      </c>
    </row>
    <row r="138" spans="1:46" x14ac:dyDescent="0.2">
      <c r="X138" s="20">
        <f>X137/133</f>
        <v>0.37593984962406013</v>
      </c>
      <c r="Y138" s="20">
        <f t="shared" ref="Y138:AP138" si="61">Y137/133</f>
        <v>0.46616541353383456</v>
      </c>
      <c r="Z138" s="20">
        <f t="shared" si="61"/>
        <v>0.94736842105263153</v>
      </c>
      <c r="AA138" s="20">
        <f t="shared" si="61"/>
        <v>0.79699248120300747</v>
      </c>
      <c r="AB138" s="20">
        <f t="shared" si="61"/>
        <v>0.8571428571428571</v>
      </c>
      <c r="AC138" s="20">
        <f t="shared" si="61"/>
        <v>3.7593984962406013E-2</v>
      </c>
      <c r="AD138" s="20">
        <f t="shared" si="61"/>
        <v>0.64661654135338342</v>
      </c>
      <c r="AE138" s="20">
        <f t="shared" si="61"/>
        <v>0.75939849624060152</v>
      </c>
      <c r="AF138" s="20">
        <f t="shared" si="61"/>
        <v>0.59398496240601506</v>
      </c>
      <c r="AG138" s="20">
        <f t="shared" si="61"/>
        <v>0.75187969924812026</v>
      </c>
      <c r="AH138" s="20">
        <f t="shared" si="61"/>
        <v>0.65413533834586468</v>
      </c>
      <c r="AI138" s="20">
        <f t="shared" si="61"/>
        <v>0.72180451127819545</v>
      </c>
      <c r="AJ138" s="20">
        <f t="shared" si="61"/>
        <v>0.43609022556390975</v>
      </c>
      <c r="AK138" s="20">
        <f t="shared" si="61"/>
        <v>0.91729323308270672</v>
      </c>
      <c r="AL138" s="20">
        <f t="shared" si="61"/>
        <v>0.59398496240601506</v>
      </c>
      <c r="AM138" s="20">
        <f t="shared" si="61"/>
        <v>0.17293233082706766</v>
      </c>
      <c r="AN138" s="78">
        <f t="shared" si="61"/>
        <v>0.30827067669172931</v>
      </c>
      <c r="AO138" s="20">
        <f t="shared" si="61"/>
        <v>0.31578947368421051</v>
      </c>
      <c r="AP138" s="79">
        <f t="shared" si="61"/>
        <v>0.46616541353383456</v>
      </c>
      <c r="AR138" s="4" t="s">
        <v>572</v>
      </c>
      <c r="AT138" s="11">
        <f>STDEV(AQ3:AQ135)</f>
        <v>2.098399611512717</v>
      </c>
    </row>
    <row r="139" spans="1:46" x14ac:dyDescent="0.2">
      <c r="W139" t="s">
        <v>444</v>
      </c>
      <c r="X139">
        <v>1</v>
      </c>
      <c r="Y139">
        <v>2</v>
      </c>
      <c r="Z139">
        <v>3</v>
      </c>
      <c r="AA139">
        <v>4</v>
      </c>
      <c r="AB139">
        <v>5</v>
      </c>
      <c r="AC139">
        <v>6</v>
      </c>
      <c r="AD139">
        <v>7</v>
      </c>
      <c r="AE139">
        <v>8</v>
      </c>
      <c r="AF139">
        <v>9</v>
      </c>
      <c r="AG139">
        <v>10</v>
      </c>
      <c r="AH139">
        <v>11</v>
      </c>
      <c r="AI139">
        <v>12</v>
      </c>
      <c r="AJ139">
        <v>13</v>
      </c>
      <c r="AK139">
        <v>14</v>
      </c>
      <c r="AL139">
        <v>15</v>
      </c>
      <c r="AM139">
        <v>16</v>
      </c>
      <c r="AN139" s="77" t="b">
        <v>0</v>
      </c>
      <c r="AO139">
        <v>18</v>
      </c>
      <c r="AP139" s="76">
        <v>17</v>
      </c>
    </row>
    <row r="145" spans="24:28" x14ac:dyDescent="0.2">
      <c r="X145" t="s">
        <v>511</v>
      </c>
      <c r="Y145" t="s">
        <v>512</v>
      </c>
      <c r="Z145" t="s">
        <v>513</v>
      </c>
    </row>
    <row r="146" spans="24:28" x14ac:dyDescent="0.2">
      <c r="X146">
        <v>1</v>
      </c>
      <c r="Y146" t="s">
        <v>447</v>
      </c>
      <c r="Z146" s="20">
        <f>X138</f>
        <v>0.37593984962406013</v>
      </c>
      <c r="AA146" s="20"/>
      <c r="AB146" s="20"/>
    </row>
    <row r="147" spans="24:28" x14ac:dyDescent="0.2">
      <c r="X147">
        <v>2</v>
      </c>
      <c r="Y147" t="s">
        <v>447</v>
      </c>
      <c r="Z147" s="20">
        <f>Y138</f>
        <v>0.46616541353383456</v>
      </c>
      <c r="AA147" s="20"/>
      <c r="AB147" s="20"/>
    </row>
    <row r="148" spans="24:28" x14ac:dyDescent="0.2">
      <c r="X148">
        <v>3</v>
      </c>
      <c r="Y148" t="s">
        <v>448</v>
      </c>
      <c r="Z148" s="20">
        <f>Z138</f>
        <v>0.94736842105263153</v>
      </c>
      <c r="AA148" s="20"/>
      <c r="AB148" s="20"/>
    </row>
    <row r="149" spans="24:28" x14ac:dyDescent="0.2">
      <c r="X149">
        <v>4</v>
      </c>
      <c r="Y149" t="s">
        <v>448</v>
      </c>
      <c r="Z149" s="20">
        <f>AA138</f>
        <v>0.79699248120300747</v>
      </c>
      <c r="AA149" s="20"/>
      <c r="AB149" s="20"/>
    </row>
    <row r="150" spans="24:28" x14ac:dyDescent="0.2">
      <c r="X150">
        <v>5</v>
      </c>
      <c r="Y150" t="s">
        <v>449</v>
      </c>
      <c r="Z150" s="20">
        <f>AB138</f>
        <v>0.8571428571428571</v>
      </c>
      <c r="AA150" s="20"/>
      <c r="AB150" s="20"/>
    </row>
    <row r="151" spans="24:28" x14ac:dyDescent="0.2">
      <c r="X151">
        <v>6</v>
      </c>
      <c r="Y151" t="s">
        <v>449</v>
      </c>
      <c r="Z151" s="20">
        <f>AC138</f>
        <v>3.7593984962406013E-2</v>
      </c>
      <c r="AA151" s="20"/>
      <c r="AB151" s="20"/>
    </row>
    <row r="152" spans="24:28" x14ac:dyDescent="0.2">
      <c r="X152">
        <v>7</v>
      </c>
      <c r="Y152" t="s">
        <v>449</v>
      </c>
      <c r="Z152" s="20">
        <f>AD138</f>
        <v>0.64661654135338342</v>
      </c>
      <c r="AA152" s="20"/>
      <c r="AB152" s="20"/>
    </row>
    <row r="153" spans="24:28" x14ac:dyDescent="0.2">
      <c r="X153">
        <v>8</v>
      </c>
      <c r="Y153" t="s">
        <v>450</v>
      </c>
      <c r="Z153" s="20">
        <f>AE138</f>
        <v>0.75939849624060152</v>
      </c>
      <c r="AA153" s="20"/>
      <c r="AB153" s="20"/>
    </row>
    <row r="154" spans="24:28" x14ac:dyDescent="0.2">
      <c r="X154">
        <v>9</v>
      </c>
      <c r="Y154" t="s">
        <v>451</v>
      </c>
      <c r="Z154" s="20">
        <f>AF138</f>
        <v>0.59398496240601506</v>
      </c>
      <c r="AA154" s="20"/>
      <c r="AB154" s="20"/>
    </row>
    <row r="155" spans="24:28" x14ac:dyDescent="0.2">
      <c r="X155">
        <v>10</v>
      </c>
      <c r="Y155" t="s">
        <v>451</v>
      </c>
      <c r="Z155" s="20">
        <f>AG138</f>
        <v>0.75187969924812026</v>
      </c>
      <c r="AA155" s="20"/>
      <c r="AB155" s="20"/>
    </row>
    <row r="156" spans="24:28" x14ac:dyDescent="0.2">
      <c r="X156">
        <v>11</v>
      </c>
      <c r="Y156" t="s">
        <v>451</v>
      </c>
      <c r="Z156" s="20">
        <f>AH138</f>
        <v>0.65413533834586468</v>
      </c>
      <c r="AA156" s="20"/>
      <c r="AB156" s="20"/>
    </row>
    <row r="157" spans="24:28" x14ac:dyDescent="0.2">
      <c r="X157">
        <v>12</v>
      </c>
      <c r="Y157" t="s">
        <v>451</v>
      </c>
      <c r="Z157" s="20">
        <f>AI138</f>
        <v>0.72180451127819545</v>
      </c>
      <c r="AA157" s="20"/>
      <c r="AB157" s="20"/>
    </row>
    <row r="158" spans="24:28" x14ac:dyDescent="0.2">
      <c r="X158">
        <v>13</v>
      </c>
      <c r="Y158" t="s">
        <v>452</v>
      </c>
      <c r="Z158" s="20">
        <f>AJ138</f>
        <v>0.43609022556390975</v>
      </c>
      <c r="AA158" s="20"/>
      <c r="AB158" s="20"/>
    </row>
    <row r="159" spans="24:28" x14ac:dyDescent="0.2">
      <c r="X159">
        <v>14</v>
      </c>
      <c r="Y159" t="s">
        <v>452</v>
      </c>
      <c r="Z159" s="20">
        <f>AK138</f>
        <v>0.91729323308270672</v>
      </c>
      <c r="AA159" s="20"/>
      <c r="AB159" s="20"/>
    </row>
    <row r="160" spans="24:28" x14ac:dyDescent="0.2">
      <c r="X160">
        <v>15</v>
      </c>
      <c r="Y160" t="s">
        <v>452</v>
      </c>
      <c r="Z160" s="20">
        <f>AL138</f>
        <v>0.59398496240601506</v>
      </c>
      <c r="AA160" s="20"/>
      <c r="AB160" s="20"/>
    </row>
    <row r="161" spans="24:28" x14ac:dyDescent="0.2">
      <c r="X161">
        <v>16</v>
      </c>
      <c r="Y161" t="s">
        <v>453</v>
      </c>
      <c r="Z161" s="20">
        <f>AM138</f>
        <v>0.17293233082706766</v>
      </c>
      <c r="AA161" s="20"/>
      <c r="AB161" s="20"/>
    </row>
    <row r="162" spans="24:28" x14ac:dyDescent="0.2">
      <c r="X162">
        <v>17</v>
      </c>
      <c r="Y162" t="s">
        <v>453</v>
      </c>
      <c r="Z162" s="20">
        <f>AP138</f>
        <v>0.46616541353383456</v>
      </c>
      <c r="AA162" s="20"/>
      <c r="AB162" s="20"/>
    </row>
    <row r="163" spans="24:28" x14ac:dyDescent="0.2">
      <c r="X163">
        <v>18</v>
      </c>
      <c r="Y163" t="s">
        <v>453</v>
      </c>
      <c r="Z163" s="20">
        <f>AO138</f>
        <v>0.31578947368421051</v>
      </c>
      <c r="AA163" s="20"/>
      <c r="AB163" s="20"/>
    </row>
  </sheetData>
  <autoFilter ref="A2:R135" xr:uid="{00000000-0009-0000-0000-000000000000}">
    <sortState xmlns:xlrd2="http://schemas.microsoft.com/office/spreadsheetml/2017/richdata2" ref="A3:R135">
      <sortCondition sortBy="cellColor" ref="A2:A135" dxfId="2"/>
    </sortState>
  </autoFilter>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8D5DB-CD29-44C3-AA3B-7064541123B0}">
  <dimension ref="A1:DT137"/>
  <sheetViews>
    <sheetView zoomScale="85" zoomScaleNormal="85" workbookViewId="0">
      <pane ySplit="2" topLeftCell="A3" activePane="bottomLeft" state="frozen"/>
      <selection pane="bottomLeft" activeCell="CP13" sqref="CP13"/>
    </sheetView>
  </sheetViews>
  <sheetFormatPr baseColWidth="10" defaultColWidth="8.83203125" defaultRowHeight="15" x14ac:dyDescent="0.2"/>
  <cols>
    <col min="1" max="1" width="70.83203125" customWidth="1"/>
    <col min="2" max="2" width="72.83203125" customWidth="1"/>
    <col min="3" max="3" width="168.1640625" customWidth="1"/>
    <col min="4" max="4" width="113.6640625" customWidth="1"/>
    <col min="5" max="5" width="130.6640625" customWidth="1"/>
    <col min="6" max="6" width="133.5" customWidth="1"/>
    <col min="7" max="7" width="95.5" customWidth="1"/>
    <col min="8" max="8" width="113.6640625" customWidth="1"/>
    <col min="9" max="9" width="122.83203125" customWidth="1"/>
    <col min="10" max="10" width="101.1640625" customWidth="1"/>
    <col min="11" max="11" width="50.6640625" customWidth="1"/>
    <col min="12" max="12" width="53.1640625" customWidth="1"/>
    <col min="13" max="13" width="67.5" customWidth="1"/>
    <col min="14" max="14" width="56.33203125" customWidth="1"/>
    <col min="15" max="15" width="101.5" customWidth="1"/>
    <col min="16" max="16" width="90.5" customWidth="1"/>
    <col min="17" max="17" width="104.5" customWidth="1"/>
    <col min="18" max="18" width="69.33203125" customWidth="1"/>
    <col min="19" max="19" width="107.6640625" customWidth="1"/>
    <col min="20" max="20" width="44" customWidth="1"/>
    <col min="21" max="21" width="55.33203125" customWidth="1"/>
    <col min="22" max="22" width="76.83203125" customWidth="1"/>
    <col min="23" max="23" width="63.83203125" customWidth="1"/>
    <col min="24" max="24" width="55" customWidth="1"/>
    <col min="25" max="25" width="40" customWidth="1"/>
    <col min="26" max="26" width="101.6640625" customWidth="1"/>
    <col min="27" max="27" width="100.6640625" customWidth="1"/>
    <col min="28" max="28" width="125.5" customWidth="1"/>
    <col min="29" max="29" width="55.33203125" customWidth="1"/>
    <col min="30" max="30" width="42.5" customWidth="1"/>
    <col min="31" max="31" width="81.1640625" customWidth="1"/>
    <col min="32" max="32" width="67.83203125" customWidth="1"/>
    <col min="33" max="33" width="55.6640625" customWidth="1"/>
    <col min="91" max="91" width="11" customWidth="1"/>
    <col min="105" max="105" width="21.83203125" customWidth="1"/>
  </cols>
  <sheetData>
    <row r="1" spans="1:124" x14ac:dyDescent="0.2">
      <c r="A1" s="1" t="s">
        <v>18</v>
      </c>
      <c r="B1" s="1" t="s">
        <v>19</v>
      </c>
      <c r="C1" s="1" t="s">
        <v>20</v>
      </c>
      <c r="D1" s="1" t="s">
        <v>21</v>
      </c>
      <c r="E1" s="1" t="s">
        <v>22</v>
      </c>
      <c r="F1" s="1" t="s">
        <v>23</v>
      </c>
      <c r="G1" s="1" t="s">
        <v>24</v>
      </c>
      <c r="H1" s="1" t="s">
        <v>25</v>
      </c>
      <c r="I1" s="1" t="s">
        <v>26</v>
      </c>
      <c r="J1" s="1" t="s">
        <v>27</v>
      </c>
      <c r="K1" s="1" t="s">
        <v>28</v>
      </c>
      <c r="L1" s="1" t="s">
        <v>29</v>
      </c>
      <c r="M1" s="1" t="s">
        <v>30</v>
      </c>
      <c r="N1" s="1" t="s">
        <v>31</v>
      </c>
      <c r="O1" s="1" t="s">
        <v>32</v>
      </c>
      <c r="P1" s="1" t="s">
        <v>33</v>
      </c>
      <c r="Q1" s="1" t="s">
        <v>34</v>
      </c>
      <c r="R1" s="1" t="s">
        <v>35</v>
      </c>
      <c r="S1" s="1" t="s">
        <v>36</v>
      </c>
      <c r="T1" s="1" t="s">
        <v>37</v>
      </c>
      <c r="U1" s="1" t="s">
        <v>38</v>
      </c>
      <c r="V1" s="1" t="s">
        <v>39</v>
      </c>
      <c r="W1" s="1" t="s">
        <v>40</v>
      </c>
      <c r="X1" s="1" t="s">
        <v>41</v>
      </c>
      <c r="Y1" s="1" t="s">
        <v>42</v>
      </c>
      <c r="Z1" s="1" t="s">
        <v>43</v>
      </c>
      <c r="AA1" s="1" t="s">
        <v>44</v>
      </c>
      <c r="AB1" s="1" t="s">
        <v>45</v>
      </c>
      <c r="AC1" s="1" t="s">
        <v>46</v>
      </c>
      <c r="AD1" s="1" t="s">
        <v>47</v>
      </c>
      <c r="AE1" s="1" t="s">
        <v>48</v>
      </c>
      <c r="AF1" s="1" t="s">
        <v>49</v>
      </c>
      <c r="AG1" s="1" t="s">
        <v>50</v>
      </c>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row>
    <row r="2" spans="1:124" x14ac:dyDescent="0.2">
      <c r="A2" s="1" t="s">
        <v>69</v>
      </c>
      <c r="B2" s="1" t="s">
        <v>70</v>
      </c>
      <c r="C2" s="1" t="s">
        <v>71</v>
      </c>
      <c r="D2" s="1" t="s">
        <v>72</v>
      </c>
      <c r="E2" s="1" t="s">
        <v>73</v>
      </c>
      <c r="F2" s="1" t="s">
        <v>74</v>
      </c>
      <c r="G2" s="1" t="s">
        <v>75</v>
      </c>
      <c r="H2" s="1" t="s">
        <v>76</v>
      </c>
      <c r="I2" s="1" t="s">
        <v>77</v>
      </c>
      <c r="J2" s="1" t="s">
        <v>78</v>
      </c>
      <c r="K2" s="1" t="s">
        <v>79</v>
      </c>
      <c r="L2" s="1" t="s">
        <v>80</v>
      </c>
      <c r="M2" s="1" t="s">
        <v>81</v>
      </c>
      <c r="N2" s="1" t="s">
        <v>82</v>
      </c>
      <c r="O2" s="1" t="s">
        <v>83</v>
      </c>
      <c r="P2" s="1" t="s">
        <v>84</v>
      </c>
      <c r="Q2" s="1" t="s">
        <v>85</v>
      </c>
      <c r="R2" s="1" t="s">
        <v>86</v>
      </c>
      <c r="S2" s="1" t="s">
        <v>87</v>
      </c>
      <c r="T2" s="1" t="s">
        <v>88</v>
      </c>
      <c r="U2" s="1" t="s">
        <v>89</v>
      </c>
      <c r="V2" s="1" t="s">
        <v>90</v>
      </c>
      <c r="W2" s="1" t="s">
        <v>91</v>
      </c>
      <c r="X2" s="1" t="s">
        <v>92</v>
      </c>
      <c r="Y2" s="1" t="s">
        <v>93</v>
      </c>
      <c r="Z2" s="1" t="s">
        <v>94</v>
      </c>
      <c r="AA2" s="1" t="s">
        <v>95</v>
      </c>
      <c r="AB2" s="1" t="s">
        <v>96</v>
      </c>
      <c r="AC2" s="1" t="s">
        <v>97</v>
      </c>
      <c r="AD2" s="1" t="s">
        <v>98</v>
      </c>
      <c r="AE2" s="1" t="s">
        <v>99</v>
      </c>
      <c r="AF2" s="1" t="s">
        <v>100</v>
      </c>
      <c r="AG2" s="1" t="s">
        <v>101</v>
      </c>
      <c r="AH2" s="3"/>
      <c r="AI2" s="3"/>
      <c r="AJ2" s="3"/>
      <c r="AK2" s="3"/>
      <c r="AL2" s="3"/>
      <c r="AM2" s="75" t="s">
        <v>397</v>
      </c>
      <c r="AN2" s="75" t="s">
        <v>398</v>
      </c>
      <c r="AO2" s="75" t="s">
        <v>399</v>
      </c>
      <c r="AP2" s="75" t="s">
        <v>400</v>
      </c>
      <c r="AQ2" s="75" t="s">
        <v>401</v>
      </c>
      <c r="AR2" s="75" t="s">
        <v>402</v>
      </c>
      <c r="AS2" s="75" t="s">
        <v>403</v>
      </c>
      <c r="AT2" s="75" t="s">
        <v>404</v>
      </c>
      <c r="AU2" s="75" t="s">
        <v>405</v>
      </c>
      <c r="AV2" s="75" t="s">
        <v>406</v>
      </c>
      <c r="AW2" s="75" t="s">
        <v>407</v>
      </c>
      <c r="AX2" s="75" t="s">
        <v>408</v>
      </c>
      <c r="AY2" s="75" t="s">
        <v>409</v>
      </c>
      <c r="AZ2" s="75" t="s">
        <v>410</v>
      </c>
      <c r="BA2" s="75" t="s">
        <v>411</v>
      </c>
      <c r="BB2" s="75" t="s">
        <v>412</v>
      </c>
      <c r="BC2" s="16" t="s">
        <v>414</v>
      </c>
      <c r="BD2" s="75" t="s">
        <v>413</v>
      </c>
      <c r="BE2" s="76" t="s">
        <v>443</v>
      </c>
      <c r="BF2" s="13" t="s">
        <v>415</v>
      </c>
      <c r="BG2" s="13"/>
      <c r="BH2" s="13"/>
      <c r="BI2" s="75" t="s">
        <v>397</v>
      </c>
      <c r="BJ2" s="75" t="s">
        <v>398</v>
      </c>
      <c r="BK2" s="75" t="s">
        <v>399</v>
      </c>
      <c r="BL2" s="75" t="s">
        <v>400</v>
      </c>
      <c r="BM2" s="75" t="s">
        <v>401</v>
      </c>
      <c r="BN2" s="75" t="s">
        <v>402</v>
      </c>
      <c r="BO2" s="75" t="s">
        <v>403</v>
      </c>
      <c r="BP2" s="75" t="s">
        <v>404</v>
      </c>
      <c r="BQ2" s="75" t="s">
        <v>405</v>
      </c>
      <c r="BR2" s="75" t="s">
        <v>406</v>
      </c>
      <c r="BS2" s="75" t="s">
        <v>407</v>
      </c>
      <c r="BT2" s="75" t="s">
        <v>408</v>
      </c>
      <c r="BU2" s="75" t="s">
        <v>409</v>
      </c>
      <c r="BV2" s="75" t="s">
        <v>410</v>
      </c>
      <c r="BW2" s="75" t="s">
        <v>411</v>
      </c>
      <c r="BX2" s="3"/>
      <c r="BY2" s="73" t="s">
        <v>562</v>
      </c>
      <c r="BZ2" s="73"/>
      <c r="CA2" s="73"/>
      <c r="CB2" s="3"/>
      <c r="CC2" s="13" t="s">
        <v>563</v>
      </c>
      <c r="CD2" s="73" t="s">
        <v>564</v>
      </c>
      <c r="CE2" s="113" t="s">
        <v>567</v>
      </c>
      <c r="CF2" s="114" t="s">
        <v>568</v>
      </c>
      <c r="CG2" s="75" t="s">
        <v>569</v>
      </c>
      <c r="CH2" s="82" t="s">
        <v>570</v>
      </c>
      <c r="CI2" s="3"/>
      <c r="CJ2" s="3"/>
      <c r="CK2" s="3"/>
      <c r="CL2" s="3"/>
      <c r="CM2" s="3"/>
      <c r="CN2" s="3"/>
      <c r="CO2" s="3"/>
      <c r="CP2" s="3"/>
      <c r="CQ2" s="3"/>
      <c r="CR2" s="3"/>
      <c r="CS2" s="3"/>
      <c r="DL2" s="3"/>
      <c r="DM2" s="3"/>
      <c r="DN2" s="4"/>
      <c r="DO2" s="5"/>
    </row>
    <row r="3" spans="1:124" s="3" customFormat="1" ht="16" x14ac:dyDescent="0.2">
      <c r="A3" s="65" t="s">
        <v>109</v>
      </c>
      <c r="B3" s="65" t="s">
        <v>132</v>
      </c>
      <c r="C3" s="65" t="s">
        <v>134</v>
      </c>
      <c r="D3" s="65" t="s">
        <v>134</v>
      </c>
      <c r="E3" s="65" t="s">
        <v>133</v>
      </c>
      <c r="F3" s="65" t="s">
        <v>133</v>
      </c>
      <c r="G3" s="65" t="s">
        <v>133</v>
      </c>
      <c r="H3" s="65" t="s">
        <v>133</v>
      </c>
      <c r="I3" s="65" t="s">
        <v>134</v>
      </c>
      <c r="J3" s="65" t="s">
        <v>133</v>
      </c>
      <c r="K3" s="65" t="s">
        <v>133</v>
      </c>
      <c r="L3" s="65" t="s">
        <v>133</v>
      </c>
      <c r="M3" s="65" t="s">
        <v>133</v>
      </c>
      <c r="N3" s="65" t="s">
        <v>133</v>
      </c>
      <c r="O3" s="65" t="s">
        <v>133</v>
      </c>
      <c r="P3" s="65" t="s">
        <v>165</v>
      </c>
      <c r="Q3" s="65" t="s">
        <v>111</v>
      </c>
      <c r="R3" s="65" t="s">
        <v>376</v>
      </c>
      <c r="S3" s="65" t="s">
        <v>201</v>
      </c>
      <c r="T3" s="65" t="s">
        <v>168</v>
      </c>
      <c r="U3" s="65" t="s">
        <v>138</v>
      </c>
      <c r="V3" s="65" t="s">
        <v>116</v>
      </c>
      <c r="W3" s="65" t="s">
        <v>159</v>
      </c>
      <c r="X3" s="65" t="s">
        <v>140</v>
      </c>
      <c r="Y3" s="65" t="s">
        <v>169</v>
      </c>
      <c r="Z3" s="65" t="s">
        <v>120</v>
      </c>
      <c r="AA3" s="65" t="s">
        <v>170</v>
      </c>
      <c r="AB3" s="65" t="s">
        <v>161</v>
      </c>
      <c r="AC3" s="65" t="s">
        <v>145</v>
      </c>
      <c r="AD3" s="65" t="s">
        <v>174</v>
      </c>
      <c r="AE3" s="65" t="s">
        <v>171</v>
      </c>
      <c r="AF3" s="65" t="s">
        <v>146</v>
      </c>
      <c r="AG3" s="65" t="s">
        <v>127</v>
      </c>
      <c r="AM3" s="3">
        <f>IF(P3="A higher total energy expenditure (TEE)",1,0)</f>
        <v>0</v>
      </c>
      <c r="AN3" s="3">
        <f>IF(Q3="Degree of fat-free mass (FFM) is crucial for RMR",1,0)</f>
        <v>1</v>
      </c>
      <c r="AO3" s="3">
        <f>IF(R3="Genetic predisposition in addition to inactivity and overabundance of food",1,0)</f>
        <v>0</v>
      </c>
      <c r="AP3" s="3">
        <f>IF(S3="All of the above",1,0)</f>
        <v>0</v>
      </c>
      <c r="AQ3" s="3">
        <f>IF(T3="Body Mass Index (BMI)",1,0)</f>
        <v>0</v>
      </c>
      <c r="AR3" s="3">
        <f>IF(U3="Iso-BMI curve",1,0)</f>
        <v>0</v>
      </c>
      <c r="AS3" s="3">
        <f>IF(V3="Male 34 years old, BMI 35 kg/m2, diabetes type II, obstructive sleep apnea (OSAS)",1,0)</f>
        <v>1</v>
      </c>
      <c r="AT3" s="3">
        <f>IF(W3="5–10% weight loss from baseline weight",1,0)</f>
        <v>0</v>
      </c>
      <c r="AU3" s="3">
        <f>IF(X3="Combined endurance and resistance exercise",1,0)</f>
        <v>0</v>
      </c>
      <c r="AV3" s="3">
        <f>IF(Y3="Combination of diet, exercise and CBT",1,0)</f>
        <v>0</v>
      </c>
      <c r="AW3" s="3">
        <f>IF(Z3="Any diet can give the same weight reduction given equal negative energy balance and long-term compliance",1,0)</f>
        <v>0</v>
      </c>
      <c r="AX3" s="3">
        <f>IF(AA3="An energy deficit of approximately 600 kcal/day",1,0)</f>
        <v>0</v>
      </c>
      <c r="AY3" s="3">
        <f>IF(AB3="Approximately 15% of patients experience suboptimal weight loss or significant weight re-gain, following gastric bypass surgery (GBP)",1,0)</f>
        <v>0</v>
      </c>
      <c r="AZ3" s="3">
        <f>IF(AC3="Low levels of vitamin B12, vitamin D, calcium, and iron",1,0)</f>
        <v>1</v>
      </c>
      <c r="BA3" s="3">
        <f>IF(AD3="Osteoporosis",1,0)</f>
        <v>0</v>
      </c>
      <c r="BB3" s="3">
        <f>IF(AE3="45–60 min/day moderate intensity",1,0)</f>
        <v>1</v>
      </c>
      <c r="BC3" s="3">
        <f>IF(AF3="&lt; 10%",1,0)</f>
        <v>0</v>
      </c>
      <c r="BD3" s="3">
        <f>IF(AG3="Eating breakfast &gt; 5 days/week",1,0)</f>
        <v>1</v>
      </c>
      <c r="BE3" s="3">
        <f>IF(AF3="20%",1,0)</f>
        <v>0</v>
      </c>
      <c r="BF3" s="5">
        <f>SUM(AM3:BB3)+SUM(BD3:BE3)</f>
        <v>5</v>
      </c>
      <c r="BI3" s="3">
        <f>VALUE(LEFT(A3,1))</f>
        <v>1</v>
      </c>
      <c r="BJ3" s="3">
        <f t="shared" ref="BJ3:BW18" si="0">VALUE(LEFT(B3,1))</f>
        <v>4</v>
      </c>
      <c r="BK3" s="3">
        <f t="shared" si="0"/>
        <v>2</v>
      </c>
      <c r="BL3" s="3">
        <f t="shared" si="0"/>
        <v>2</v>
      </c>
      <c r="BM3" s="3">
        <f t="shared" si="0"/>
        <v>3</v>
      </c>
      <c r="BN3" s="3">
        <f t="shared" si="0"/>
        <v>3</v>
      </c>
      <c r="BO3" s="3">
        <f t="shared" si="0"/>
        <v>3</v>
      </c>
      <c r="BP3" s="3">
        <f t="shared" si="0"/>
        <v>3</v>
      </c>
      <c r="BQ3" s="3">
        <f t="shared" si="0"/>
        <v>2</v>
      </c>
      <c r="BR3" s="3">
        <f t="shared" si="0"/>
        <v>3</v>
      </c>
      <c r="BS3" s="3">
        <f t="shared" si="0"/>
        <v>3</v>
      </c>
      <c r="BT3" s="3">
        <f t="shared" si="0"/>
        <v>3</v>
      </c>
      <c r="BU3" s="3">
        <f t="shared" si="0"/>
        <v>3</v>
      </c>
      <c r="BV3" s="3">
        <f t="shared" si="0"/>
        <v>3</v>
      </c>
      <c r="BW3" s="3">
        <f t="shared" si="0"/>
        <v>3</v>
      </c>
      <c r="BY3" s="5">
        <f>SUM(BI3:BW3)</f>
        <v>41</v>
      </c>
      <c r="CC3" s="3">
        <f t="shared" ref="CC3:CC34" si="1">BF3</f>
        <v>5</v>
      </c>
      <c r="CD3" s="3">
        <f t="shared" ref="CD3:CD34" si="2">BY3</f>
        <v>41</v>
      </c>
      <c r="CE3" s="3">
        <f>_xlfn.RANK.AVG(CC3,$CC3:$CC135,1)</f>
        <v>3</v>
      </c>
      <c r="CF3" s="3">
        <f>_xlfn.RANK.AVG(CD3,$CD$3:$CD$135,1)</f>
        <v>99</v>
      </c>
      <c r="CG3" s="3">
        <f>_xlfn.RANK.AVG(CC3,$CC$3:$CC$135,1)</f>
        <v>3</v>
      </c>
      <c r="CH3" s="3">
        <f>_xlfn.RANK.AVG(CD3,$CD$3:$CD$135,1)</f>
        <v>99</v>
      </c>
      <c r="DC3" s="4"/>
      <c r="DD3" s="5"/>
      <c r="DN3" s="4"/>
      <c r="DO3" s="5"/>
      <c r="DS3" s="4"/>
      <c r="DT3" s="5"/>
    </row>
    <row r="4" spans="1:124" s="3" customFormat="1" ht="16" x14ac:dyDescent="0.2">
      <c r="A4" s="65" t="s">
        <v>134</v>
      </c>
      <c r="B4" s="65" t="s">
        <v>132</v>
      </c>
      <c r="C4" s="65" t="s">
        <v>133</v>
      </c>
      <c r="D4" s="65" t="s">
        <v>133</v>
      </c>
      <c r="E4" s="65" t="s">
        <v>134</v>
      </c>
      <c r="F4" s="65" t="s">
        <v>133</v>
      </c>
      <c r="G4" s="65" t="s">
        <v>133</v>
      </c>
      <c r="H4" s="65" t="s">
        <v>134</v>
      </c>
      <c r="I4" s="65" t="s">
        <v>133</v>
      </c>
      <c r="J4" s="65" t="s">
        <v>134</v>
      </c>
      <c r="K4" s="65" t="s">
        <v>134</v>
      </c>
      <c r="L4" s="65" t="s">
        <v>134</v>
      </c>
      <c r="M4" s="65" t="s">
        <v>134</v>
      </c>
      <c r="N4" s="65" t="s">
        <v>133</v>
      </c>
      <c r="O4" s="65" t="s">
        <v>133</v>
      </c>
      <c r="P4" s="65" t="s">
        <v>110</v>
      </c>
      <c r="Q4" s="65" t="s">
        <v>111</v>
      </c>
      <c r="R4" s="65" t="s">
        <v>136</v>
      </c>
      <c r="S4" s="65" t="s">
        <v>152</v>
      </c>
      <c r="T4" s="65" t="s">
        <v>114</v>
      </c>
      <c r="U4" s="65" t="s">
        <v>138</v>
      </c>
      <c r="V4" s="65" t="s">
        <v>116</v>
      </c>
      <c r="W4" s="65" t="s">
        <v>117</v>
      </c>
      <c r="X4" s="65" t="s">
        <v>118</v>
      </c>
      <c r="Y4" s="65" t="s">
        <v>119</v>
      </c>
      <c r="Z4" s="65" t="s">
        <v>142</v>
      </c>
      <c r="AA4" s="65" t="s">
        <v>143</v>
      </c>
      <c r="AB4" s="65" t="s">
        <v>144</v>
      </c>
      <c r="AC4" s="65" t="s">
        <v>145</v>
      </c>
      <c r="AD4" s="65" t="s">
        <v>123</v>
      </c>
      <c r="AE4" s="65" t="s">
        <v>125</v>
      </c>
      <c r="AF4" s="65" t="s">
        <v>126</v>
      </c>
      <c r="AG4" s="65" t="s">
        <v>147</v>
      </c>
      <c r="AM4" s="3">
        <f t="shared" ref="AM4:AM67" si="3">IF(P4="A higher total energy expenditure (TEE)",1,0)</f>
        <v>0</v>
      </c>
      <c r="AN4" s="3">
        <f t="shared" ref="AN4:AN67" si="4">IF(Q4="Degree of fat-free mass (FFM) is crucial for RMR",1,0)</f>
        <v>1</v>
      </c>
      <c r="AO4" s="3">
        <f t="shared" ref="AO4:AO67" si="5">IF(R4="Genetic predisposition in addition to inactivity and overabundance of food",1,0)</f>
        <v>1</v>
      </c>
      <c r="AP4" s="3">
        <f t="shared" ref="AP4:AP67" si="6">IF(S4="All of the above",1,0)</f>
        <v>0</v>
      </c>
      <c r="AQ4" s="3">
        <f t="shared" ref="AQ4:AQ67" si="7">IF(T4="Body Mass Index (BMI)",1,0)</f>
        <v>1</v>
      </c>
      <c r="AR4" s="3">
        <f t="shared" ref="AR4:AR67" si="8">IF(U4="Iso-BMI curve",1,0)</f>
        <v>0</v>
      </c>
      <c r="AS4" s="3">
        <f t="shared" ref="AS4:AS67" si="9">IF(V4="Male 34 years old, BMI 35 kg/m2, diabetes type II, obstructive sleep apnea (OSAS)",1,0)</f>
        <v>1</v>
      </c>
      <c r="AT4" s="3">
        <f t="shared" ref="AT4:AT67" si="10">IF(W4="5–10% weight loss from baseline weight",1,0)</f>
        <v>1</v>
      </c>
      <c r="AU4" s="3">
        <f t="shared" ref="AU4:AU67" si="11">IF(X4="Combined endurance and resistance exercise",1,0)</f>
        <v>1</v>
      </c>
      <c r="AV4" s="3">
        <f t="shared" ref="AV4:AV67" si="12">IF(Y4="Combination of diet, exercise and CBT",1,0)</f>
        <v>0</v>
      </c>
      <c r="AW4" s="3">
        <f t="shared" ref="AW4:AW67" si="13">IF(Z4="Any diet can give the same weight reduction given equal negative energy balance and long-term compliance",1,0)</f>
        <v>1</v>
      </c>
      <c r="AX4" s="3">
        <f t="shared" ref="AX4:AX67" si="14">IF(AA4="An energy deficit of approximately 600 kcal/day",1,0)</f>
        <v>1</v>
      </c>
      <c r="AY4" s="3">
        <f t="shared" ref="AY4:AY67" si="15">IF(AB4="Approximately 15% of patients experience suboptimal weight loss or significant weight re-gain, following gastric bypass surgery (GBP)",1,0)</f>
        <v>0</v>
      </c>
      <c r="AZ4" s="3">
        <f t="shared" ref="AZ4:AZ67" si="16">IF(AC4="Low levels of vitamin B12, vitamin D, calcium, and iron",1,0)</f>
        <v>1</v>
      </c>
      <c r="BA4" s="3">
        <f t="shared" ref="BA4:BA67" si="17">IF(AD4="Osteoporosis",1,0)</f>
        <v>1</v>
      </c>
      <c r="BB4" s="3">
        <f t="shared" ref="BB4:BB67" si="18">IF(AE4="45–60 min/day moderate intensity",1,0)</f>
        <v>0</v>
      </c>
      <c r="BC4" s="3">
        <f t="shared" ref="BC4:BC67" si="19">IF(AF4="&lt; 10%",1,0)</f>
        <v>0</v>
      </c>
      <c r="BD4" s="3">
        <f t="shared" ref="BD4:BD67" si="20">IF(AG4="Eating breakfast &gt; 5 days/week",1,0)</f>
        <v>0</v>
      </c>
      <c r="BE4" s="3">
        <f>IF(AF4="20%",1,0)</f>
        <v>1</v>
      </c>
      <c r="BF4" s="5">
        <f t="shared" ref="BF4:BF67" si="21">SUM(AM4:BB4)+SUM(BD4:BE4)</f>
        <v>11</v>
      </c>
      <c r="BI4" s="3">
        <f t="shared" ref="BI4:BI67" si="22">VALUE(LEFT(A4,1))</f>
        <v>2</v>
      </c>
      <c r="BJ4" s="3">
        <f t="shared" si="0"/>
        <v>4</v>
      </c>
      <c r="BK4" s="3">
        <f t="shared" si="0"/>
        <v>3</v>
      </c>
      <c r="BL4" s="3">
        <f t="shared" si="0"/>
        <v>3</v>
      </c>
      <c r="BM4" s="3">
        <f t="shared" si="0"/>
        <v>2</v>
      </c>
      <c r="BN4" s="3">
        <f t="shared" si="0"/>
        <v>3</v>
      </c>
      <c r="BO4" s="3">
        <f t="shared" si="0"/>
        <v>3</v>
      </c>
      <c r="BP4" s="3">
        <f t="shared" si="0"/>
        <v>2</v>
      </c>
      <c r="BQ4" s="3">
        <f t="shared" si="0"/>
        <v>3</v>
      </c>
      <c r="BR4" s="3">
        <f t="shared" si="0"/>
        <v>2</v>
      </c>
      <c r="BS4" s="3">
        <f t="shared" si="0"/>
        <v>2</v>
      </c>
      <c r="BT4" s="3">
        <f t="shared" si="0"/>
        <v>2</v>
      </c>
      <c r="BU4" s="3">
        <f t="shared" si="0"/>
        <v>2</v>
      </c>
      <c r="BV4" s="3">
        <f t="shared" si="0"/>
        <v>3</v>
      </c>
      <c r="BW4" s="3">
        <f t="shared" si="0"/>
        <v>3</v>
      </c>
      <c r="BY4" s="5">
        <f t="shared" ref="BY4:BY67" si="23">SUM(BI4:BW4)</f>
        <v>39</v>
      </c>
      <c r="CC4" s="3">
        <f t="shared" si="1"/>
        <v>11</v>
      </c>
      <c r="CD4" s="3">
        <f t="shared" si="2"/>
        <v>39</v>
      </c>
      <c r="CE4" s="3">
        <f t="shared" ref="CE4:CE67" si="24">_xlfn.RANK.AVG(CC4,$CC4:$CC136,1)</f>
        <v>73</v>
      </c>
      <c r="CF4" s="3">
        <f t="shared" ref="CF4:CF67" si="25">_xlfn.RANK.AVG(CD4,$CD$3:$CD$135,1)</f>
        <v>74.5</v>
      </c>
      <c r="CG4" s="3">
        <f t="shared" ref="CG4:CG67" si="26">_xlfn.RANK.AVG(CC4,$CC$3:$CC$135,1)</f>
        <v>74</v>
      </c>
      <c r="CH4" s="3">
        <f t="shared" ref="CH4:CH67" si="27">_xlfn.RANK.AVG(CD4,$CD$3:$CD$135,1)</f>
        <v>74.5</v>
      </c>
      <c r="CK4" s="5" t="s">
        <v>565</v>
      </c>
      <c r="CN4" s="13">
        <f>CORREL(CC3:CC135,CD3:CD135)</f>
        <v>0.12281336131089765</v>
      </c>
      <c r="DA4"/>
      <c r="DB4"/>
      <c r="DC4" s="4"/>
      <c r="DD4" s="5"/>
      <c r="DN4" s="4"/>
      <c r="DO4" s="5"/>
      <c r="DS4" s="4"/>
      <c r="DT4" s="5"/>
    </row>
    <row r="5" spans="1:124" s="3" customFormat="1" ht="16" x14ac:dyDescent="0.2">
      <c r="A5" s="65" t="s">
        <v>134</v>
      </c>
      <c r="B5" s="65" t="s">
        <v>132</v>
      </c>
      <c r="C5" s="65" t="s">
        <v>132</v>
      </c>
      <c r="D5" s="65" t="s">
        <v>109</v>
      </c>
      <c r="E5" s="65" t="s">
        <v>109</v>
      </c>
      <c r="F5" s="65" t="s">
        <v>133</v>
      </c>
      <c r="G5" s="65" t="s">
        <v>134</v>
      </c>
      <c r="H5" s="65" t="s">
        <v>134</v>
      </c>
      <c r="I5" s="65" t="s">
        <v>134</v>
      </c>
      <c r="J5" s="65" t="s">
        <v>134</v>
      </c>
      <c r="K5" s="65" t="s">
        <v>134</v>
      </c>
      <c r="L5" s="65" t="s">
        <v>134</v>
      </c>
      <c r="M5" s="65" t="s">
        <v>134</v>
      </c>
      <c r="N5" s="65" t="s">
        <v>133</v>
      </c>
      <c r="O5" s="65" t="s">
        <v>133</v>
      </c>
      <c r="P5" s="65" t="s">
        <v>110</v>
      </c>
      <c r="Q5" s="65" t="s">
        <v>111</v>
      </c>
      <c r="R5" s="65" t="s">
        <v>136</v>
      </c>
      <c r="S5" s="65" t="s">
        <v>152</v>
      </c>
      <c r="T5" s="65" t="s">
        <v>114</v>
      </c>
      <c r="U5" s="65" t="s">
        <v>138</v>
      </c>
      <c r="V5" s="65" t="s">
        <v>116</v>
      </c>
      <c r="W5" s="65" t="s">
        <v>117</v>
      </c>
      <c r="X5" s="65" t="s">
        <v>186</v>
      </c>
      <c r="Y5" s="65" t="s">
        <v>274</v>
      </c>
      <c r="Z5" s="65" t="s">
        <v>142</v>
      </c>
      <c r="AA5" s="65" t="s">
        <v>143</v>
      </c>
      <c r="AB5" s="65" t="s">
        <v>122</v>
      </c>
      <c r="AC5" s="65" t="s">
        <v>219</v>
      </c>
      <c r="AD5" s="65" t="s">
        <v>123</v>
      </c>
      <c r="AE5" s="65" t="s">
        <v>348</v>
      </c>
      <c r="AF5" s="65" t="s">
        <v>146</v>
      </c>
      <c r="AG5" s="65" t="s">
        <v>147</v>
      </c>
      <c r="AM5" s="3">
        <f t="shared" si="3"/>
        <v>0</v>
      </c>
      <c r="AN5" s="3">
        <f t="shared" si="4"/>
        <v>1</v>
      </c>
      <c r="AO5" s="3">
        <f t="shared" si="5"/>
        <v>1</v>
      </c>
      <c r="AP5" s="3">
        <f t="shared" si="6"/>
        <v>0</v>
      </c>
      <c r="AQ5" s="3">
        <f t="shared" si="7"/>
        <v>1</v>
      </c>
      <c r="AR5" s="3">
        <f t="shared" si="8"/>
        <v>0</v>
      </c>
      <c r="AS5" s="3">
        <f t="shared" si="9"/>
        <v>1</v>
      </c>
      <c r="AT5" s="3">
        <f t="shared" si="10"/>
        <v>1</v>
      </c>
      <c r="AU5" s="3">
        <f t="shared" si="11"/>
        <v>0</v>
      </c>
      <c r="AV5" s="3">
        <f t="shared" si="12"/>
        <v>0</v>
      </c>
      <c r="AW5" s="3">
        <f t="shared" si="13"/>
        <v>1</v>
      </c>
      <c r="AX5" s="3">
        <f t="shared" si="14"/>
        <v>1</v>
      </c>
      <c r="AY5" s="3">
        <f t="shared" si="15"/>
        <v>0</v>
      </c>
      <c r="AZ5" s="3">
        <f t="shared" si="16"/>
        <v>0</v>
      </c>
      <c r="BA5" s="3">
        <f t="shared" si="17"/>
        <v>1</v>
      </c>
      <c r="BB5" s="3">
        <f t="shared" si="18"/>
        <v>0</v>
      </c>
      <c r="BC5" s="3">
        <f t="shared" si="19"/>
        <v>0</v>
      </c>
      <c r="BD5" s="3">
        <f t="shared" si="20"/>
        <v>0</v>
      </c>
      <c r="BE5" s="3">
        <f t="shared" ref="BE5:BE68" si="28">IF(AF5="20%",1,0)</f>
        <v>0</v>
      </c>
      <c r="BF5" s="5">
        <f t="shared" si="21"/>
        <v>8</v>
      </c>
      <c r="BI5" s="3">
        <f t="shared" si="22"/>
        <v>2</v>
      </c>
      <c r="BJ5" s="3">
        <f t="shared" si="0"/>
        <v>4</v>
      </c>
      <c r="BK5" s="3">
        <f t="shared" si="0"/>
        <v>4</v>
      </c>
      <c r="BL5" s="3">
        <f t="shared" si="0"/>
        <v>1</v>
      </c>
      <c r="BM5" s="3">
        <f t="shared" si="0"/>
        <v>1</v>
      </c>
      <c r="BN5" s="3">
        <f t="shared" si="0"/>
        <v>3</v>
      </c>
      <c r="BO5" s="3">
        <f t="shared" si="0"/>
        <v>2</v>
      </c>
      <c r="BP5" s="3">
        <f t="shared" si="0"/>
        <v>2</v>
      </c>
      <c r="BQ5" s="3">
        <f t="shared" si="0"/>
        <v>2</v>
      </c>
      <c r="BR5" s="3">
        <f t="shared" si="0"/>
        <v>2</v>
      </c>
      <c r="BS5" s="3">
        <f t="shared" si="0"/>
        <v>2</v>
      </c>
      <c r="BT5" s="3">
        <f t="shared" si="0"/>
        <v>2</v>
      </c>
      <c r="BU5" s="3">
        <f t="shared" si="0"/>
        <v>2</v>
      </c>
      <c r="BV5" s="3">
        <f t="shared" si="0"/>
        <v>3</v>
      </c>
      <c r="BW5" s="3">
        <f t="shared" si="0"/>
        <v>3</v>
      </c>
      <c r="BY5" s="5">
        <f t="shared" si="23"/>
        <v>35</v>
      </c>
      <c r="CC5" s="3">
        <f t="shared" si="1"/>
        <v>8</v>
      </c>
      <c r="CD5" s="3">
        <f t="shared" si="2"/>
        <v>35</v>
      </c>
      <c r="CE5" s="3">
        <f t="shared" si="24"/>
        <v>14.5</v>
      </c>
      <c r="CF5" s="3">
        <f t="shared" si="25"/>
        <v>44.5</v>
      </c>
      <c r="CG5" s="3">
        <f t="shared" si="26"/>
        <v>15.5</v>
      </c>
      <c r="CH5" s="3">
        <f t="shared" si="27"/>
        <v>44.5</v>
      </c>
      <c r="CK5" s="115" t="s">
        <v>566</v>
      </c>
      <c r="CL5" s="53"/>
      <c r="CM5" s="53"/>
      <c r="CN5" s="117">
        <f>CORREL(CE3:CE135,CF3:CF135)</f>
        <v>-2.7465938488548589E-2</v>
      </c>
      <c r="CO5" s="53"/>
      <c r="CP5" s="53"/>
      <c r="CQ5" s="53"/>
      <c r="CR5" s="53"/>
      <c r="DA5"/>
      <c r="DB5"/>
      <c r="DC5" s="4"/>
      <c r="DD5" s="5"/>
      <c r="DN5" s="4"/>
      <c r="DO5" s="5"/>
      <c r="DS5" s="4"/>
      <c r="DT5" s="5"/>
    </row>
    <row r="6" spans="1:124" s="3" customFormat="1" ht="16" x14ac:dyDescent="0.2">
      <c r="A6" s="65" t="s">
        <v>109</v>
      </c>
      <c r="B6" s="65" t="s">
        <v>133</v>
      </c>
      <c r="C6" s="65" t="s">
        <v>133</v>
      </c>
      <c r="D6" s="65" t="s">
        <v>134</v>
      </c>
      <c r="E6" s="65" t="s">
        <v>134</v>
      </c>
      <c r="F6" s="65" t="s">
        <v>134</v>
      </c>
      <c r="G6" s="65" t="s">
        <v>133</v>
      </c>
      <c r="H6" s="65" t="s">
        <v>134</v>
      </c>
      <c r="I6" s="65" t="s">
        <v>109</v>
      </c>
      <c r="J6" s="65" t="s">
        <v>109</v>
      </c>
      <c r="K6" s="65" t="s">
        <v>134</v>
      </c>
      <c r="L6" s="65" t="s">
        <v>109</v>
      </c>
      <c r="M6" s="65" t="s">
        <v>109</v>
      </c>
      <c r="N6" s="65" t="s">
        <v>134</v>
      </c>
      <c r="O6" s="65" t="s">
        <v>109</v>
      </c>
      <c r="P6" s="65" t="s">
        <v>110</v>
      </c>
      <c r="Q6" s="65" t="s">
        <v>151</v>
      </c>
      <c r="R6" s="65" t="s">
        <v>136</v>
      </c>
      <c r="S6" s="65" t="s">
        <v>137</v>
      </c>
      <c r="T6" s="65" t="s">
        <v>114</v>
      </c>
      <c r="U6" s="65" t="s">
        <v>115</v>
      </c>
      <c r="V6" s="65" t="s">
        <v>116</v>
      </c>
      <c r="W6" s="65" t="s">
        <v>117</v>
      </c>
      <c r="X6" s="65" t="s">
        <v>118</v>
      </c>
      <c r="Y6" s="65" t="s">
        <v>141</v>
      </c>
      <c r="Z6" s="65" t="s">
        <v>142</v>
      </c>
      <c r="AA6" s="65" t="s">
        <v>143</v>
      </c>
      <c r="AB6" s="65" t="s">
        <v>122</v>
      </c>
      <c r="AC6" s="65" t="s">
        <v>145</v>
      </c>
      <c r="AD6" s="65" t="s">
        <v>123</v>
      </c>
      <c r="AE6" s="65" t="s">
        <v>125</v>
      </c>
      <c r="AF6" s="65" t="s">
        <v>126</v>
      </c>
      <c r="AG6" s="65" t="s">
        <v>127</v>
      </c>
      <c r="AM6" s="3">
        <f t="shared" si="3"/>
        <v>0</v>
      </c>
      <c r="AN6" s="3">
        <f t="shared" si="4"/>
        <v>0</v>
      </c>
      <c r="AO6" s="3">
        <f t="shared" si="5"/>
        <v>1</v>
      </c>
      <c r="AP6" s="3">
        <f t="shared" si="6"/>
        <v>1</v>
      </c>
      <c r="AQ6" s="3">
        <f t="shared" si="7"/>
        <v>1</v>
      </c>
      <c r="AR6" s="3">
        <f t="shared" si="8"/>
        <v>0</v>
      </c>
      <c r="AS6" s="3">
        <f t="shared" si="9"/>
        <v>1</v>
      </c>
      <c r="AT6" s="3">
        <f t="shared" si="10"/>
        <v>1</v>
      </c>
      <c r="AU6" s="3">
        <f t="shared" si="11"/>
        <v>1</v>
      </c>
      <c r="AV6" s="3">
        <f t="shared" si="12"/>
        <v>1</v>
      </c>
      <c r="AW6" s="3">
        <f t="shared" si="13"/>
        <v>1</v>
      </c>
      <c r="AX6" s="3">
        <f t="shared" si="14"/>
        <v>1</v>
      </c>
      <c r="AY6" s="3">
        <f t="shared" si="15"/>
        <v>0</v>
      </c>
      <c r="AZ6" s="3">
        <f t="shared" si="16"/>
        <v>1</v>
      </c>
      <c r="BA6" s="3">
        <f t="shared" si="17"/>
        <v>1</v>
      </c>
      <c r="BB6" s="3">
        <f t="shared" si="18"/>
        <v>0</v>
      </c>
      <c r="BC6" s="3">
        <f t="shared" si="19"/>
        <v>0</v>
      </c>
      <c r="BD6" s="3">
        <f t="shared" si="20"/>
        <v>1</v>
      </c>
      <c r="BE6" s="3">
        <f t="shared" si="28"/>
        <v>1</v>
      </c>
      <c r="BF6" s="5">
        <f t="shared" si="21"/>
        <v>13</v>
      </c>
      <c r="BI6" s="3">
        <f t="shared" si="22"/>
        <v>1</v>
      </c>
      <c r="BJ6" s="3">
        <f t="shared" si="0"/>
        <v>3</v>
      </c>
      <c r="BK6" s="3">
        <f t="shared" si="0"/>
        <v>3</v>
      </c>
      <c r="BL6" s="3">
        <f t="shared" si="0"/>
        <v>2</v>
      </c>
      <c r="BM6" s="3">
        <f t="shared" si="0"/>
        <v>2</v>
      </c>
      <c r="BN6" s="3">
        <f t="shared" si="0"/>
        <v>2</v>
      </c>
      <c r="BO6" s="3">
        <f t="shared" si="0"/>
        <v>3</v>
      </c>
      <c r="BP6" s="3">
        <f t="shared" si="0"/>
        <v>2</v>
      </c>
      <c r="BQ6" s="3">
        <f t="shared" si="0"/>
        <v>1</v>
      </c>
      <c r="BR6" s="3">
        <f t="shared" si="0"/>
        <v>1</v>
      </c>
      <c r="BS6" s="3">
        <f t="shared" si="0"/>
        <v>2</v>
      </c>
      <c r="BT6" s="3">
        <f t="shared" si="0"/>
        <v>1</v>
      </c>
      <c r="BU6" s="3">
        <f t="shared" si="0"/>
        <v>1</v>
      </c>
      <c r="BV6" s="3">
        <f t="shared" si="0"/>
        <v>2</v>
      </c>
      <c r="BW6" s="3">
        <f t="shared" si="0"/>
        <v>1</v>
      </c>
      <c r="BY6" s="5">
        <f t="shared" si="23"/>
        <v>27</v>
      </c>
      <c r="CC6" s="3">
        <f t="shared" si="1"/>
        <v>13</v>
      </c>
      <c r="CD6" s="3">
        <f t="shared" si="2"/>
        <v>27</v>
      </c>
      <c r="CE6" s="3">
        <f t="shared" si="24"/>
        <v>119</v>
      </c>
      <c r="CF6" s="3">
        <f t="shared" si="25"/>
        <v>9.5</v>
      </c>
      <c r="CG6" s="3">
        <f t="shared" si="26"/>
        <v>122</v>
      </c>
      <c r="CH6" s="3">
        <f t="shared" si="27"/>
        <v>9.5</v>
      </c>
      <c r="CK6" s="5"/>
      <c r="DC6" s="4"/>
      <c r="DD6" s="5"/>
      <c r="DN6" s="4"/>
      <c r="DO6" s="5"/>
      <c r="DS6" s="4"/>
      <c r="DT6" s="5"/>
    </row>
    <row r="7" spans="1:124" s="3" customFormat="1" ht="15" customHeight="1" x14ac:dyDescent="0.2">
      <c r="A7" s="65" t="s">
        <v>134</v>
      </c>
      <c r="B7" s="65" t="s">
        <v>132</v>
      </c>
      <c r="C7" s="65" t="s">
        <v>134</v>
      </c>
      <c r="D7" s="65" t="s">
        <v>134</v>
      </c>
      <c r="E7" s="65" t="s">
        <v>133</v>
      </c>
      <c r="F7" s="65" t="s">
        <v>133</v>
      </c>
      <c r="G7" s="65" t="s">
        <v>134</v>
      </c>
      <c r="H7" s="65" t="s">
        <v>109</v>
      </c>
      <c r="I7" s="65" t="s">
        <v>134</v>
      </c>
      <c r="J7" s="65" t="s">
        <v>134</v>
      </c>
      <c r="K7" s="65" t="s">
        <v>134</v>
      </c>
      <c r="L7" s="65" t="s">
        <v>109</v>
      </c>
      <c r="M7" s="65" t="s">
        <v>109</v>
      </c>
      <c r="N7" s="65" t="s">
        <v>133</v>
      </c>
      <c r="O7" s="65" t="s">
        <v>109</v>
      </c>
      <c r="P7" s="65" t="s">
        <v>135</v>
      </c>
      <c r="Q7" s="65" t="s">
        <v>151</v>
      </c>
      <c r="R7" s="65" t="s">
        <v>136</v>
      </c>
      <c r="S7" s="65" t="s">
        <v>137</v>
      </c>
      <c r="T7" s="65" t="s">
        <v>114</v>
      </c>
      <c r="U7" s="65" t="s">
        <v>138</v>
      </c>
      <c r="V7" s="65" t="s">
        <v>116</v>
      </c>
      <c r="W7" s="65" t="s">
        <v>117</v>
      </c>
      <c r="X7" s="65" t="s">
        <v>118</v>
      </c>
      <c r="Y7" s="65" t="s">
        <v>141</v>
      </c>
      <c r="Z7" s="65" t="s">
        <v>142</v>
      </c>
      <c r="AA7" s="65" t="s">
        <v>143</v>
      </c>
      <c r="AB7" s="65" t="s">
        <v>122</v>
      </c>
      <c r="AC7" s="65" t="s">
        <v>145</v>
      </c>
      <c r="AD7" s="65" t="s">
        <v>123</v>
      </c>
      <c r="AE7" s="65" t="s">
        <v>125</v>
      </c>
      <c r="AF7" s="65" t="s">
        <v>157</v>
      </c>
      <c r="AG7" s="65" t="s">
        <v>127</v>
      </c>
      <c r="AM7" s="3">
        <f t="shared" si="3"/>
        <v>1</v>
      </c>
      <c r="AN7" s="3">
        <f t="shared" si="4"/>
        <v>0</v>
      </c>
      <c r="AO7" s="3">
        <f t="shared" si="5"/>
        <v>1</v>
      </c>
      <c r="AP7" s="3">
        <f t="shared" si="6"/>
        <v>1</v>
      </c>
      <c r="AQ7" s="3">
        <f t="shared" si="7"/>
        <v>1</v>
      </c>
      <c r="AR7" s="3">
        <f t="shared" si="8"/>
        <v>0</v>
      </c>
      <c r="AS7" s="3">
        <f t="shared" si="9"/>
        <v>1</v>
      </c>
      <c r="AT7" s="3">
        <f t="shared" si="10"/>
        <v>1</v>
      </c>
      <c r="AU7" s="3">
        <f t="shared" si="11"/>
        <v>1</v>
      </c>
      <c r="AV7" s="3">
        <f t="shared" si="12"/>
        <v>1</v>
      </c>
      <c r="AW7" s="3">
        <f t="shared" si="13"/>
        <v>1</v>
      </c>
      <c r="AX7" s="3">
        <f t="shared" si="14"/>
        <v>1</v>
      </c>
      <c r="AY7" s="3">
        <f t="shared" si="15"/>
        <v>0</v>
      </c>
      <c r="AZ7" s="3">
        <f t="shared" si="16"/>
        <v>1</v>
      </c>
      <c r="BA7" s="3">
        <f t="shared" si="17"/>
        <v>1</v>
      </c>
      <c r="BB7" s="3">
        <f t="shared" si="18"/>
        <v>0</v>
      </c>
      <c r="BC7" s="3">
        <f t="shared" si="19"/>
        <v>1</v>
      </c>
      <c r="BD7" s="3">
        <f t="shared" si="20"/>
        <v>1</v>
      </c>
      <c r="BE7" s="3">
        <f t="shared" si="28"/>
        <v>0</v>
      </c>
      <c r="BF7" s="5">
        <f t="shared" si="21"/>
        <v>13</v>
      </c>
      <c r="BI7" s="3">
        <f t="shared" si="22"/>
        <v>2</v>
      </c>
      <c r="BJ7" s="3">
        <f t="shared" si="0"/>
        <v>4</v>
      </c>
      <c r="BK7" s="3">
        <f t="shared" si="0"/>
        <v>2</v>
      </c>
      <c r="BL7" s="3">
        <f t="shared" si="0"/>
        <v>2</v>
      </c>
      <c r="BM7" s="3">
        <f t="shared" si="0"/>
        <v>3</v>
      </c>
      <c r="BN7" s="3">
        <f t="shared" si="0"/>
        <v>3</v>
      </c>
      <c r="BO7" s="3">
        <f t="shared" si="0"/>
        <v>2</v>
      </c>
      <c r="BP7" s="3">
        <f t="shared" si="0"/>
        <v>1</v>
      </c>
      <c r="BQ7" s="3">
        <f t="shared" si="0"/>
        <v>2</v>
      </c>
      <c r="BR7" s="3">
        <f t="shared" si="0"/>
        <v>2</v>
      </c>
      <c r="BS7" s="3">
        <f t="shared" si="0"/>
        <v>2</v>
      </c>
      <c r="BT7" s="3">
        <f t="shared" si="0"/>
        <v>1</v>
      </c>
      <c r="BU7" s="3">
        <f t="shared" si="0"/>
        <v>1</v>
      </c>
      <c r="BV7" s="3">
        <f t="shared" si="0"/>
        <v>3</v>
      </c>
      <c r="BW7" s="3">
        <f t="shared" si="0"/>
        <v>1</v>
      </c>
      <c r="BY7" s="5">
        <f t="shared" si="23"/>
        <v>31</v>
      </c>
      <c r="CC7" s="3">
        <f t="shared" si="1"/>
        <v>13</v>
      </c>
      <c r="CD7" s="3">
        <f t="shared" si="2"/>
        <v>31</v>
      </c>
      <c r="CE7" s="3">
        <f t="shared" si="24"/>
        <v>118.5</v>
      </c>
      <c r="CF7" s="3">
        <f t="shared" si="25"/>
        <v>24.5</v>
      </c>
      <c r="CG7" s="3">
        <f t="shared" si="26"/>
        <v>122</v>
      </c>
      <c r="CH7" s="3">
        <f t="shared" si="27"/>
        <v>24.5</v>
      </c>
      <c r="DC7" s="4"/>
      <c r="DD7" s="5"/>
      <c r="DN7" s="4"/>
      <c r="DO7" s="5"/>
      <c r="DS7" s="4"/>
      <c r="DT7" s="5"/>
    </row>
    <row r="8" spans="1:124" s="3" customFormat="1" ht="16" x14ac:dyDescent="0.2">
      <c r="A8" s="65" t="s">
        <v>134</v>
      </c>
      <c r="B8" s="65" t="s">
        <v>133</v>
      </c>
      <c r="C8" s="65" t="s">
        <v>132</v>
      </c>
      <c r="D8" s="65" t="s">
        <v>133</v>
      </c>
      <c r="E8" s="65" t="s">
        <v>134</v>
      </c>
      <c r="F8" s="65" t="s">
        <v>134</v>
      </c>
      <c r="G8" s="65" t="s">
        <v>134</v>
      </c>
      <c r="H8" s="65" t="s">
        <v>134</v>
      </c>
      <c r="I8" s="65" t="s">
        <v>134</v>
      </c>
      <c r="J8" s="65" t="s">
        <v>134</v>
      </c>
      <c r="K8" s="65" t="s">
        <v>133</v>
      </c>
      <c r="L8" s="65" t="s">
        <v>133</v>
      </c>
      <c r="M8" s="65" t="s">
        <v>134</v>
      </c>
      <c r="N8" s="65" t="s">
        <v>134</v>
      </c>
      <c r="O8" s="65" t="s">
        <v>133</v>
      </c>
      <c r="P8" s="65" t="s">
        <v>135</v>
      </c>
      <c r="Q8" s="65" t="s">
        <v>111</v>
      </c>
      <c r="R8" s="65" t="s">
        <v>136</v>
      </c>
      <c r="S8" s="65" t="s">
        <v>137</v>
      </c>
      <c r="T8" s="65" t="s">
        <v>114</v>
      </c>
      <c r="U8" s="65" t="s">
        <v>138</v>
      </c>
      <c r="V8" s="65" t="s">
        <v>156</v>
      </c>
      <c r="W8" s="65" t="s">
        <v>117</v>
      </c>
      <c r="X8" s="65" t="s">
        <v>140</v>
      </c>
      <c r="Y8" s="65" t="s">
        <v>141</v>
      </c>
      <c r="Z8" s="65" t="s">
        <v>142</v>
      </c>
      <c r="AA8" s="65" t="s">
        <v>182</v>
      </c>
      <c r="AB8" s="65" t="s">
        <v>161</v>
      </c>
      <c r="AC8" s="65" t="s">
        <v>145</v>
      </c>
      <c r="AD8" s="65" t="s">
        <v>174</v>
      </c>
      <c r="AE8" s="65" t="s">
        <v>125</v>
      </c>
      <c r="AF8" s="65" t="s">
        <v>126</v>
      </c>
      <c r="AG8" s="65" t="s">
        <v>147</v>
      </c>
      <c r="AM8" s="3">
        <f t="shared" si="3"/>
        <v>1</v>
      </c>
      <c r="AN8" s="3">
        <f t="shared" si="4"/>
        <v>1</v>
      </c>
      <c r="AO8" s="3">
        <f t="shared" si="5"/>
        <v>1</v>
      </c>
      <c r="AP8" s="3">
        <f t="shared" si="6"/>
        <v>1</v>
      </c>
      <c r="AQ8" s="3">
        <f t="shared" si="7"/>
        <v>1</v>
      </c>
      <c r="AR8" s="3">
        <f t="shared" si="8"/>
        <v>0</v>
      </c>
      <c r="AS8" s="3">
        <f t="shared" si="9"/>
        <v>0</v>
      </c>
      <c r="AT8" s="3">
        <f t="shared" si="10"/>
        <v>1</v>
      </c>
      <c r="AU8" s="3">
        <f t="shared" si="11"/>
        <v>0</v>
      </c>
      <c r="AV8" s="3">
        <f t="shared" si="12"/>
        <v>1</v>
      </c>
      <c r="AW8" s="3">
        <f t="shared" si="13"/>
        <v>1</v>
      </c>
      <c r="AX8" s="3">
        <f t="shared" si="14"/>
        <v>0</v>
      </c>
      <c r="AY8" s="3">
        <f t="shared" si="15"/>
        <v>0</v>
      </c>
      <c r="AZ8" s="3">
        <f t="shared" si="16"/>
        <v>1</v>
      </c>
      <c r="BA8" s="3">
        <f t="shared" si="17"/>
        <v>0</v>
      </c>
      <c r="BB8" s="3">
        <f t="shared" si="18"/>
        <v>0</v>
      </c>
      <c r="BC8" s="3">
        <f t="shared" si="19"/>
        <v>0</v>
      </c>
      <c r="BD8" s="3">
        <f t="shared" si="20"/>
        <v>0</v>
      </c>
      <c r="BE8" s="3">
        <f t="shared" si="28"/>
        <v>1</v>
      </c>
      <c r="BF8" s="5">
        <f t="shared" si="21"/>
        <v>10</v>
      </c>
      <c r="BI8" s="3">
        <f t="shared" si="22"/>
        <v>2</v>
      </c>
      <c r="BJ8" s="3">
        <f t="shared" si="0"/>
        <v>3</v>
      </c>
      <c r="BK8" s="3">
        <f t="shared" si="0"/>
        <v>4</v>
      </c>
      <c r="BL8" s="3">
        <f t="shared" si="0"/>
        <v>3</v>
      </c>
      <c r="BM8" s="3">
        <f t="shared" si="0"/>
        <v>2</v>
      </c>
      <c r="BN8" s="3">
        <f t="shared" si="0"/>
        <v>2</v>
      </c>
      <c r="BO8" s="3">
        <f t="shared" si="0"/>
        <v>2</v>
      </c>
      <c r="BP8" s="3">
        <f t="shared" si="0"/>
        <v>2</v>
      </c>
      <c r="BQ8" s="3">
        <f t="shared" si="0"/>
        <v>2</v>
      </c>
      <c r="BR8" s="3">
        <f t="shared" si="0"/>
        <v>2</v>
      </c>
      <c r="BS8" s="3">
        <f t="shared" si="0"/>
        <v>3</v>
      </c>
      <c r="BT8" s="3">
        <f t="shared" si="0"/>
        <v>3</v>
      </c>
      <c r="BU8" s="3">
        <f t="shared" si="0"/>
        <v>2</v>
      </c>
      <c r="BV8" s="3">
        <f t="shared" si="0"/>
        <v>2</v>
      </c>
      <c r="BW8" s="3">
        <f t="shared" si="0"/>
        <v>3</v>
      </c>
      <c r="BY8" s="5">
        <f t="shared" si="23"/>
        <v>37</v>
      </c>
      <c r="CC8" s="3">
        <f t="shared" si="1"/>
        <v>10</v>
      </c>
      <c r="CD8" s="3">
        <f t="shared" si="2"/>
        <v>37</v>
      </c>
      <c r="CE8" s="3">
        <f t="shared" si="24"/>
        <v>48</v>
      </c>
      <c r="CF8" s="3">
        <f t="shared" si="25"/>
        <v>61</v>
      </c>
      <c r="CG8" s="3">
        <f t="shared" si="26"/>
        <v>50</v>
      </c>
      <c r="CH8" s="3">
        <f t="shared" si="27"/>
        <v>61</v>
      </c>
      <c r="CK8" s="10"/>
      <c r="CL8" s="10"/>
      <c r="CM8" s="10"/>
      <c r="CN8" s="10"/>
      <c r="CO8" s="10"/>
      <c r="CP8" s="10"/>
      <c r="CQ8" s="10"/>
      <c r="CR8" s="53"/>
      <c r="DB8" s="53"/>
      <c r="DC8" s="115"/>
      <c r="DD8" s="115"/>
      <c r="DE8" s="53"/>
      <c r="DF8" s="53"/>
      <c r="DG8" s="53"/>
      <c r="DH8" s="53"/>
      <c r="DI8" s="53"/>
      <c r="DJ8" s="53"/>
      <c r="DK8" s="53"/>
      <c r="DL8" s="53"/>
      <c r="DN8" s="4"/>
      <c r="DO8" s="5"/>
      <c r="DS8" s="4"/>
      <c r="DT8" s="5"/>
    </row>
    <row r="9" spans="1:124" s="3" customFormat="1" ht="16" x14ac:dyDescent="0.2">
      <c r="A9" s="65" t="s">
        <v>132</v>
      </c>
      <c r="B9" s="65" t="s">
        <v>132</v>
      </c>
      <c r="C9" s="65" t="s">
        <v>132</v>
      </c>
      <c r="D9" s="65" t="s">
        <v>132</v>
      </c>
      <c r="E9" s="65" t="s">
        <v>132</v>
      </c>
      <c r="F9" s="65" t="s">
        <v>134</v>
      </c>
      <c r="G9" s="65" t="s">
        <v>134</v>
      </c>
      <c r="H9" s="65" t="s">
        <v>134</v>
      </c>
      <c r="I9" s="65" t="s">
        <v>132</v>
      </c>
      <c r="J9" s="65" t="s">
        <v>132</v>
      </c>
      <c r="K9" s="65" t="s">
        <v>132</v>
      </c>
      <c r="L9" s="65" t="s">
        <v>132</v>
      </c>
      <c r="M9" s="65" t="s">
        <v>132</v>
      </c>
      <c r="N9" s="65" t="s">
        <v>132</v>
      </c>
      <c r="O9" s="65" t="s">
        <v>132</v>
      </c>
      <c r="P9" s="65" t="s">
        <v>110</v>
      </c>
      <c r="Q9" s="65" t="s">
        <v>111</v>
      </c>
      <c r="R9" s="65" t="s">
        <v>136</v>
      </c>
      <c r="S9" s="65" t="s">
        <v>137</v>
      </c>
      <c r="T9" s="65" t="s">
        <v>114</v>
      </c>
      <c r="U9" s="65" t="s">
        <v>138</v>
      </c>
      <c r="V9" s="65" t="s">
        <v>116</v>
      </c>
      <c r="W9" s="65" t="s">
        <v>117</v>
      </c>
      <c r="X9" s="65" t="s">
        <v>118</v>
      </c>
      <c r="Y9" s="65" t="s">
        <v>141</v>
      </c>
      <c r="Z9" s="65" t="s">
        <v>142</v>
      </c>
      <c r="AA9" s="65" t="s">
        <v>182</v>
      </c>
      <c r="AB9" s="65" t="s">
        <v>153</v>
      </c>
      <c r="AC9" s="65" t="s">
        <v>145</v>
      </c>
      <c r="AD9" s="65" t="s">
        <v>123</v>
      </c>
      <c r="AE9" s="65" t="s">
        <v>187</v>
      </c>
      <c r="AF9" s="65" t="s">
        <v>157</v>
      </c>
      <c r="AG9" s="65" t="s">
        <v>147</v>
      </c>
      <c r="AM9" s="3">
        <f t="shared" si="3"/>
        <v>0</v>
      </c>
      <c r="AN9" s="3">
        <f t="shared" si="4"/>
        <v>1</v>
      </c>
      <c r="AO9" s="3">
        <f t="shared" si="5"/>
        <v>1</v>
      </c>
      <c r="AP9" s="3">
        <f t="shared" si="6"/>
        <v>1</v>
      </c>
      <c r="AQ9" s="3">
        <f t="shared" si="7"/>
        <v>1</v>
      </c>
      <c r="AR9" s="3">
        <f t="shared" si="8"/>
        <v>0</v>
      </c>
      <c r="AS9" s="3">
        <f t="shared" si="9"/>
        <v>1</v>
      </c>
      <c r="AT9" s="3">
        <f t="shared" si="10"/>
        <v>1</v>
      </c>
      <c r="AU9" s="3">
        <f t="shared" si="11"/>
        <v>1</v>
      </c>
      <c r="AV9" s="3">
        <f t="shared" si="12"/>
        <v>1</v>
      </c>
      <c r="AW9" s="3">
        <f t="shared" si="13"/>
        <v>1</v>
      </c>
      <c r="AX9" s="3">
        <f t="shared" si="14"/>
        <v>0</v>
      </c>
      <c r="AY9" s="3">
        <f t="shared" si="15"/>
        <v>1</v>
      </c>
      <c r="AZ9" s="3">
        <f t="shared" si="16"/>
        <v>1</v>
      </c>
      <c r="BA9" s="3">
        <f t="shared" si="17"/>
        <v>1</v>
      </c>
      <c r="BB9" s="3">
        <f t="shared" si="18"/>
        <v>0</v>
      </c>
      <c r="BC9" s="3">
        <f t="shared" si="19"/>
        <v>1</v>
      </c>
      <c r="BD9" s="3">
        <f t="shared" si="20"/>
        <v>0</v>
      </c>
      <c r="BE9" s="3">
        <f t="shared" si="28"/>
        <v>0</v>
      </c>
      <c r="BF9" s="5">
        <f t="shared" si="21"/>
        <v>12</v>
      </c>
      <c r="BI9" s="3">
        <f t="shared" si="22"/>
        <v>4</v>
      </c>
      <c r="BJ9" s="3">
        <f t="shared" si="0"/>
        <v>4</v>
      </c>
      <c r="BK9" s="3">
        <f t="shared" si="0"/>
        <v>4</v>
      </c>
      <c r="BL9" s="3">
        <f t="shared" si="0"/>
        <v>4</v>
      </c>
      <c r="BM9" s="3">
        <f t="shared" si="0"/>
        <v>4</v>
      </c>
      <c r="BN9" s="3">
        <f t="shared" si="0"/>
        <v>2</v>
      </c>
      <c r="BO9" s="3">
        <f t="shared" si="0"/>
        <v>2</v>
      </c>
      <c r="BP9" s="3">
        <f t="shared" si="0"/>
        <v>2</v>
      </c>
      <c r="BQ9" s="3">
        <f t="shared" si="0"/>
        <v>4</v>
      </c>
      <c r="BR9" s="3">
        <f t="shared" si="0"/>
        <v>4</v>
      </c>
      <c r="BS9" s="3">
        <f t="shared" si="0"/>
        <v>4</v>
      </c>
      <c r="BT9" s="3">
        <f t="shared" si="0"/>
        <v>4</v>
      </c>
      <c r="BU9" s="3">
        <f t="shared" si="0"/>
        <v>4</v>
      </c>
      <c r="BV9" s="3">
        <f t="shared" si="0"/>
        <v>4</v>
      </c>
      <c r="BW9" s="3">
        <f t="shared" si="0"/>
        <v>4</v>
      </c>
      <c r="BY9" s="5">
        <f t="shared" si="23"/>
        <v>54</v>
      </c>
      <c r="CC9" s="3">
        <f t="shared" si="1"/>
        <v>12</v>
      </c>
      <c r="CD9" s="3">
        <f t="shared" si="2"/>
        <v>54</v>
      </c>
      <c r="CE9" s="3">
        <f t="shared" si="24"/>
        <v>96</v>
      </c>
      <c r="CF9" s="3">
        <f t="shared" si="25"/>
        <v>130</v>
      </c>
      <c r="CG9" s="3">
        <f t="shared" si="26"/>
        <v>100</v>
      </c>
      <c r="CH9" s="3">
        <f t="shared" si="27"/>
        <v>130</v>
      </c>
      <c r="CK9" t="s">
        <v>417</v>
      </c>
      <c r="CL9"/>
      <c r="CM9"/>
      <c r="CN9"/>
      <c r="CO9"/>
      <c r="CP9"/>
      <c r="CQ9"/>
      <c r="CR9"/>
      <c r="CS9"/>
      <c r="DB9" s="53"/>
      <c r="DC9" s="53"/>
      <c r="DD9" s="53"/>
      <c r="DE9" s="53"/>
      <c r="DF9" s="53"/>
      <c r="DG9" s="53"/>
      <c r="DH9" s="53"/>
      <c r="DI9" s="53"/>
      <c r="DJ9" s="53"/>
      <c r="DK9" s="53"/>
      <c r="DL9" s="53"/>
      <c r="DN9" s="4"/>
      <c r="DO9" s="5"/>
      <c r="DS9" s="4"/>
      <c r="DT9" s="5"/>
    </row>
    <row r="10" spans="1:124" s="3" customFormat="1" ht="17" thickBot="1" x14ac:dyDescent="0.25">
      <c r="A10" s="65" t="s">
        <v>133</v>
      </c>
      <c r="B10" s="65" t="s">
        <v>132</v>
      </c>
      <c r="C10" s="65" t="s">
        <v>134</v>
      </c>
      <c r="D10" s="65" t="s">
        <v>133</v>
      </c>
      <c r="E10" s="65" t="s">
        <v>134</v>
      </c>
      <c r="F10" s="65" t="s">
        <v>134</v>
      </c>
      <c r="G10" s="65" t="s">
        <v>133</v>
      </c>
      <c r="H10" s="65" t="s">
        <v>134</v>
      </c>
      <c r="I10" s="65" t="s">
        <v>134</v>
      </c>
      <c r="J10" s="65" t="s">
        <v>134</v>
      </c>
      <c r="K10" s="65" t="s">
        <v>134</v>
      </c>
      <c r="L10" s="65" t="s">
        <v>133</v>
      </c>
      <c r="M10" s="65" t="s">
        <v>134</v>
      </c>
      <c r="N10" s="65" t="s">
        <v>134</v>
      </c>
      <c r="O10" s="65" t="s">
        <v>109</v>
      </c>
      <c r="P10" s="65" t="s">
        <v>110</v>
      </c>
      <c r="Q10" s="65" t="s">
        <v>111</v>
      </c>
      <c r="R10" s="65" t="s">
        <v>136</v>
      </c>
      <c r="S10" s="65" t="s">
        <v>113</v>
      </c>
      <c r="T10" s="65" t="s">
        <v>195</v>
      </c>
      <c r="U10" s="65" t="s">
        <v>138</v>
      </c>
      <c r="V10" s="65" t="s">
        <v>156</v>
      </c>
      <c r="W10" s="65" t="s">
        <v>139</v>
      </c>
      <c r="X10" s="65" t="s">
        <v>186</v>
      </c>
      <c r="Y10" s="65" t="s">
        <v>141</v>
      </c>
      <c r="Z10" s="65" t="s">
        <v>142</v>
      </c>
      <c r="AA10" s="65" t="s">
        <v>143</v>
      </c>
      <c r="AB10" s="65" t="s">
        <v>153</v>
      </c>
      <c r="AC10" s="65" t="s">
        <v>145</v>
      </c>
      <c r="AD10" s="65" t="s">
        <v>174</v>
      </c>
      <c r="AE10" s="65" t="s">
        <v>171</v>
      </c>
      <c r="AF10" s="65" t="s">
        <v>146</v>
      </c>
      <c r="AG10" s="65" t="s">
        <v>147</v>
      </c>
      <c r="AM10" s="3">
        <f t="shared" si="3"/>
        <v>0</v>
      </c>
      <c r="AN10" s="3">
        <f t="shared" si="4"/>
        <v>1</v>
      </c>
      <c r="AO10" s="3">
        <f t="shared" si="5"/>
        <v>1</v>
      </c>
      <c r="AP10" s="3">
        <f t="shared" si="6"/>
        <v>0</v>
      </c>
      <c r="AQ10" s="3">
        <f t="shared" si="7"/>
        <v>0</v>
      </c>
      <c r="AR10" s="3">
        <f t="shared" si="8"/>
        <v>0</v>
      </c>
      <c r="AS10" s="3">
        <f t="shared" si="9"/>
        <v>0</v>
      </c>
      <c r="AT10" s="3">
        <f t="shared" si="10"/>
        <v>0</v>
      </c>
      <c r="AU10" s="3">
        <f t="shared" si="11"/>
        <v>0</v>
      </c>
      <c r="AV10" s="3">
        <f t="shared" si="12"/>
        <v>1</v>
      </c>
      <c r="AW10" s="3">
        <f t="shared" si="13"/>
        <v>1</v>
      </c>
      <c r="AX10" s="3">
        <f t="shared" si="14"/>
        <v>1</v>
      </c>
      <c r="AY10" s="3">
        <f t="shared" si="15"/>
        <v>1</v>
      </c>
      <c r="AZ10" s="3">
        <f t="shared" si="16"/>
        <v>1</v>
      </c>
      <c r="BA10" s="3">
        <f t="shared" si="17"/>
        <v>0</v>
      </c>
      <c r="BB10" s="3">
        <f t="shared" si="18"/>
        <v>1</v>
      </c>
      <c r="BC10" s="3">
        <f t="shared" si="19"/>
        <v>0</v>
      </c>
      <c r="BD10" s="3">
        <f t="shared" si="20"/>
        <v>0</v>
      </c>
      <c r="BE10" s="3">
        <f t="shared" si="28"/>
        <v>0</v>
      </c>
      <c r="BF10" s="5">
        <f t="shared" si="21"/>
        <v>8</v>
      </c>
      <c r="BI10" s="3">
        <f t="shared" si="22"/>
        <v>3</v>
      </c>
      <c r="BJ10" s="3">
        <f t="shared" si="0"/>
        <v>4</v>
      </c>
      <c r="BK10" s="3">
        <f t="shared" si="0"/>
        <v>2</v>
      </c>
      <c r="BL10" s="3">
        <f t="shared" si="0"/>
        <v>3</v>
      </c>
      <c r="BM10" s="3">
        <f t="shared" si="0"/>
        <v>2</v>
      </c>
      <c r="BN10" s="3">
        <f t="shared" si="0"/>
        <v>2</v>
      </c>
      <c r="BO10" s="3">
        <f t="shared" si="0"/>
        <v>3</v>
      </c>
      <c r="BP10" s="3">
        <f t="shared" si="0"/>
        <v>2</v>
      </c>
      <c r="BQ10" s="3">
        <f t="shared" si="0"/>
        <v>2</v>
      </c>
      <c r="BR10" s="3">
        <f t="shared" si="0"/>
        <v>2</v>
      </c>
      <c r="BS10" s="3">
        <f t="shared" si="0"/>
        <v>2</v>
      </c>
      <c r="BT10" s="3">
        <f t="shared" si="0"/>
        <v>3</v>
      </c>
      <c r="BU10" s="3">
        <f t="shared" si="0"/>
        <v>2</v>
      </c>
      <c r="BV10" s="3">
        <f t="shared" si="0"/>
        <v>2</v>
      </c>
      <c r="BW10" s="3">
        <f t="shared" si="0"/>
        <v>1</v>
      </c>
      <c r="BY10" s="5">
        <f t="shared" si="23"/>
        <v>35</v>
      </c>
      <c r="CC10" s="3">
        <f t="shared" si="1"/>
        <v>8</v>
      </c>
      <c r="CD10" s="3">
        <f t="shared" si="2"/>
        <v>35</v>
      </c>
      <c r="CE10" s="3">
        <f t="shared" si="24"/>
        <v>14</v>
      </c>
      <c r="CF10" s="3">
        <f t="shared" si="25"/>
        <v>44.5</v>
      </c>
      <c r="CG10" s="3">
        <f t="shared" si="26"/>
        <v>15.5</v>
      </c>
      <c r="CH10" s="3">
        <f t="shared" si="27"/>
        <v>44.5</v>
      </c>
      <c r="CK10"/>
      <c r="CL10"/>
      <c r="CM10"/>
      <c r="CN10"/>
      <c r="CO10"/>
      <c r="CP10"/>
      <c r="CQ10"/>
      <c r="CR10"/>
      <c r="CS10"/>
      <c r="DB10" s="53"/>
      <c r="DC10" s="53"/>
      <c r="DD10" s="53"/>
      <c r="DE10" s="53"/>
      <c r="DF10" s="53"/>
      <c r="DG10" s="53"/>
      <c r="DH10" s="53"/>
      <c r="DI10" s="53"/>
      <c r="DJ10" s="53"/>
      <c r="DK10" s="53"/>
      <c r="DL10" s="53"/>
      <c r="DN10" s="4"/>
      <c r="DO10" s="5"/>
      <c r="DS10" s="4"/>
      <c r="DT10" s="5"/>
    </row>
    <row r="11" spans="1:124" s="3" customFormat="1" ht="16" x14ac:dyDescent="0.2">
      <c r="A11" s="65" t="s">
        <v>134</v>
      </c>
      <c r="B11" s="65" t="s">
        <v>132</v>
      </c>
      <c r="C11" s="65" t="s">
        <v>133</v>
      </c>
      <c r="D11" s="65" t="s">
        <v>134</v>
      </c>
      <c r="E11" s="65" t="s">
        <v>132</v>
      </c>
      <c r="F11" s="65" t="s">
        <v>132</v>
      </c>
      <c r="G11" s="65" t="s">
        <v>133</v>
      </c>
      <c r="H11" s="65" t="s">
        <v>134</v>
      </c>
      <c r="I11" s="65" t="s">
        <v>134</v>
      </c>
      <c r="J11" s="65" t="s">
        <v>134</v>
      </c>
      <c r="K11" s="65" t="s">
        <v>134</v>
      </c>
      <c r="L11" s="65" t="s">
        <v>134</v>
      </c>
      <c r="M11" s="65" t="s">
        <v>134</v>
      </c>
      <c r="N11" s="65" t="s">
        <v>133</v>
      </c>
      <c r="O11" s="65" t="s">
        <v>134</v>
      </c>
      <c r="P11" s="65" t="s">
        <v>110</v>
      </c>
      <c r="Q11" s="65" t="s">
        <v>151</v>
      </c>
      <c r="R11" s="65" t="s">
        <v>136</v>
      </c>
      <c r="S11" s="65" t="s">
        <v>137</v>
      </c>
      <c r="T11" s="65" t="s">
        <v>114</v>
      </c>
      <c r="U11" s="65" t="s">
        <v>155</v>
      </c>
      <c r="V11" s="65" t="s">
        <v>116</v>
      </c>
      <c r="W11" s="65" t="s">
        <v>117</v>
      </c>
      <c r="X11" s="65" t="s">
        <v>140</v>
      </c>
      <c r="Y11" s="65" t="s">
        <v>141</v>
      </c>
      <c r="Z11" s="65" t="s">
        <v>142</v>
      </c>
      <c r="AA11" s="65" t="s">
        <v>143</v>
      </c>
      <c r="AB11" s="65" t="s">
        <v>153</v>
      </c>
      <c r="AC11" s="65" t="s">
        <v>145</v>
      </c>
      <c r="AD11" s="65" t="s">
        <v>123</v>
      </c>
      <c r="AE11" s="65" t="s">
        <v>171</v>
      </c>
      <c r="AF11" s="65" t="s">
        <v>227</v>
      </c>
      <c r="AG11" s="65" t="s">
        <v>147</v>
      </c>
      <c r="AM11" s="3">
        <f t="shared" si="3"/>
        <v>0</v>
      </c>
      <c r="AN11" s="3">
        <f t="shared" si="4"/>
        <v>0</v>
      </c>
      <c r="AO11" s="3">
        <f t="shared" si="5"/>
        <v>1</v>
      </c>
      <c r="AP11" s="3">
        <f t="shared" si="6"/>
        <v>1</v>
      </c>
      <c r="AQ11" s="3">
        <f t="shared" si="7"/>
        <v>1</v>
      </c>
      <c r="AR11" s="3">
        <f t="shared" si="8"/>
        <v>0</v>
      </c>
      <c r="AS11" s="3">
        <f t="shared" si="9"/>
        <v>1</v>
      </c>
      <c r="AT11" s="3">
        <f t="shared" si="10"/>
        <v>1</v>
      </c>
      <c r="AU11" s="3">
        <f t="shared" si="11"/>
        <v>0</v>
      </c>
      <c r="AV11" s="3">
        <f t="shared" si="12"/>
        <v>1</v>
      </c>
      <c r="AW11" s="3">
        <f t="shared" si="13"/>
        <v>1</v>
      </c>
      <c r="AX11" s="3">
        <f t="shared" si="14"/>
        <v>1</v>
      </c>
      <c r="AY11" s="3">
        <f t="shared" si="15"/>
        <v>1</v>
      </c>
      <c r="AZ11" s="3">
        <f t="shared" si="16"/>
        <v>1</v>
      </c>
      <c r="BA11" s="3">
        <f t="shared" si="17"/>
        <v>1</v>
      </c>
      <c r="BB11" s="3">
        <f t="shared" si="18"/>
        <v>1</v>
      </c>
      <c r="BC11" s="3">
        <f t="shared" si="19"/>
        <v>0</v>
      </c>
      <c r="BD11" s="3">
        <f t="shared" si="20"/>
        <v>0</v>
      </c>
      <c r="BE11" s="3">
        <f t="shared" si="28"/>
        <v>0</v>
      </c>
      <c r="BF11" s="5">
        <f t="shared" si="21"/>
        <v>12</v>
      </c>
      <c r="BI11" s="3">
        <f t="shared" si="22"/>
        <v>2</v>
      </c>
      <c r="BJ11" s="3">
        <f t="shared" si="0"/>
        <v>4</v>
      </c>
      <c r="BK11" s="3">
        <f t="shared" si="0"/>
        <v>3</v>
      </c>
      <c r="BL11" s="3">
        <f t="shared" si="0"/>
        <v>2</v>
      </c>
      <c r="BM11" s="3">
        <f t="shared" si="0"/>
        <v>4</v>
      </c>
      <c r="BN11" s="3">
        <f t="shared" si="0"/>
        <v>4</v>
      </c>
      <c r="BO11" s="3">
        <f t="shared" si="0"/>
        <v>3</v>
      </c>
      <c r="BP11" s="3">
        <f t="shared" si="0"/>
        <v>2</v>
      </c>
      <c r="BQ11" s="3">
        <f t="shared" si="0"/>
        <v>2</v>
      </c>
      <c r="BR11" s="3">
        <f t="shared" si="0"/>
        <v>2</v>
      </c>
      <c r="BS11" s="3">
        <f t="shared" si="0"/>
        <v>2</v>
      </c>
      <c r="BT11" s="3">
        <f t="shared" si="0"/>
        <v>2</v>
      </c>
      <c r="BU11" s="3">
        <f t="shared" si="0"/>
        <v>2</v>
      </c>
      <c r="BV11" s="3">
        <f t="shared" si="0"/>
        <v>3</v>
      </c>
      <c r="BW11" s="3">
        <f t="shared" si="0"/>
        <v>2</v>
      </c>
      <c r="BY11" s="5">
        <f t="shared" si="23"/>
        <v>39</v>
      </c>
      <c r="CC11" s="3">
        <f t="shared" si="1"/>
        <v>12</v>
      </c>
      <c r="CD11" s="3">
        <f t="shared" si="2"/>
        <v>39</v>
      </c>
      <c r="CE11" s="3">
        <f t="shared" si="24"/>
        <v>94.5</v>
      </c>
      <c r="CF11" s="3">
        <f t="shared" si="25"/>
        <v>74.5</v>
      </c>
      <c r="CG11" s="3">
        <f t="shared" si="26"/>
        <v>100</v>
      </c>
      <c r="CH11" s="3">
        <f t="shared" si="27"/>
        <v>74.5</v>
      </c>
      <c r="CK11" s="9" t="s">
        <v>418</v>
      </c>
      <c r="CL11" s="9"/>
      <c r="CM11"/>
      <c r="CN11"/>
      <c r="CO11"/>
      <c r="CP11"/>
      <c r="CQ11"/>
      <c r="CR11"/>
      <c r="CS11"/>
      <c r="DB11" s="53"/>
      <c r="DC11" s="53"/>
      <c r="DD11" s="53"/>
      <c r="DE11" s="53"/>
      <c r="DF11" s="53"/>
      <c r="DG11" s="53"/>
      <c r="DH11" s="53"/>
      <c r="DI11" s="53"/>
      <c r="DJ11" s="53"/>
      <c r="DK11" s="53"/>
      <c r="DL11" s="53"/>
      <c r="DN11" s="4"/>
      <c r="DO11" s="5"/>
      <c r="DS11" s="4"/>
      <c r="DT11" s="5"/>
    </row>
    <row r="12" spans="1:124" s="3" customFormat="1" ht="16" x14ac:dyDescent="0.2">
      <c r="A12" s="65" t="s">
        <v>132</v>
      </c>
      <c r="B12" s="65" t="s">
        <v>132</v>
      </c>
      <c r="C12" s="65" t="s">
        <v>132</v>
      </c>
      <c r="D12" s="65" t="s">
        <v>134</v>
      </c>
      <c r="E12" s="65" t="s">
        <v>134</v>
      </c>
      <c r="F12" s="65" t="s">
        <v>133</v>
      </c>
      <c r="G12" s="65" t="s">
        <v>134</v>
      </c>
      <c r="H12" s="65" t="s">
        <v>134</v>
      </c>
      <c r="I12" s="65" t="s">
        <v>133</v>
      </c>
      <c r="J12" s="65" t="s">
        <v>134</v>
      </c>
      <c r="K12" s="65" t="s">
        <v>134</v>
      </c>
      <c r="L12" s="65" t="s">
        <v>134</v>
      </c>
      <c r="M12" s="65" t="s">
        <v>109</v>
      </c>
      <c r="N12" s="65" t="s">
        <v>134</v>
      </c>
      <c r="O12" s="65" t="s">
        <v>134</v>
      </c>
      <c r="P12" s="65" t="s">
        <v>135</v>
      </c>
      <c r="Q12" s="65" t="s">
        <v>151</v>
      </c>
      <c r="R12" s="65" t="s">
        <v>136</v>
      </c>
      <c r="S12" s="65" t="s">
        <v>137</v>
      </c>
      <c r="T12" s="65" t="s">
        <v>195</v>
      </c>
      <c r="U12" s="65" t="s">
        <v>138</v>
      </c>
      <c r="V12" s="65" t="s">
        <v>116</v>
      </c>
      <c r="W12" s="65" t="s">
        <v>117</v>
      </c>
      <c r="X12" s="65" t="s">
        <v>216</v>
      </c>
      <c r="Y12" s="65" t="s">
        <v>141</v>
      </c>
      <c r="Z12" s="65" t="s">
        <v>142</v>
      </c>
      <c r="AA12" s="65" t="s">
        <v>143</v>
      </c>
      <c r="AB12" s="65" t="s">
        <v>122</v>
      </c>
      <c r="AC12" s="65" t="s">
        <v>145</v>
      </c>
      <c r="AD12" s="65" t="s">
        <v>123</v>
      </c>
      <c r="AE12" s="65" t="s">
        <v>187</v>
      </c>
      <c r="AF12" s="65" t="s">
        <v>157</v>
      </c>
      <c r="AG12" s="65" t="s">
        <v>147</v>
      </c>
      <c r="AM12" s="3">
        <f t="shared" si="3"/>
        <v>1</v>
      </c>
      <c r="AN12" s="3">
        <f t="shared" si="4"/>
        <v>0</v>
      </c>
      <c r="AO12" s="3">
        <f t="shared" si="5"/>
        <v>1</v>
      </c>
      <c r="AP12" s="3">
        <f t="shared" si="6"/>
        <v>1</v>
      </c>
      <c r="AQ12" s="3">
        <f t="shared" si="7"/>
        <v>0</v>
      </c>
      <c r="AR12" s="3">
        <f t="shared" si="8"/>
        <v>0</v>
      </c>
      <c r="AS12" s="3">
        <f t="shared" si="9"/>
        <v>1</v>
      </c>
      <c r="AT12" s="3">
        <f t="shared" si="10"/>
        <v>1</v>
      </c>
      <c r="AU12" s="3">
        <f t="shared" si="11"/>
        <v>0</v>
      </c>
      <c r="AV12" s="3">
        <f t="shared" si="12"/>
        <v>1</v>
      </c>
      <c r="AW12" s="3">
        <f t="shared" si="13"/>
        <v>1</v>
      </c>
      <c r="AX12" s="3">
        <f t="shared" si="14"/>
        <v>1</v>
      </c>
      <c r="AY12" s="3">
        <f t="shared" si="15"/>
        <v>0</v>
      </c>
      <c r="AZ12" s="3">
        <f t="shared" si="16"/>
        <v>1</v>
      </c>
      <c r="BA12" s="3">
        <f t="shared" si="17"/>
        <v>1</v>
      </c>
      <c r="BB12" s="3">
        <f t="shared" si="18"/>
        <v>0</v>
      </c>
      <c r="BC12" s="3">
        <f t="shared" si="19"/>
        <v>1</v>
      </c>
      <c r="BD12" s="3">
        <f t="shared" si="20"/>
        <v>0</v>
      </c>
      <c r="BE12" s="3">
        <f t="shared" si="28"/>
        <v>0</v>
      </c>
      <c r="BF12" s="5">
        <f t="shared" si="21"/>
        <v>10</v>
      </c>
      <c r="BI12" s="3">
        <f t="shared" si="22"/>
        <v>4</v>
      </c>
      <c r="BJ12" s="3">
        <f t="shared" si="0"/>
        <v>4</v>
      </c>
      <c r="BK12" s="3">
        <f t="shared" si="0"/>
        <v>4</v>
      </c>
      <c r="BL12" s="3">
        <f t="shared" si="0"/>
        <v>2</v>
      </c>
      <c r="BM12" s="3">
        <f t="shared" si="0"/>
        <v>2</v>
      </c>
      <c r="BN12" s="3">
        <f t="shared" si="0"/>
        <v>3</v>
      </c>
      <c r="BO12" s="3">
        <f t="shared" si="0"/>
        <v>2</v>
      </c>
      <c r="BP12" s="3">
        <f t="shared" si="0"/>
        <v>2</v>
      </c>
      <c r="BQ12" s="3">
        <f t="shared" si="0"/>
        <v>3</v>
      </c>
      <c r="BR12" s="3">
        <f t="shared" si="0"/>
        <v>2</v>
      </c>
      <c r="BS12" s="3">
        <f t="shared" si="0"/>
        <v>2</v>
      </c>
      <c r="BT12" s="3">
        <f t="shared" si="0"/>
        <v>2</v>
      </c>
      <c r="BU12" s="3">
        <f t="shared" si="0"/>
        <v>1</v>
      </c>
      <c r="BV12" s="3">
        <f t="shared" si="0"/>
        <v>2</v>
      </c>
      <c r="BW12" s="3">
        <f t="shared" si="0"/>
        <v>2</v>
      </c>
      <c r="BY12" s="5">
        <f t="shared" si="23"/>
        <v>37</v>
      </c>
      <c r="CC12" s="3">
        <f t="shared" si="1"/>
        <v>10</v>
      </c>
      <c r="CD12" s="3">
        <f t="shared" si="2"/>
        <v>37</v>
      </c>
      <c r="CE12" s="3">
        <f t="shared" si="24"/>
        <v>46.5</v>
      </c>
      <c r="CF12" s="3">
        <f t="shared" si="25"/>
        <v>61</v>
      </c>
      <c r="CG12" s="3">
        <f t="shared" si="26"/>
        <v>50</v>
      </c>
      <c r="CH12" s="3">
        <f t="shared" si="27"/>
        <v>61</v>
      </c>
      <c r="CK12" s="6" t="s">
        <v>419</v>
      </c>
      <c r="CL12" s="116">
        <v>0.1228133613108995</v>
      </c>
      <c r="CM12"/>
      <c r="CN12"/>
      <c r="CO12"/>
      <c r="CP12"/>
      <c r="CQ12"/>
      <c r="CR12"/>
      <c r="CS12"/>
      <c r="DB12" s="53"/>
      <c r="DC12" s="53"/>
      <c r="DD12" s="53"/>
      <c r="DE12" s="53"/>
      <c r="DF12" s="53"/>
      <c r="DG12" s="53"/>
      <c r="DH12" s="53"/>
      <c r="DI12" s="53"/>
      <c r="DJ12" s="53"/>
      <c r="DK12" s="53"/>
      <c r="DL12" s="53"/>
      <c r="DN12" s="4"/>
      <c r="DO12" s="5"/>
      <c r="DS12" s="4"/>
      <c r="DT12" s="5"/>
    </row>
    <row r="13" spans="1:124" s="3" customFormat="1" ht="16" x14ac:dyDescent="0.2">
      <c r="A13" s="65" t="s">
        <v>109</v>
      </c>
      <c r="B13" s="65" t="s">
        <v>132</v>
      </c>
      <c r="C13" s="65" t="s">
        <v>133</v>
      </c>
      <c r="D13" s="65" t="s">
        <v>134</v>
      </c>
      <c r="E13" s="65" t="s">
        <v>134</v>
      </c>
      <c r="F13" s="65" t="s">
        <v>132</v>
      </c>
      <c r="G13" s="65" t="s">
        <v>133</v>
      </c>
      <c r="H13" s="65" t="s">
        <v>134</v>
      </c>
      <c r="I13" s="65" t="s">
        <v>134</v>
      </c>
      <c r="J13" s="65" t="s">
        <v>134</v>
      </c>
      <c r="K13" s="65" t="s">
        <v>134</v>
      </c>
      <c r="L13" s="65" t="s">
        <v>134</v>
      </c>
      <c r="M13" s="65" t="s">
        <v>109</v>
      </c>
      <c r="N13" s="65" t="s">
        <v>133</v>
      </c>
      <c r="O13" s="65" t="s">
        <v>134</v>
      </c>
      <c r="P13" s="65" t="s">
        <v>110</v>
      </c>
      <c r="Q13" s="65" t="s">
        <v>166</v>
      </c>
      <c r="R13" s="65" t="s">
        <v>136</v>
      </c>
      <c r="S13" s="65" t="s">
        <v>137</v>
      </c>
      <c r="T13" s="65" t="s">
        <v>114</v>
      </c>
      <c r="U13" s="65" t="s">
        <v>138</v>
      </c>
      <c r="V13" s="65" t="s">
        <v>176</v>
      </c>
      <c r="W13" s="65" t="s">
        <v>387</v>
      </c>
      <c r="X13" s="65" t="s">
        <v>216</v>
      </c>
      <c r="Y13" s="65" t="s">
        <v>119</v>
      </c>
      <c r="Z13" s="65" t="s">
        <v>142</v>
      </c>
      <c r="AA13" s="65" t="s">
        <v>143</v>
      </c>
      <c r="AB13" s="65" t="s">
        <v>144</v>
      </c>
      <c r="AC13" s="65" t="s">
        <v>145</v>
      </c>
      <c r="AD13" s="65" t="s">
        <v>123</v>
      </c>
      <c r="AE13" s="65" t="s">
        <v>125</v>
      </c>
      <c r="AF13" s="65" t="s">
        <v>126</v>
      </c>
      <c r="AG13" s="65" t="s">
        <v>192</v>
      </c>
      <c r="AM13" s="3">
        <f t="shared" si="3"/>
        <v>0</v>
      </c>
      <c r="AN13" s="3">
        <f t="shared" si="4"/>
        <v>0</v>
      </c>
      <c r="AO13" s="3">
        <f t="shared" si="5"/>
        <v>1</v>
      </c>
      <c r="AP13" s="3">
        <f t="shared" si="6"/>
        <v>1</v>
      </c>
      <c r="AQ13" s="3">
        <f t="shared" si="7"/>
        <v>1</v>
      </c>
      <c r="AR13" s="3">
        <f t="shared" si="8"/>
        <v>0</v>
      </c>
      <c r="AS13" s="3">
        <f t="shared" si="9"/>
        <v>0</v>
      </c>
      <c r="AT13" s="3">
        <f t="shared" si="10"/>
        <v>0</v>
      </c>
      <c r="AU13" s="3">
        <f t="shared" si="11"/>
        <v>0</v>
      </c>
      <c r="AV13" s="3">
        <f t="shared" si="12"/>
        <v>0</v>
      </c>
      <c r="AW13" s="3">
        <f t="shared" si="13"/>
        <v>1</v>
      </c>
      <c r="AX13" s="3">
        <f t="shared" si="14"/>
        <v>1</v>
      </c>
      <c r="AY13" s="3">
        <f t="shared" si="15"/>
        <v>0</v>
      </c>
      <c r="AZ13" s="3">
        <f t="shared" si="16"/>
        <v>1</v>
      </c>
      <c r="BA13" s="3">
        <f t="shared" si="17"/>
        <v>1</v>
      </c>
      <c r="BB13" s="3">
        <f t="shared" si="18"/>
        <v>0</v>
      </c>
      <c r="BC13" s="3">
        <f t="shared" si="19"/>
        <v>0</v>
      </c>
      <c r="BD13" s="3">
        <f t="shared" si="20"/>
        <v>0</v>
      </c>
      <c r="BE13" s="3">
        <f t="shared" si="28"/>
        <v>1</v>
      </c>
      <c r="BF13" s="5">
        <f t="shared" si="21"/>
        <v>8</v>
      </c>
      <c r="BI13" s="3">
        <f t="shared" si="22"/>
        <v>1</v>
      </c>
      <c r="BJ13" s="3">
        <f t="shared" si="0"/>
        <v>4</v>
      </c>
      <c r="BK13" s="3">
        <f t="shared" si="0"/>
        <v>3</v>
      </c>
      <c r="BL13" s="3">
        <f t="shared" si="0"/>
        <v>2</v>
      </c>
      <c r="BM13" s="3">
        <f t="shared" si="0"/>
        <v>2</v>
      </c>
      <c r="BN13" s="3">
        <f t="shared" si="0"/>
        <v>4</v>
      </c>
      <c r="BO13" s="3">
        <f t="shared" si="0"/>
        <v>3</v>
      </c>
      <c r="BP13" s="3">
        <f t="shared" si="0"/>
        <v>2</v>
      </c>
      <c r="BQ13" s="3">
        <f t="shared" si="0"/>
        <v>2</v>
      </c>
      <c r="BR13" s="3">
        <f t="shared" si="0"/>
        <v>2</v>
      </c>
      <c r="BS13" s="3">
        <f t="shared" si="0"/>
        <v>2</v>
      </c>
      <c r="BT13" s="3">
        <f t="shared" si="0"/>
        <v>2</v>
      </c>
      <c r="BU13" s="3">
        <f t="shared" si="0"/>
        <v>1</v>
      </c>
      <c r="BV13" s="3">
        <f t="shared" si="0"/>
        <v>3</v>
      </c>
      <c r="BW13" s="3">
        <f t="shared" si="0"/>
        <v>2</v>
      </c>
      <c r="BY13" s="5">
        <f t="shared" si="23"/>
        <v>35</v>
      </c>
      <c r="CC13" s="3">
        <f t="shared" si="1"/>
        <v>8</v>
      </c>
      <c r="CD13" s="3">
        <f t="shared" si="2"/>
        <v>35</v>
      </c>
      <c r="CE13" s="3">
        <f t="shared" si="24"/>
        <v>13.5</v>
      </c>
      <c r="CF13" s="3">
        <f t="shared" si="25"/>
        <v>44.5</v>
      </c>
      <c r="CG13" s="3">
        <f t="shared" si="26"/>
        <v>15.5</v>
      </c>
      <c r="CH13" s="3">
        <f t="shared" si="27"/>
        <v>44.5</v>
      </c>
      <c r="CK13" s="6" t="s">
        <v>420</v>
      </c>
      <c r="CL13" s="6">
        <v>1.5083121716481546E-2</v>
      </c>
      <c r="CM13"/>
      <c r="CN13"/>
      <c r="CO13"/>
      <c r="CP13"/>
      <c r="CQ13"/>
      <c r="CR13"/>
      <c r="CS13"/>
      <c r="DB13" s="53"/>
      <c r="DC13" s="53"/>
      <c r="DD13" s="53"/>
      <c r="DE13" s="53"/>
      <c r="DF13" s="53"/>
      <c r="DG13" s="53"/>
      <c r="DH13" s="53"/>
      <c r="DI13" s="53"/>
      <c r="DJ13" s="53"/>
      <c r="DK13" s="53"/>
      <c r="DL13" s="53"/>
      <c r="DN13" s="4"/>
      <c r="DO13" s="5"/>
      <c r="DS13" s="4"/>
      <c r="DT13" s="5"/>
    </row>
    <row r="14" spans="1:124" s="3" customFormat="1" ht="16" x14ac:dyDescent="0.2">
      <c r="A14" s="65" t="s">
        <v>134</v>
      </c>
      <c r="B14" s="65" t="s">
        <v>132</v>
      </c>
      <c r="C14" s="65" t="s">
        <v>134</v>
      </c>
      <c r="D14" s="65" t="s">
        <v>134</v>
      </c>
      <c r="E14" s="65" t="s">
        <v>134</v>
      </c>
      <c r="F14" s="65" t="s">
        <v>133</v>
      </c>
      <c r="G14" s="65" t="s">
        <v>109</v>
      </c>
      <c r="H14" s="65" t="s">
        <v>134</v>
      </c>
      <c r="I14" s="65" t="s">
        <v>134</v>
      </c>
      <c r="J14" s="65" t="s">
        <v>134</v>
      </c>
      <c r="K14" s="65" t="s">
        <v>134</v>
      </c>
      <c r="L14" s="65" t="s">
        <v>134</v>
      </c>
      <c r="M14" s="65" t="s">
        <v>109</v>
      </c>
      <c r="N14" s="65" t="s">
        <v>133</v>
      </c>
      <c r="O14" s="65" t="s">
        <v>134</v>
      </c>
      <c r="P14" s="65" t="s">
        <v>165</v>
      </c>
      <c r="Q14" s="65" t="s">
        <v>151</v>
      </c>
      <c r="R14" s="65" t="s">
        <v>136</v>
      </c>
      <c r="S14" s="65" t="s">
        <v>137</v>
      </c>
      <c r="T14" s="65" t="s">
        <v>114</v>
      </c>
      <c r="U14" s="65" t="s">
        <v>138</v>
      </c>
      <c r="V14" s="65" t="s">
        <v>156</v>
      </c>
      <c r="W14" s="65" t="s">
        <v>139</v>
      </c>
      <c r="X14" s="65" t="s">
        <v>140</v>
      </c>
      <c r="Y14" s="65" t="s">
        <v>141</v>
      </c>
      <c r="Z14" s="65" t="s">
        <v>120</v>
      </c>
      <c r="AA14" s="65" t="s">
        <v>143</v>
      </c>
      <c r="AB14" s="65" t="s">
        <v>122</v>
      </c>
      <c r="AC14" s="65" t="s">
        <v>145</v>
      </c>
      <c r="AD14" s="65" t="s">
        <v>174</v>
      </c>
      <c r="AE14" s="65" t="s">
        <v>125</v>
      </c>
      <c r="AF14" s="65" t="s">
        <v>157</v>
      </c>
      <c r="AG14" s="65" t="s">
        <v>147</v>
      </c>
      <c r="AM14" s="3">
        <f t="shared" si="3"/>
        <v>0</v>
      </c>
      <c r="AN14" s="3">
        <f t="shared" si="4"/>
        <v>0</v>
      </c>
      <c r="AO14" s="3">
        <f t="shared" si="5"/>
        <v>1</v>
      </c>
      <c r="AP14" s="3">
        <f t="shared" si="6"/>
        <v>1</v>
      </c>
      <c r="AQ14" s="3">
        <f t="shared" si="7"/>
        <v>1</v>
      </c>
      <c r="AR14" s="3">
        <f t="shared" si="8"/>
        <v>0</v>
      </c>
      <c r="AS14" s="3">
        <f t="shared" si="9"/>
        <v>0</v>
      </c>
      <c r="AT14" s="3">
        <f t="shared" si="10"/>
        <v>0</v>
      </c>
      <c r="AU14" s="3">
        <f t="shared" si="11"/>
        <v>0</v>
      </c>
      <c r="AV14" s="3">
        <f t="shared" si="12"/>
        <v>1</v>
      </c>
      <c r="AW14" s="3">
        <f t="shared" si="13"/>
        <v>0</v>
      </c>
      <c r="AX14" s="3">
        <f t="shared" si="14"/>
        <v>1</v>
      </c>
      <c r="AY14" s="3">
        <f t="shared" si="15"/>
        <v>0</v>
      </c>
      <c r="AZ14" s="3">
        <f t="shared" si="16"/>
        <v>1</v>
      </c>
      <c r="BA14" s="3">
        <f t="shared" si="17"/>
        <v>0</v>
      </c>
      <c r="BB14" s="3">
        <f t="shared" si="18"/>
        <v>0</v>
      </c>
      <c r="BC14" s="3">
        <f t="shared" si="19"/>
        <v>1</v>
      </c>
      <c r="BD14" s="3">
        <f t="shared" si="20"/>
        <v>0</v>
      </c>
      <c r="BE14" s="3">
        <f t="shared" si="28"/>
        <v>0</v>
      </c>
      <c r="BF14" s="5">
        <f t="shared" si="21"/>
        <v>6</v>
      </c>
      <c r="BI14" s="3">
        <f t="shared" si="22"/>
        <v>2</v>
      </c>
      <c r="BJ14" s="3">
        <f t="shared" si="0"/>
        <v>4</v>
      </c>
      <c r="BK14" s="3">
        <f t="shared" si="0"/>
        <v>2</v>
      </c>
      <c r="BL14" s="3">
        <f t="shared" si="0"/>
        <v>2</v>
      </c>
      <c r="BM14" s="3">
        <f t="shared" si="0"/>
        <v>2</v>
      </c>
      <c r="BN14" s="3">
        <f t="shared" si="0"/>
        <v>3</v>
      </c>
      <c r="BO14" s="3">
        <f t="shared" si="0"/>
        <v>1</v>
      </c>
      <c r="BP14" s="3">
        <f t="shared" si="0"/>
        <v>2</v>
      </c>
      <c r="BQ14" s="3">
        <f t="shared" si="0"/>
        <v>2</v>
      </c>
      <c r="BR14" s="3">
        <f t="shared" si="0"/>
        <v>2</v>
      </c>
      <c r="BS14" s="3">
        <f t="shared" si="0"/>
        <v>2</v>
      </c>
      <c r="BT14" s="3">
        <f t="shared" si="0"/>
        <v>2</v>
      </c>
      <c r="BU14" s="3">
        <f t="shared" si="0"/>
        <v>1</v>
      </c>
      <c r="BV14" s="3">
        <f t="shared" si="0"/>
        <v>3</v>
      </c>
      <c r="BW14" s="3">
        <f t="shared" si="0"/>
        <v>2</v>
      </c>
      <c r="BY14" s="5">
        <f t="shared" si="23"/>
        <v>32</v>
      </c>
      <c r="CC14" s="3">
        <f t="shared" si="1"/>
        <v>6</v>
      </c>
      <c r="CD14" s="3">
        <f t="shared" si="2"/>
        <v>32</v>
      </c>
      <c r="CE14" s="3">
        <f t="shared" si="24"/>
        <v>4.5</v>
      </c>
      <c r="CF14" s="3">
        <f t="shared" si="25"/>
        <v>29</v>
      </c>
      <c r="CG14" s="3">
        <f t="shared" si="26"/>
        <v>5.5</v>
      </c>
      <c r="CH14" s="3">
        <f t="shared" si="27"/>
        <v>29</v>
      </c>
      <c r="CK14" s="6" t="s">
        <v>421</v>
      </c>
      <c r="CL14" s="6">
        <v>7.5646722639356023E-3</v>
      </c>
      <c r="CM14"/>
      <c r="CN14"/>
      <c r="CO14"/>
      <c r="CP14"/>
      <c r="CQ14"/>
      <c r="CR14"/>
      <c r="CS14"/>
      <c r="DB14" s="53"/>
      <c r="DC14" s="121"/>
      <c r="DD14" s="121"/>
      <c r="DE14" s="53"/>
      <c r="DF14" s="53"/>
      <c r="DG14" s="53"/>
      <c r="DH14" s="53"/>
      <c r="DI14" s="53"/>
      <c r="DJ14" s="53"/>
      <c r="DK14" s="53"/>
      <c r="DL14" s="53"/>
      <c r="DN14" s="4"/>
      <c r="DO14" s="5"/>
      <c r="DS14" s="4"/>
      <c r="DT14" s="5"/>
    </row>
    <row r="15" spans="1:124" s="3" customFormat="1" ht="16" x14ac:dyDescent="0.2">
      <c r="A15" s="65" t="s">
        <v>134</v>
      </c>
      <c r="B15" s="65" t="s">
        <v>134</v>
      </c>
      <c r="C15" s="65" t="s">
        <v>134</v>
      </c>
      <c r="D15" s="65" t="s">
        <v>134</v>
      </c>
      <c r="E15" s="65" t="s">
        <v>134</v>
      </c>
      <c r="F15" s="65" t="s">
        <v>134</v>
      </c>
      <c r="G15" s="65" t="s">
        <v>134</v>
      </c>
      <c r="H15" s="65" t="s">
        <v>134</v>
      </c>
      <c r="I15" s="65" t="s">
        <v>134</v>
      </c>
      <c r="J15" s="65" t="s">
        <v>134</v>
      </c>
      <c r="K15" s="65" t="s">
        <v>134</v>
      </c>
      <c r="L15" s="65" t="s">
        <v>134</v>
      </c>
      <c r="M15" s="65" t="s">
        <v>109</v>
      </c>
      <c r="N15" s="65" t="s">
        <v>109</v>
      </c>
      <c r="O15" s="65" t="s">
        <v>134</v>
      </c>
      <c r="P15" s="65" t="s">
        <v>135</v>
      </c>
      <c r="Q15" s="65" t="s">
        <v>151</v>
      </c>
      <c r="R15" s="65" t="s">
        <v>136</v>
      </c>
      <c r="S15" s="65" t="s">
        <v>137</v>
      </c>
      <c r="T15" s="65" t="s">
        <v>114</v>
      </c>
      <c r="U15" s="65" t="s">
        <v>155</v>
      </c>
      <c r="V15" s="65" t="s">
        <v>116</v>
      </c>
      <c r="W15" s="65" t="s">
        <v>117</v>
      </c>
      <c r="X15" s="65" t="s">
        <v>140</v>
      </c>
      <c r="Y15" s="65" t="s">
        <v>141</v>
      </c>
      <c r="Z15" s="65" t="s">
        <v>120</v>
      </c>
      <c r="AA15" s="65" t="s">
        <v>143</v>
      </c>
      <c r="AB15" s="65" t="s">
        <v>153</v>
      </c>
      <c r="AC15" s="65" t="s">
        <v>145</v>
      </c>
      <c r="AD15" s="65" t="s">
        <v>123</v>
      </c>
      <c r="AE15" s="65" t="s">
        <v>171</v>
      </c>
      <c r="AF15" s="65" t="s">
        <v>157</v>
      </c>
      <c r="AG15" s="65" t="s">
        <v>192</v>
      </c>
      <c r="AM15" s="3">
        <f t="shared" si="3"/>
        <v>1</v>
      </c>
      <c r="AN15" s="3">
        <f t="shared" si="4"/>
        <v>0</v>
      </c>
      <c r="AO15" s="3">
        <f t="shared" si="5"/>
        <v>1</v>
      </c>
      <c r="AP15" s="3">
        <f t="shared" si="6"/>
        <v>1</v>
      </c>
      <c r="AQ15" s="3">
        <f t="shared" si="7"/>
        <v>1</v>
      </c>
      <c r="AR15" s="3">
        <f t="shared" si="8"/>
        <v>0</v>
      </c>
      <c r="AS15" s="3">
        <f t="shared" si="9"/>
        <v>1</v>
      </c>
      <c r="AT15" s="3">
        <f t="shared" si="10"/>
        <v>1</v>
      </c>
      <c r="AU15" s="3">
        <f t="shared" si="11"/>
        <v>0</v>
      </c>
      <c r="AV15" s="3">
        <f t="shared" si="12"/>
        <v>1</v>
      </c>
      <c r="AW15" s="3">
        <f t="shared" si="13"/>
        <v>0</v>
      </c>
      <c r="AX15" s="3">
        <f t="shared" si="14"/>
        <v>1</v>
      </c>
      <c r="AY15" s="3">
        <f t="shared" si="15"/>
        <v>1</v>
      </c>
      <c r="AZ15" s="3">
        <f t="shared" si="16"/>
        <v>1</v>
      </c>
      <c r="BA15" s="3">
        <f t="shared" si="17"/>
        <v>1</v>
      </c>
      <c r="BB15" s="3">
        <f t="shared" si="18"/>
        <v>1</v>
      </c>
      <c r="BC15" s="3">
        <f t="shared" si="19"/>
        <v>1</v>
      </c>
      <c r="BD15" s="3">
        <f t="shared" si="20"/>
        <v>0</v>
      </c>
      <c r="BE15" s="3">
        <f t="shared" si="28"/>
        <v>0</v>
      </c>
      <c r="BF15" s="5">
        <f t="shared" si="21"/>
        <v>12</v>
      </c>
      <c r="BI15" s="3">
        <f t="shared" si="22"/>
        <v>2</v>
      </c>
      <c r="BJ15" s="3">
        <f t="shared" si="0"/>
        <v>2</v>
      </c>
      <c r="BK15" s="3">
        <f t="shared" si="0"/>
        <v>2</v>
      </c>
      <c r="BL15" s="3">
        <f t="shared" si="0"/>
        <v>2</v>
      </c>
      <c r="BM15" s="3">
        <f t="shared" si="0"/>
        <v>2</v>
      </c>
      <c r="BN15" s="3">
        <f t="shared" si="0"/>
        <v>2</v>
      </c>
      <c r="BO15" s="3">
        <f t="shared" si="0"/>
        <v>2</v>
      </c>
      <c r="BP15" s="3">
        <f t="shared" si="0"/>
        <v>2</v>
      </c>
      <c r="BQ15" s="3">
        <f t="shared" si="0"/>
        <v>2</v>
      </c>
      <c r="BR15" s="3">
        <f t="shared" si="0"/>
        <v>2</v>
      </c>
      <c r="BS15" s="3">
        <f t="shared" si="0"/>
        <v>2</v>
      </c>
      <c r="BT15" s="3">
        <f t="shared" si="0"/>
        <v>2</v>
      </c>
      <c r="BU15" s="3">
        <f t="shared" si="0"/>
        <v>1</v>
      </c>
      <c r="BV15" s="3">
        <f t="shared" si="0"/>
        <v>1</v>
      </c>
      <c r="BW15" s="3">
        <f t="shared" si="0"/>
        <v>2</v>
      </c>
      <c r="BY15" s="5">
        <f t="shared" si="23"/>
        <v>28</v>
      </c>
      <c r="CC15" s="3">
        <f t="shared" si="1"/>
        <v>12</v>
      </c>
      <c r="CD15" s="3">
        <f t="shared" si="2"/>
        <v>28</v>
      </c>
      <c r="CE15" s="3">
        <f t="shared" si="24"/>
        <v>91</v>
      </c>
      <c r="CF15" s="3">
        <f t="shared" si="25"/>
        <v>11.5</v>
      </c>
      <c r="CG15" s="3">
        <f t="shared" si="26"/>
        <v>100</v>
      </c>
      <c r="CH15" s="3">
        <f t="shared" si="27"/>
        <v>11.5</v>
      </c>
      <c r="CK15" s="6" t="s">
        <v>422</v>
      </c>
      <c r="CL15" s="6">
        <v>2.090447691878055</v>
      </c>
      <c r="CM15"/>
      <c r="CN15"/>
      <c r="CO15"/>
      <c r="CP15"/>
      <c r="CQ15"/>
      <c r="CR15"/>
      <c r="CS15"/>
      <c r="DB15" s="53"/>
      <c r="DC15" s="6"/>
      <c r="DD15" s="6"/>
      <c r="DE15" s="53"/>
      <c r="DF15" s="53"/>
      <c r="DG15" s="53"/>
      <c r="DH15" s="53"/>
      <c r="DI15" s="53"/>
      <c r="DJ15" s="53"/>
      <c r="DK15" s="53"/>
      <c r="DL15" s="53"/>
      <c r="DN15" s="4"/>
      <c r="DO15" s="5"/>
      <c r="DS15" s="4"/>
      <c r="DT15" s="5"/>
    </row>
    <row r="16" spans="1:124" s="3" customFormat="1" ht="17" thickBot="1" x14ac:dyDescent="0.25">
      <c r="A16" s="65" t="s">
        <v>134</v>
      </c>
      <c r="B16" s="65" t="s">
        <v>132</v>
      </c>
      <c r="C16" s="65" t="s">
        <v>133</v>
      </c>
      <c r="D16" s="65" t="s">
        <v>134</v>
      </c>
      <c r="E16" s="65" t="s">
        <v>134</v>
      </c>
      <c r="F16" s="65" t="s">
        <v>134</v>
      </c>
      <c r="G16" s="65" t="s">
        <v>134</v>
      </c>
      <c r="H16" s="65" t="s">
        <v>134</v>
      </c>
      <c r="I16" s="65" t="s">
        <v>134</v>
      </c>
      <c r="J16" s="65" t="s">
        <v>134</v>
      </c>
      <c r="K16" s="65" t="s">
        <v>134</v>
      </c>
      <c r="L16" s="65" t="s">
        <v>109</v>
      </c>
      <c r="M16" s="65" t="s">
        <v>109</v>
      </c>
      <c r="N16" s="65" t="s">
        <v>134</v>
      </c>
      <c r="O16" s="65" t="s">
        <v>109</v>
      </c>
      <c r="P16" s="65" t="s">
        <v>135</v>
      </c>
      <c r="Q16" s="65" t="s">
        <v>111</v>
      </c>
      <c r="R16" s="65" t="s">
        <v>136</v>
      </c>
      <c r="S16" s="65" t="s">
        <v>137</v>
      </c>
      <c r="T16" s="65" t="s">
        <v>114</v>
      </c>
      <c r="U16" s="65" t="s">
        <v>138</v>
      </c>
      <c r="V16" s="65" t="s">
        <v>116</v>
      </c>
      <c r="W16" s="65" t="s">
        <v>117</v>
      </c>
      <c r="X16" s="65" t="s">
        <v>118</v>
      </c>
      <c r="Y16" s="65" t="s">
        <v>141</v>
      </c>
      <c r="Z16" s="65" t="s">
        <v>142</v>
      </c>
      <c r="AA16" s="65" t="s">
        <v>143</v>
      </c>
      <c r="AB16" s="65" t="s">
        <v>122</v>
      </c>
      <c r="AC16" s="65" t="s">
        <v>145</v>
      </c>
      <c r="AD16" s="65" t="s">
        <v>123</v>
      </c>
      <c r="AE16" s="65" t="s">
        <v>171</v>
      </c>
      <c r="AF16" s="65" t="s">
        <v>126</v>
      </c>
      <c r="AG16" s="65" t="s">
        <v>127</v>
      </c>
      <c r="AM16" s="3">
        <f t="shared" si="3"/>
        <v>1</v>
      </c>
      <c r="AN16" s="3">
        <f t="shared" si="4"/>
        <v>1</v>
      </c>
      <c r="AO16" s="3">
        <f t="shared" si="5"/>
        <v>1</v>
      </c>
      <c r="AP16" s="3">
        <f t="shared" si="6"/>
        <v>1</v>
      </c>
      <c r="AQ16" s="3">
        <f t="shared" si="7"/>
        <v>1</v>
      </c>
      <c r="AR16" s="3">
        <f t="shared" si="8"/>
        <v>0</v>
      </c>
      <c r="AS16" s="3">
        <f t="shared" si="9"/>
        <v>1</v>
      </c>
      <c r="AT16" s="3">
        <f t="shared" si="10"/>
        <v>1</v>
      </c>
      <c r="AU16" s="3">
        <f t="shared" si="11"/>
        <v>1</v>
      </c>
      <c r="AV16" s="3">
        <f t="shared" si="12"/>
        <v>1</v>
      </c>
      <c r="AW16" s="3">
        <f t="shared" si="13"/>
        <v>1</v>
      </c>
      <c r="AX16" s="3">
        <f t="shared" si="14"/>
        <v>1</v>
      </c>
      <c r="AY16" s="3">
        <f t="shared" si="15"/>
        <v>0</v>
      </c>
      <c r="AZ16" s="3">
        <f t="shared" si="16"/>
        <v>1</v>
      </c>
      <c r="BA16" s="3">
        <f t="shared" si="17"/>
        <v>1</v>
      </c>
      <c r="BB16" s="3">
        <f t="shared" si="18"/>
        <v>1</v>
      </c>
      <c r="BC16" s="3">
        <f t="shared" si="19"/>
        <v>0</v>
      </c>
      <c r="BD16" s="3">
        <f t="shared" si="20"/>
        <v>1</v>
      </c>
      <c r="BE16" s="3">
        <f t="shared" si="28"/>
        <v>1</v>
      </c>
      <c r="BF16" s="5">
        <f t="shared" si="21"/>
        <v>16</v>
      </c>
      <c r="BI16" s="3">
        <f t="shared" si="22"/>
        <v>2</v>
      </c>
      <c r="BJ16" s="3">
        <f t="shared" si="0"/>
        <v>4</v>
      </c>
      <c r="BK16" s="3">
        <f t="shared" si="0"/>
        <v>3</v>
      </c>
      <c r="BL16" s="3">
        <f t="shared" si="0"/>
        <v>2</v>
      </c>
      <c r="BM16" s="3">
        <f t="shared" si="0"/>
        <v>2</v>
      </c>
      <c r="BN16" s="3">
        <f t="shared" si="0"/>
        <v>2</v>
      </c>
      <c r="BO16" s="3">
        <f t="shared" si="0"/>
        <v>2</v>
      </c>
      <c r="BP16" s="3">
        <f t="shared" si="0"/>
        <v>2</v>
      </c>
      <c r="BQ16" s="3">
        <f t="shared" si="0"/>
        <v>2</v>
      </c>
      <c r="BR16" s="3">
        <f t="shared" si="0"/>
        <v>2</v>
      </c>
      <c r="BS16" s="3">
        <f t="shared" si="0"/>
        <v>2</v>
      </c>
      <c r="BT16" s="3">
        <f t="shared" si="0"/>
        <v>1</v>
      </c>
      <c r="BU16" s="3">
        <f t="shared" si="0"/>
        <v>1</v>
      </c>
      <c r="BV16" s="3">
        <f t="shared" si="0"/>
        <v>2</v>
      </c>
      <c r="BW16" s="3">
        <f t="shared" si="0"/>
        <v>1</v>
      </c>
      <c r="BY16" s="5">
        <f t="shared" si="23"/>
        <v>30</v>
      </c>
      <c r="CC16" s="3">
        <f t="shared" si="1"/>
        <v>16</v>
      </c>
      <c r="CD16" s="3">
        <f t="shared" si="2"/>
        <v>30</v>
      </c>
      <c r="CE16" s="3">
        <f t="shared" si="24"/>
        <v>119.5</v>
      </c>
      <c r="CF16" s="3">
        <f t="shared" si="25"/>
        <v>18</v>
      </c>
      <c r="CG16" s="3">
        <f t="shared" si="26"/>
        <v>132.5</v>
      </c>
      <c r="CH16" s="3">
        <f t="shared" si="27"/>
        <v>18</v>
      </c>
      <c r="CK16" s="7" t="s">
        <v>423</v>
      </c>
      <c r="CL16" s="7">
        <v>133</v>
      </c>
      <c r="CM16"/>
      <c r="CN16"/>
      <c r="CO16"/>
      <c r="CP16"/>
      <c r="CQ16"/>
      <c r="CR16"/>
      <c r="CS16"/>
      <c r="DB16" s="53"/>
      <c r="DC16" s="6"/>
      <c r="DD16" s="6"/>
      <c r="DE16" s="53"/>
      <c r="DF16" s="53"/>
      <c r="DG16" s="53"/>
      <c r="DH16" s="53"/>
      <c r="DI16" s="53"/>
      <c r="DJ16" s="53"/>
      <c r="DK16" s="53"/>
      <c r="DL16" s="53"/>
      <c r="DN16" s="4"/>
      <c r="DO16" s="5"/>
      <c r="DS16" s="4"/>
      <c r="DT16" s="5"/>
    </row>
    <row r="17" spans="1:124" s="3" customFormat="1" ht="16" x14ac:dyDescent="0.2">
      <c r="A17" s="65" t="s">
        <v>133</v>
      </c>
      <c r="B17" s="65" t="s">
        <v>132</v>
      </c>
      <c r="C17" s="65" t="s">
        <v>133</v>
      </c>
      <c r="D17" s="65" t="s">
        <v>134</v>
      </c>
      <c r="E17" s="65" t="s">
        <v>133</v>
      </c>
      <c r="F17" s="65" t="s">
        <v>133</v>
      </c>
      <c r="G17" s="65" t="s">
        <v>134</v>
      </c>
      <c r="H17" s="65" t="s">
        <v>134</v>
      </c>
      <c r="I17" s="65" t="s">
        <v>134</v>
      </c>
      <c r="J17" s="65" t="s">
        <v>134</v>
      </c>
      <c r="K17" s="65" t="s">
        <v>134</v>
      </c>
      <c r="L17" s="65" t="s">
        <v>133</v>
      </c>
      <c r="M17" s="65" t="s">
        <v>133</v>
      </c>
      <c r="N17" s="65" t="s">
        <v>133</v>
      </c>
      <c r="O17" s="65" t="s">
        <v>133</v>
      </c>
      <c r="P17" s="65" t="s">
        <v>110</v>
      </c>
      <c r="Q17" s="65" t="s">
        <v>111</v>
      </c>
      <c r="R17" s="65" t="s">
        <v>376</v>
      </c>
      <c r="S17" s="65" t="s">
        <v>137</v>
      </c>
      <c r="T17" s="65" t="s">
        <v>114</v>
      </c>
      <c r="U17" s="65" t="s">
        <v>138</v>
      </c>
      <c r="V17" s="65" t="s">
        <v>116</v>
      </c>
      <c r="W17" s="65" t="s">
        <v>117</v>
      </c>
      <c r="X17" s="65" t="s">
        <v>140</v>
      </c>
      <c r="Y17" s="65" t="s">
        <v>141</v>
      </c>
      <c r="Z17" s="65" t="s">
        <v>120</v>
      </c>
      <c r="AA17" s="65" t="s">
        <v>143</v>
      </c>
      <c r="AB17" s="65" t="s">
        <v>153</v>
      </c>
      <c r="AC17" s="65" t="s">
        <v>145</v>
      </c>
      <c r="AD17" s="65" t="s">
        <v>123</v>
      </c>
      <c r="AE17" s="65" t="s">
        <v>171</v>
      </c>
      <c r="AF17" s="65" t="s">
        <v>126</v>
      </c>
      <c r="AG17" s="65" t="s">
        <v>147</v>
      </c>
      <c r="AM17" s="3">
        <f t="shared" si="3"/>
        <v>0</v>
      </c>
      <c r="AN17" s="3">
        <f t="shared" si="4"/>
        <v>1</v>
      </c>
      <c r="AO17" s="3">
        <f t="shared" si="5"/>
        <v>0</v>
      </c>
      <c r="AP17" s="3">
        <f t="shared" si="6"/>
        <v>1</v>
      </c>
      <c r="AQ17" s="3">
        <f t="shared" si="7"/>
        <v>1</v>
      </c>
      <c r="AR17" s="3">
        <f t="shared" si="8"/>
        <v>0</v>
      </c>
      <c r="AS17" s="3">
        <f t="shared" si="9"/>
        <v>1</v>
      </c>
      <c r="AT17" s="3">
        <f t="shared" si="10"/>
        <v>1</v>
      </c>
      <c r="AU17" s="3">
        <f t="shared" si="11"/>
        <v>0</v>
      </c>
      <c r="AV17" s="3">
        <f t="shared" si="12"/>
        <v>1</v>
      </c>
      <c r="AW17" s="3">
        <f t="shared" si="13"/>
        <v>0</v>
      </c>
      <c r="AX17" s="3">
        <f t="shared" si="14"/>
        <v>1</v>
      </c>
      <c r="AY17" s="3">
        <f t="shared" si="15"/>
        <v>1</v>
      </c>
      <c r="AZ17" s="3">
        <f t="shared" si="16"/>
        <v>1</v>
      </c>
      <c r="BA17" s="3">
        <f t="shared" si="17"/>
        <v>1</v>
      </c>
      <c r="BB17" s="3">
        <f t="shared" si="18"/>
        <v>1</v>
      </c>
      <c r="BC17" s="3">
        <f t="shared" si="19"/>
        <v>0</v>
      </c>
      <c r="BD17" s="3">
        <f t="shared" si="20"/>
        <v>0</v>
      </c>
      <c r="BE17" s="3">
        <f t="shared" si="28"/>
        <v>1</v>
      </c>
      <c r="BF17" s="5">
        <f t="shared" si="21"/>
        <v>12</v>
      </c>
      <c r="BI17" s="3">
        <f t="shared" si="22"/>
        <v>3</v>
      </c>
      <c r="BJ17" s="3">
        <f t="shared" si="0"/>
        <v>4</v>
      </c>
      <c r="BK17" s="3">
        <f t="shared" si="0"/>
        <v>3</v>
      </c>
      <c r="BL17" s="3">
        <f t="shared" si="0"/>
        <v>2</v>
      </c>
      <c r="BM17" s="3">
        <f t="shared" si="0"/>
        <v>3</v>
      </c>
      <c r="BN17" s="3">
        <f t="shared" si="0"/>
        <v>3</v>
      </c>
      <c r="BO17" s="3">
        <f t="shared" si="0"/>
        <v>2</v>
      </c>
      <c r="BP17" s="3">
        <f t="shared" si="0"/>
        <v>2</v>
      </c>
      <c r="BQ17" s="3">
        <f t="shared" si="0"/>
        <v>2</v>
      </c>
      <c r="BR17" s="3">
        <f t="shared" si="0"/>
        <v>2</v>
      </c>
      <c r="BS17" s="3">
        <f t="shared" si="0"/>
        <v>2</v>
      </c>
      <c r="BT17" s="3">
        <f t="shared" si="0"/>
        <v>3</v>
      </c>
      <c r="BU17" s="3">
        <f t="shared" si="0"/>
        <v>3</v>
      </c>
      <c r="BV17" s="3">
        <f t="shared" si="0"/>
        <v>3</v>
      </c>
      <c r="BW17" s="3">
        <f t="shared" si="0"/>
        <v>3</v>
      </c>
      <c r="BY17" s="5">
        <f t="shared" si="23"/>
        <v>40</v>
      </c>
      <c r="CC17" s="3">
        <f t="shared" si="1"/>
        <v>12</v>
      </c>
      <c r="CD17" s="3">
        <f t="shared" si="2"/>
        <v>40</v>
      </c>
      <c r="CE17" s="3">
        <f t="shared" si="24"/>
        <v>90.5</v>
      </c>
      <c r="CF17" s="3">
        <f t="shared" si="25"/>
        <v>86</v>
      </c>
      <c r="CG17" s="3">
        <f t="shared" si="26"/>
        <v>100</v>
      </c>
      <c r="CH17" s="3">
        <f t="shared" si="27"/>
        <v>86</v>
      </c>
      <c r="CK17"/>
      <c r="CL17"/>
      <c r="CM17"/>
      <c r="CN17"/>
      <c r="CO17"/>
      <c r="CP17"/>
      <c r="CQ17"/>
      <c r="CR17"/>
      <c r="CS17"/>
      <c r="DB17" s="53"/>
      <c r="DC17" s="6"/>
      <c r="DD17" s="6"/>
      <c r="DE17" s="53"/>
      <c r="DF17" s="53"/>
      <c r="DG17" s="53"/>
      <c r="DH17" s="53"/>
      <c r="DI17" s="53"/>
      <c r="DJ17" s="53"/>
      <c r="DK17" s="53"/>
      <c r="DL17" s="53"/>
      <c r="DN17" s="4"/>
      <c r="DO17" s="5"/>
      <c r="DS17" s="4"/>
      <c r="DT17" s="5"/>
    </row>
    <row r="18" spans="1:124" s="3" customFormat="1" ht="17" thickBot="1" x14ac:dyDescent="0.25">
      <c r="A18" s="65" t="s">
        <v>134</v>
      </c>
      <c r="B18" s="65" t="s">
        <v>132</v>
      </c>
      <c r="C18" s="65" t="s">
        <v>132</v>
      </c>
      <c r="D18" s="65" t="s">
        <v>133</v>
      </c>
      <c r="E18" s="65" t="s">
        <v>133</v>
      </c>
      <c r="F18" s="65" t="s">
        <v>132</v>
      </c>
      <c r="G18" s="65" t="s">
        <v>133</v>
      </c>
      <c r="H18" s="65" t="s">
        <v>134</v>
      </c>
      <c r="I18" s="65" t="s">
        <v>133</v>
      </c>
      <c r="J18" s="65" t="s">
        <v>133</v>
      </c>
      <c r="K18" s="65" t="s">
        <v>132</v>
      </c>
      <c r="L18" s="65" t="s">
        <v>132</v>
      </c>
      <c r="M18" s="65" t="s">
        <v>132</v>
      </c>
      <c r="N18" s="65" t="s">
        <v>132</v>
      </c>
      <c r="O18" s="65" t="s">
        <v>134</v>
      </c>
      <c r="P18" s="65" t="s">
        <v>110</v>
      </c>
      <c r="Q18" s="65" t="s">
        <v>111</v>
      </c>
      <c r="R18" s="65" t="s">
        <v>136</v>
      </c>
      <c r="S18" s="65" t="s">
        <v>152</v>
      </c>
      <c r="T18" s="65" t="s">
        <v>195</v>
      </c>
      <c r="U18" s="65" t="s">
        <v>155</v>
      </c>
      <c r="V18" s="65" t="s">
        <v>156</v>
      </c>
      <c r="W18" s="65" t="s">
        <v>117</v>
      </c>
      <c r="X18" s="65" t="s">
        <v>118</v>
      </c>
      <c r="Y18" s="65" t="s">
        <v>141</v>
      </c>
      <c r="Z18" s="65" t="s">
        <v>142</v>
      </c>
      <c r="AA18" s="65" t="s">
        <v>143</v>
      </c>
      <c r="AB18" s="65" t="s">
        <v>153</v>
      </c>
      <c r="AC18" s="65" t="s">
        <v>145</v>
      </c>
      <c r="AD18" s="65" t="s">
        <v>174</v>
      </c>
      <c r="AE18" s="65" t="s">
        <v>125</v>
      </c>
      <c r="AF18" s="65" t="s">
        <v>126</v>
      </c>
      <c r="AG18" s="65" t="s">
        <v>147</v>
      </c>
      <c r="AM18" s="3">
        <f t="shared" si="3"/>
        <v>0</v>
      </c>
      <c r="AN18" s="3">
        <f t="shared" si="4"/>
        <v>1</v>
      </c>
      <c r="AO18" s="3">
        <f t="shared" si="5"/>
        <v>1</v>
      </c>
      <c r="AP18" s="3">
        <f t="shared" si="6"/>
        <v>0</v>
      </c>
      <c r="AQ18" s="3">
        <f t="shared" si="7"/>
        <v>0</v>
      </c>
      <c r="AR18" s="3">
        <f t="shared" si="8"/>
        <v>0</v>
      </c>
      <c r="AS18" s="3">
        <f t="shared" si="9"/>
        <v>0</v>
      </c>
      <c r="AT18" s="3">
        <f t="shared" si="10"/>
        <v>1</v>
      </c>
      <c r="AU18" s="3">
        <f t="shared" si="11"/>
        <v>1</v>
      </c>
      <c r="AV18" s="3">
        <f t="shared" si="12"/>
        <v>1</v>
      </c>
      <c r="AW18" s="3">
        <f t="shared" si="13"/>
        <v>1</v>
      </c>
      <c r="AX18" s="3">
        <f t="shared" si="14"/>
        <v>1</v>
      </c>
      <c r="AY18" s="3">
        <f t="shared" si="15"/>
        <v>1</v>
      </c>
      <c r="AZ18" s="3">
        <f t="shared" si="16"/>
        <v>1</v>
      </c>
      <c r="BA18" s="3">
        <f t="shared" si="17"/>
        <v>0</v>
      </c>
      <c r="BB18" s="3">
        <f t="shared" si="18"/>
        <v>0</v>
      </c>
      <c r="BC18" s="3">
        <f t="shared" si="19"/>
        <v>0</v>
      </c>
      <c r="BD18" s="3">
        <f t="shared" si="20"/>
        <v>0</v>
      </c>
      <c r="BE18" s="3">
        <f t="shared" si="28"/>
        <v>1</v>
      </c>
      <c r="BF18" s="5">
        <f t="shared" si="21"/>
        <v>10</v>
      </c>
      <c r="BI18" s="3">
        <f t="shared" si="22"/>
        <v>2</v>
      </c>
      <c r="BJ18" s="3">
        <f t="shared" si="0"/>
        <v>4</v>
      </c>
      <c r="BK18" s="3">
        <f t="shared" si="0"/>
        <v>4</v>
      </c>
      <c r="BL18" s="3">
        <f t="shared" si="0"/>
        <v>3</v>
      </c>
      <c r="BM18" s="3">
        <f t="shared" si="0"/>
        <v>3</v>
      </c>
      <c r="BN18" s="3">
        <f t="shared" si="0"/>
        <v>4</v>
      </c>
      <c r="BO18" s="3">
        <f t="shared" si="0"/>
        <v>3</v>
      </c>
      <c r="BP18" s="3">
        <f t="shared" si="0"/>
        <v>2</v>
      </c>
      <c r="BQ18" s="3">
        <f t="shared" si="0"/>
        <v>3</v>
      </c>
      <c r="BR18" s="3">
        <f t="shared" si="0"/>
        <v>3</v>
      </c>
      <c r="BS18" s="3">
        <f t="shared" si="0"/>
        <v>4</v>
      </c>
      <c r="BT18" s="3">
        <f t="shared" si="0"/>
        <v>4</v>
      </c>
      <c r="BU18" s="3">
        <f t="shared" si="0"/>
        <v>4</v>
      </c>
      <c r="BV18" s="3">
        <f t="shared" si="0"/>
        <v>4</v>
      </c>
      <c r="BW18" s="3">
        <f t="shared" si="0"/>
        <v>2</v>
      </c>
      <c r="BY18" s="5">
        <f t="shared" si="23"/>
        <v>49</v>
      </c>
      <c r="CC18" s="3">
        <f t="shared" si="1"/>
        <v>10</v>
      </c>
      <c r="CD18" s="3">
        <f t="shared" si="2"/>
        <v>49</v>
      </c>
      <c r="CE18" s="3">
        <f t="shared" si="24"/>
        <v>44</v>
      </c>
      <c r="CF18" s="3">
        <f t="shared" si="25"/>
        <v>124.5</v>
      </c>
      <c r="CG18" s="3">
        <f t="shared" si="26"/>
        <v>50</v>
      </c>
      <c r="CH18" s="3">
        <f t="shared" si="27"/>
        <v>124.5</v>
      </c>
      <c r="CK18" t="s">
        <v>424</v>
      </c>
      <c r="CL18"/>
      <c r="CM18"/>
      <c r="CN18"/>
      <c r="CO18"/>
      <c r="CP18"/>
      <c r="CQ18"/>
      <c r="CR18"/>
      <c r="CS18"/>
      <c r="DB18" s="53"/>
      <c r="DC18" s="6"/>
      <c r="DD18" s="6"/>
      <c r="DE18" s="53"/>
      <c r="DF18" s="53"/>
      <c r="DG18" s="53"/>
      <c r="DH18" s="53"/>
      <c r="DI18" s="53"/>
      <c r="DJ18" s="53"/>
      <c r="DK18" s="53"/>
      <c r="DL18" s="53"/>
      <c r="DN18" s="4"/>
      <c r="DO18" s="5"/>
      <c r="DS18" s="4"/>
      <c r="DT18" s="5"/>
    </row>
    <row r="19" spans="1:124" s="3" customFormat="1" ht="16" x14ac:dyDescent="0.2">
      <c r="A19" s="65" t="s">
        <v>134</v>
      </c>
      <c r="B19" s="65" t="s">
        <v>132</v>
      </c>
      <c r="C19" s="65" t="s">
        <v>133</v>
      </c>
      <c r="D19" s="65" t="s">
        <v>134</v>
      </c>
      <c r="E19" s="65" t="s">
        <v>133</v>
      </c>
      <c r="F19" s="65" t="s">
        <v>134</v>
      </c>
      <c r="G19" s="65" t="s">
        <v>109</v>
      </c>
      <c r="H19" s="65" t="s">
        <v>134</v>
      </c>
      <c r="I19" s="65" t="s">
        <v>134</v>
      </c>
      <c r="J19" s="65" t="s">
        <v>134</v>
      </c>
      <c r="K19" s="65" t="s">
        <v>109</v>
      </c>
      <c r="L19" s="65" t="s">
        <v>134</v>
      </c>
      <c r="M19" s="65" t="s">
        <v>134</v>
      </c>
      <c r="N19" s="65" t="s">
        <v>133</v>
      </c>
      <c r="O19" s="65" t="s">
        <v>134</v>
      </c>
      <c r="P19" s="65" t="s">
        <v>110</v>
      </c>
      <c r="Q19" s="65" t="s">
        <v>111</v>
      </c>
      <c r="R19" s="65" t="s">
        <v>136</v>
      </c>
      <c r="S19" s="65" t="s">
        <v>137</v>
      </c>
      <c r="T19" s="65" t="s">
        <v>114</v>
      </c>
      <c r="U19" s="65" t="s">
        <v>115</v>
      </c>
      <c r="V19" s="65" t="s">
        <v>116</v>
      </c>
      <c r="W19" s="65" t="s">
        <v>117</v>
      </c>
      <c r="X19" s="65" t="s">
        <v>118</v>
      </c>
      <c r="Y19" s="65" t="s">
        <v>141</v>
      </c>
      <c r="Z19" s="65" t="s">
        <v>120</v>
      </c>
      <c r="AA19" s="65" t="s">
        <v>143</v>
      </c>
      <c r="AB19" s="65" t="s">
        <v>144</v>
      </c>
      <c r="AC19" s="65" t="s">
        <v>145</v>
      </c>
      <c r="AD19" s="65" t="s">
        <v>123</v>
      </c>
      <c r="AE19" s="65" t="s">
        <v>187</v>
      </c>
      <c r="AF19" s="65" t="s">
        <v>146</v>
      </c>
      <c r="AG19" s="65" t="s">
        <v>147</v>
      </c>
      <c r="AM19" s="3">
        <f t="shared" si="3"/>
        <v>0</v>
      </c>
      <c r="AN19" s="3">
        <f t="shared" si="4"/>
        <v>1</v>
      </c>
      <c r="AO19" s="3">
        <f t="shared" si="5"/>
        <v>1</v>
      </c>
      <c r="AP19" s="3">
        <f t="shared" si="6"/>
        <v>1</v>
      </c>
      <c r="AQ19" s="3">
        <f t="shared" si="7"/>
        <v>1</v>
      </c>
      <c r="AR19" s="3">
        <f t="shared" si="8"/>
        <v>0</v>
      </c>
      <c r="AS19" s="3">
        <f t="shared" si="9"/>
        <v>1</v>
      </c>
      <c r="AT19" s="3">
        <f t="shared" si="10"/>
        <v>1</v>
      </c>
      <c r="AU19" s="3">
        <f t="shared" si="11"/>
        <v>1</v>
      </c>
      <c r="AV19" s="3">
        <f t="shared" si="12"/>
        <v>1</v>
      </c>
      <c r="AW19" s="3">
        <f t="shared" si="13"/>
        <v>0</v>
      </c>
      <c r="AX19" s="3">
        <f t="shared" si="14"/>
        <v>1</v>
      </c>
      <c r="AY19" s="3">
        <f t="shared" si="15"/>
        <v>0</v>
      </c>
      <c r="AZ19" s="3">
        <f t="shared" si="16"/>
        <v>1</v>
      </c>
      <c r="BA19" s="3">
        <f t="shared" si="17"/>
        <v>1</v>
      </c>
      <c r="BB19" s="3">
        <f t="shared" si="18"/>
        <v>0</v>
      </c>
      <c r="BC19" s="3">
        <f t="shared" si="19"/>
        <v>0</v>
      </c>
      <c r="BD19" s="3">
        <f t="shared" si="20"/>
        <v>0</v>
      </c>
      <c r="BE19" s="3">
        <f t="shared" si="28"/>
        <v>0</v>
      </c>
      <c r="BF19" s="5">
        <f t="shared" si="21"/>
        <v>11</v>
      </c>
      <c r="BI19" s="3">
        <f t="shared" si="22"/>
        <v>2</v>
      </c>
      <c r="BJ19" s="3">
        <f t="shared" ref="BJ19:BJ82" si="29">VALUE(LEFT(B19,1))</f>
        <v>4</v>
      </c>
      <c r="BK19" s="3">
        <f t="shared" ref="BK19:BK82" si="30">VALUE(LEFT(C19,1))</f>
        <v>3</v>
      </c>
      <c r="BL19" s="3">
        <f t="shared" ref="BL19:BL82" si="31">VALUE(LEFT(D19,1))</f>
        <v>2</v>
      </c>
      <c r="BM19" s="3">
        <f t="shared" ref="BM19:BM82" si="32">VALUE(LEFT(E19,1))</f>
        <v>3</v>
      </c>
      <c r="BN19" s="3">
        <f t="shared" ref="BN19:BN82" si="33">VALUE(LEFT(F19,1))</f>
        <v>2</v>
      </c>
      <c r="BO19" s="3">
        <f t="shared" ref="BO19:BO82" si="34">VALUE(LEFT(G19,1))</f>
        <v>1</v>
      </c>
      <c r="BP19" s="3">
        <f t="shared" ref="BP19:BP82" si="35">VALUE(LEFT(H19,1))</f>
        <v>2</v>
      </c>
      <c r="BQ19" s="3">
        <f t="shared" ref="BQ19:BQ82" si="36">VALUE(LEFT(I19,1))</f>
        <v>2</v>
      </c>
      <c r="BR19" s="3">
        <f t="shared" ref="BR19:BR82" si="37">VALUE(LEFT(J19,1))</f>
        <v>2</v>
      </c>
      <c r="BS19" s="3">
        <f t="shared" ref="BS19:BS82" si="38">VALUE(LEFT(K19,1))</f>
        <v>1</v>
      </c>
      <c r="BT19" s="3">
        <f t="shared" ref="BT19:BT82" si="39">VALUE(LEFT(L19,1))</f>
        <v>2</v>
      </c>
      <c r="BU19" s="3">
        <f t="shared" ref="BU19:BU82" si="40">VALUE(LEFT(M19,1))</f>
        <v>2</v>
      </c>
      <c r="BV19" s="3">
        <f t="shared" ref="BV19:BV82" si="41">VALUE(LEFT(N19,1))</f>
        <v>3</v>
      </c>
      <c r="BW19" s="3">
        <f t="shared" ref="BW19:BW82" si="42">VALUE(LEFT(O19,1))</f>
        <v>2</v>
      </c>
      <c r="BY19" s="5">
        <f t="shared" si="23"/>
        <v>33</v>
      </c>
      <c r="CC19" s="3">
        <f t="shared" si="1"/>
        <v>11</v>
      </c>
      <c r="CD19" s="3">
        <f t="shared" si="2"/>
        <v>33</v>
      </c>
      <c r="CE19" s="3">
        <f t="shared" si="24"/>
        <v>65.5</v>
      </c>
      <c r="CF19" s="3">
        <f t="shared" si="25"/>
        <v>32.5</v>
      </c>
      <c r="CG19" s="3">
        <f t="shared" si="26"/>
        <v>74</v>
      </c>
      <c r="CH19" s="3">
        <f t="shared" si="27"/>
        <v>32.5</v>
      </c>
      <c r="CK19" s="8"/>
      <c r="CL19" s="8" t="s">
        <v>429</v>
      </c>
      <c r="CM19" s="8" t="s">
        <v>430</v>
      </c>
      <c r="CN19" s="8" t="s">
        <v>431</v>
      </c>
      <c r="CO19" s="8" t="s">
        <v>396</v>
      </c>
      <c r="CP19" s="8" t="s">
        <v>432</v>
      </c>
      <c r="CQ19"/>
      <c r="CR19"/>
      <c r="CS19"/>
      <c r="DB19" s="53"/>
      <c r="DC19" s="6"/>
      <c r="DD19" s="6"/>
      <c r="DE19" s="53"/>
      <c r="DF19" s="53"/>
      <c r="DG19" s="53"/>
      <c r="DH19" s="53"/>
      <c r="DI19" s="53"/>
      <c r="DJ19" s="53"/>
      <c r="DK19" s="53"/>
      <c r="DL19" s="53"/>
      <c r="DN19" s="4"/>
      <c r="DO19" s="5"/>
      <c r="DS19" s="4"/>
      <c r="DT19" s="5"/>
    </row>
    <row r="20" spans="1:124" s="3" customFormat="1" ht="16" x14ac:dyDescent="0.2">
      <c r="A20" s="58" t="s">
        <v>109</v>
      </c>
      <c r="B20" s="58" t="s">
        <v>109</v>
      </c>
      <c r="C20" s="58" t="s">
        <v>109</v>
      </c>
      <c r="D20" s="58" t="s">
        <v>109</v>
      </c>
      <c r="E20" s="58" t="s">
        <v>109</v>
      </c>
      <c r="F20" s="58" t="s">
        <v>109</v>
      </c>
      <c r="G20" s="58" t="s">
        <v>109</v>
      </c>
      <c r="H20" s="58" t="s">
        <v>109</v>
      </c>
      <c r="I20" s="58" t="s">
        <v>109</v>
      </c>
      <c r="J20" s="58" t="s">
        <v>109</v>
      </c>
      <c r="K20" s="58" t="s">
        <v>109</v>
      </c>
      <c r="L20" s="58" t="s">
        <v>109</v>
      </c>
      <c r="M20" s="58" t="s">
        <v>109</v>
      </c>
      <c r="N20" s="58" t="s">
        <v>109</v>
      </c>
      <c r="O20" s="58" t="s">
        <v>109</v>
      </c>
      <c r="P20" s="58" t="s">
        <v>110</v>
      </c>
      <c r="Q20" s="58" t="s">
        <v>111</v>
      </c>
      <c r="R20" s="58" t="s">
        <v>112</v>
      </c>
      <c r="S20" s="58" t="s">
        <v>113</v>
      </c>
      <c r="T20" s="58" t="s">
        <v>114</v>
      </c>
      <c r="U20" s="58" t="s">
        <v>115</v>
      </c>
      <c r="V20" s="58" t="s">
        <v>116</v>
      </c>
      <c r="W20" s="58" t="s">
        <v>117</v>
      </c>
      <c r="X20" s="58" t="s">
        <v>118</v>
      </c>
      <c r="Y20" s="58" t="s">
        <v>119</v>
      </c>
      <c r="Z20" s="58" t="s">
        <v>120</v>
      </c>
      <c r="AA20" s="58" t="s">
        <v>121</v>
      </c>
      <c r="AB20" s="58" t="s">
        <v>122</v>
      </c>
      <c r="AC20" s="58" t="s">
        <v>123</v>
      </c>
      <c r="AD20" s="58" t="s">
        <v>124</v>
      </c>
      <c r="AE20" s="58" t="s">
        <v>125</v>
      </c>
      <c r="AF20" s="58" t="s">
        <v>126</v>
      </c>
      <c r="AG20" s="58" t="s">
        <v>127</v>
      </c>
      <c r="AM20" s="3">
        <f t="shared" si="3"/>
        <v>0</v>
      </c>
      <c r="AN20" s="3">
        <f t="shared" si="4"/>
        <v>1</v>
      </c>
      <c r="AO20" s="3">
        <f t="shared" si="5"/>
        <v>0</v>
      </c>
      <c r="AP20" s="3">
        <f t="shared" si="6"/>
        <v>0</v>
      </c>
      <c r="AQ20" s="3">
        <f t="shared" si="7"/>
        <v>1</v>
      </c>
      <c r="AR20" s="3">
        <f t="shared" si="8"/>
        <v>0</v>
      </c>
      <c r="AS20" s="3">
        <f t="shared" si="9"/>
        <v>1</v>
      </c>
      <c r="AT20" s="3">
        <f t="shared" si="10"/>
        <v>1</v>
      </c>
      <c r="AU20" s="3">
        <f t="shared" si="11"/>
        <v>1</v>
      </c>
      <c r="AV20" s="3">
        <f t="shared" si="12"/>
        <v>0</v>
      </c>
      <c r="AW20" s="3">
        <f t="shared" si="13"/>
        <v>0</v>
      </c>
      <c r="AX20" s="3">
        <f t="shared" si="14"/>
        <v>0</v>
      </c>
      <c r="AY20" s="3">
        <f t="shared" si="15"/>
        <v>0</v>
      </c>
      <c r="AZ20" s="3">
        <f t="shared" si="16"/>
        <v>0</v>
      </c>
      <c r="BA20" s="3">
        <f t="shared" si="17"/>
        <v>0</v>
      </c>
      <c r="BB20" s="3">
        <f t="shared" si="18"/>
        <v>0</v>
      </c>
      <c r="BC20" s="3">
        <f t="shared" si="19"/>
        <v>0</v>
      </c>
      <c r="BD20" s="3">
        <f t="shared" si="20"/>
        <v>1</v>
      </c>
      <c r="BE20" s="3">
        <f t="shared" si="28"/>
        <v>1</v>
      </c>
      <c r="BF20" s="5">
        <f t="shared" si="21"/>
        <v>7</v>
      </c>
      <c r="BI20" s="3">
        <f t="shared" si="22"/>
        <v>1</v>
      </c>
      <c r="BJ20" s="3">
        <f t="shared" si="29"/>
        <v>1</v>
      </c>
      <c r="BK20" s="3">
        <f t="shared" si="30"/>
        <v>1</v>
      </c>
      <c r="BL20" s="3">
        <f t="shared" si="31"/>
        <v>1</v>
      </c>
      <c r="BM20" s="3">
        <f t="shared" si="32"/>
        <v>1</v>
      </c>
      <c r="BN20" s="3">
        <f t="shared" si="33"/>
        <v>1</v>
      </c>
      <c r="BO20" s="3">
        <f t="shared" si="34"/>
        <v>1</v>
      </c>
      <c r="BP20" s="3">
        <f t="shared" si="35"/>
        <v>1</v>
      </c>
      <c r="BQ20" s="3">
        <f t="shared" si="36"/>
        <v>1</v>
      </c>
      <c r="BR20" s="3">
        <f t="shared" si="37"/>
        <v>1</v>
      </c>
      <c r="BS20" s="3">
        <f t="shared" si="38"/>
        <v>1</v>
      </c>
      <c r="BT20" s="3">
        <f t="shared" si="39"/>
        <v>1</v>
      </c>
      <c r="BU20" s="3">
        <f t="shared" si="40"/>
        <v>1</v>
      </c>
      <c r="BV20" s="3">
        <f t="shared" si="41"/>
        <v>1</v>
      </c>
      <c r="BW20" s="3">
        <f t="shared" si="42"/>
        <v>1</v>
      </c>
      <c r="BY20" s="5">
        <f t="shared" si="23"/>
        <v>15</v>
      </c>
      <c r="CC20" s="3">
        <f t="shared" si="1"/>
        <v>7</v>
      </c>
      <c r="CD20" s="3">
        <f t="shared" si="2"/>
        <v>15</v>
      </c>
      <c r="CE20" s="3">
        <f t="shared" si="24"/>
        <v>7</v>
      </c>
      <c r="CF20" s="3">
        <f t="shared" si="25"/>
        <v>1.5</v>
      </c>
      <c r="CG20" s="3">
        <f t="shared" si="26"/>
        <v>9</v>
      </c>
      <c r="CH20" s="3">
        <f t="shared" si="27"/>
        <v>1.5</v>
      </c>
      <c r="CK20" s="6" t="s">
        <v>425</v>
      </c>
      <c r="CL20" s="6">
        <v>1</v>
      </c>
      <c r="CM20" s="6">
        <v>8.7668093321119613</v>
      </c>
      <c r="CN20" s="6">
        <v>8.7668093321119613</v>
      </c>
      <c r="CO20" s="6">
        <v>2.006147918088883</v>
      </c>
      <c r="CP20" s="116">
        <v>0.15903615426540155</v>
      </c>
      <c r="CQ20"/>
      <c r="CR20"/>
      <c r="CS20"/>
      <c r="DB20" s="53"/>
      <c r="DC20" s="53"/>
      <c r="DD20" s="53"/>
      <c r="DE20" s="53"/>
      <c r="DF20" s="53"/>
      <c r="DG20" s="53"/>
      <c r="DH20" s="53"/>
      <c r="DI20" s="53"/>
      <c r="DJ20" s="53"/>
      <c r="DK20" s="53"/>
      <c r="DL20" s="53"/>
      <c r="DN20" s="4"/>
      <c r="DO20" s="5"/>
      <c r="DS20" s="4"/>
      <c r="DT20" s="5"/>
    </row>
    <row r="21" spans="1:124" s="3" customFormat="1" ht="16" x14ac:dyDescent="0.2">
      <c r="A21" s="58" t="s">
        <v>132</v>
      </c>
      <c r="B21" s="58" t="s">
        <v>132</v>
      </c>
      <c r="C21" s="58" t="s">
        <v>132</v>
      </c>
      <c r="D21" s="58" t="s">
        <v>133</v>
      </c>
      <c r="E21" s="58" t="s">
        <v>133</v>
      </c>
      <c r="F21" s="58" t="s">
        <v>132</v>
      </c>
      <c r="G21" s="58" t="s">
        <v>132</v>
      </c>
      <c r="H21" s="58" t="s">
        <v>132</v>
      </c>
      <c r="I21" s="58" t="s">
        <v>132</v>
      </c>
      <c r="J21" s="58" t="s">
        <v>133</v>
      </c>
      <c r="K21" s="58" t="s">
        <v>132</v>
      </c>
      <c r="L21" s="58" t="s">
        <v>134</v>
      </c>
      <c r="M21" s="58" t="s">
        <v>133</v>
      </c>
      <c r="N21" s="58" t="s">
        <v>133</v>
      </c>
      <c r="O21" s="58" t="s">
        <v>134</v>
      </c>
      <c r="P21" s="58" t="s">
        <v>135</v>
      </c>
      <c r="Q21" s="58" t="s">
        <v>111</v>
      </c>
      <c r="R21" s="58" t="s">
        <v>136</v>
      </c>
      <c r="S21" s="58" t="s">
        <v>137</v>
      </c>
      <c r="T21" s="58" t="s">
        <v>114</v>
      </c>
      <c r="U21" s="58" t="s">
        <v>138</v>
      </c>
      <c r="V21" s="58" t="s">
        <v>116</v>
      </c>
      <c r="W21" s="58" t="s">
        <v>139</v>
      </c>
      <c r="X21" s="58" t="s">
        <v>140</v>
      </c>
      <c r="Y21" s="58" t="s">
        <v>141</v>
      </c>
      <c r="Z21" s="58" t="s">
        <v>142</v>
      </c>
      <c r="AA21" s="58" t="s">
        <v>143</v>
      </c>
      <c r="AB21" s="58" t="s">
        <v>144</v>
      </c>
      <c r="AC21" s="58" t="s">
        <v>145</v>
      </c>
      <c r="AD21" s="58" t="s">
        <v>123</v>
      </c>
      <c r="AE21" s="58" t="s">
        <v>125</v>
      </c>
      <c r="AF21" s="58" t="s">
        <v>146</v>
      </c>
      <c r="AG21" s="58" t="s">
        <v>147</v>
      </c>
      <c r="AM21" s="3">
        <f t="shared" si="3"/>
        <v>1</v>
      </c>
      <c r="AN21" s="3">
        <f t="shared" si="4"/>
        <v>1</v>
      </c>
      <c r="AO21" s="3">
        <f t="shared" si="5"/>
        <v>1</v>
      </c>
      <c r="AP21" s="3">
        <f t="shared" si="6"/>
        <v>1</v>
      </c>
      <c r="AQ21" s="3">
        <f t="shared" si="7"/>
        <v>1</v>
      </c>
      <c r="AR21" s="3">
        <f t="shared" si="8"/>
        <v>0</v>
      </c>
      <c r="AS21" s="3">
        <f t="shared" si="9"/>
        <v>1</v>
      </c>
      <c r="AT21" s="3">
        <f t="shared" si="10"/>
        <v>0</v>
      </c>
      <c r="AU21" s="3">
        <f t="shared" si="11"/>
        <v>0</v>
      </c>
      <c r="AV21" s="3">
        <f t="shared" si="12"/>
        <v>1</v>
      </c>
      <c r="AW21" s="3">
        <f t="shared" si="13"/>
        <v>1</v>
      </c>
      <c r="AX21" s="3">
        <f t="shared" si="14"/>
        <v>1</v>
      </c>
      <c r="AY21" s="3">
        <f t="shared" si="15"/>
        <v>0</v>
      </c>
      <c r="AZ21" s="3">
        <f t="shared" si="16"/>
        <v>1</v>
      </c>
      <c r="BA21" s="3">
        <f t="shared" si="17"/>
        <v>1</v>
      </c>
      <c r="BB21" s="3">
        <f t="shared" si="18"/>
        <v>0</v>
      </c>
      <c r="BC21" s="3">
        <f t="shared" si="19"/>
        <v>0</v>
      </c>
      <c r="BD21" s="3">
        <f t="shared" si="20"/>
        <v>0</v>
      </c>
      <c r="BE21" s="3">
        <f t="shared" si="28"/>
        <v>0</v>
      </c>
      <c r="BF21" s="5">
        <f t="shared" si="21"/>
        <v>11</v>
      </c>
      <c r="BI21" s="3">
        <f t="shared" si="22"/>
        <v>4</v>
      </c>
      <c r="BJ21" s="3">
        <f t="shared" si="29"/>
        <v>4</v>
      </c>
      <c r="BK21" s="3">
        <f t="shared" si="30"/>
        <v>4</v>
      </c>
      <c r="BL21" s="3">
        <f t="shared" si="31"/>
        <v>3</v>
      </c>
      <c r="BM21" s="3">
        <f t="shared" si="32"/>
        <v>3</v>
      </c>
      <c r="BN21" s="3">
        <f t="shared" si="33"/>
        <v>4</v>
      </c>
      <c r="BO21" s="3">
        <f t="shared" si="34"/>
        <v>4</v>
      </c>
      <c r="BP21" s="3">
        <f t="shared" si="35"/>
        <v>4</v>
      </c>
      <c r="BQ21" s="3">
        <f t="shared" si="36"/>
        <v>4</v>
      </c>
      <c r="BR21" s="3">
        <f t="shared" si="37"/>
        <v>3</v>
      </c>
      <c r="BS21" s="3">
        <f t="shared" si="38"/>
        <v>4</v>
      </c>
      <c r="BT21" s="3">
        <f t="shared" si="39"/>
        <v>2</v>
      </c>
      <c r="BU21" s="3">
        <f t="shared" si="40"/>
        <v>3</v>
      </c>
      <c r="BV21" s="3">
        <f t="shared" si="41"/>
        <v>3</v>
      </c>
      <c r="BW21" s="3">
        <f t="shared" si="42"/>
        <v>2</v>
      </c>
      <c r="BY21" s="5">
        <f t="shared" si="23"/>
        <v>51</v>
      </c>
      <c r="CC21" s="3">
        <f t="shared" si="1"/>
        <v>11</v>
      </c>
      <c r="CD21" s="3">
        <f t="shared" si="2"/>
        <v>51</v>
      </c>
      <c r="CE21" s="3">
        <f t="shared" si="24"/>
        <v>64</v>
      </c>
      <c r="CF21" s="3">
        <f t="shared" si="25"/>
        <v>127.5</v>
      </c>
      <c r="CG21" s="3">
        <f t="shared" si="26"/>
        <v>74</v>
      </c>
      <c r="CH21" s="3">
        <f t="shared" si="27"/>
        <v>127.5</v>
      </c>
      <c r="CK21" s="6" t="s">
        <v>426</v>
      </c>
      <c r="CL21" s="116">
        <v>131</v>
      </c>
      <c r="CM21" s="6">
        <v>572.46627337465566</v>
      </c>
      <c r="CN21" s="6">
        <v>4.3699715524782876</v>
      </c>
      <c r="CO21" s="6"/>
      <c r="CP21" s="6"/>
      <c r="CQ21"/>
      <c r="CR21"/>
      <c r="CS21"/>
      <c r="DB21" s="53"/>
      <c r="DC21" s="53"/>
      <c r="DD21" s="53"/>
      <c r="DE21" s="53"/>
      <c r="DF21" s="53"/>
      <c r="DG21" s="53"/>
      <c r="DH21" s="53"/>
      <c r="DI21" s="53"/>
      <c r="DJ21" s="53"/>
      <c r="DK21" s="53"/>
      <c r="DL21" s="53"/>
      <c r="DN21" s="4"/>
      <c r="DO21" s="5"/>
      <c r="DS21" s="4"/>
      <c r="DT21" s="5"/>
    </row>
    <row r="22" spans="1:124" s="3" customFormat="1" ht="17" thickBot="1" x14ac:dyDescent="0.25">
      <c r="A22" s="58" t="s">
        <v>109</v>
      </c>
      <c r="B22" s="58" t="s">
        <v>132</v>
      </c>
      <c r="C22" s="58" t="s">
        <v>134</v>
      </c>
      <c r="D22" s="58" t="s">
        <v>134</v>
      </c>
      <c r="E22" s="58" t="s">
        <v>109</v>
      </c>
      <c r="F22" s="58" t="s">
        <v>133</v>
      </c>
      <c r="G22" s="58" t="s">
        <v>133</v>
      </c>
      <c r="H22" s="58" t="s">
        <v>134</v>
      </c>
      <c r="I22" s="58" t="s">
        <v>132</v>
      </c>
      <c r="J22" s="58" t="s">
        <v>134</v>
      </c>
      <c r="K22" s="58" t="s">
        <v>133</v>
      </c>
      <c r="L22" s="58" t="s">
        <v>133</v>
      </c>
      <c r="M22" s="58" t="s">
        <v>133</v>
      </c>
      <c r="N22" s="58" t="s">
        <v>133</v>
      </c>
      <c r="O22" s="58" t="s">
        <v>132</v>
      </c>
      <c r="P22" s="58" t="s">
        <v>135</v>
      </c>
      <c r="Q22" s="58" t="s">
        <v>151</v>
      </c>
      <c r="R22" s="58" t="s">
        <v>136</v>
      </c>
      <c r="S22" s="58" t="s">
        <v>152</v>
      </c>
      <c r="T22" s="58" t="s">
        <v>114</v>
      </c>
      <c r="U22" s="58" t="s">
        <v>138</v>
      </c>
      <c r="V22" s="58" t="s">
        <v>116</v>
      </c>
      <c r="W22" s="58" t="s">
        <v>117</v>
      </c>
      <c r="X22" s="58" t="s">
        <v>118</v>
      </c>
      <c r="Y22" s="58" t="s">
        <v>141</v>
      </c>
      <c r="Z22" s="58" t="s">
        <v>120</v>
      </c>
      <c r="AA22" s="58" t="s">
        <v>143</v>
      </c>
      <c r="AB22" s="58" t="s">
        <v>153</v>
      </c>
      <c r="AC22" s="58" t="s">
        <v>123</v>
      </c>
      <c r="AD22" s="58" t="s">
        <v>123</v>
      </c>
      <c r="AE22" s="58" t="s">
        <v>125</v>
      </c>
      <c r="AF22" s="58" t="s">
        <v>126</v>
      </c>
      <c r="AG22" s="58" t="s">
        <v>147</v>
      </c>
      <c r="AM22" s="3">
        <f t="shared" si="3"/>
        <v>1</v>
      </c>
      <c r="AN22" s="3">
        <f t="shared" si="4"/>
        <v>0</v>
      </c>
      <c r="AO22" s="3">
        <f t="shared" si="5"/>
        <v>1</v>
      </c>
      <c r="AP22" s="3">
        <f t="shared" si="6"/>
        <v>0</v>
      </c>
      <c r="AQ22" s="3">
        <f t="shared" si="7"/>
        <v>1</v>
      </c>
      <c r="AR22" s="3">
        <f t="shared" si="8"/>
        <v>0</v>
      </c>
      <c r="AS22" s="3">
        <f t="shared" si="9"/>
        <v>1</v>
      </c>
      <c r="AT22" s="3">
        <f t="shared" si="10"/>
        <v>1</v>
      </c>
      <c r="AU22" s="3">
        <f t="shared" si="11"/>
        <v>1</v>
      </c>
      <c r="AV22" s="3">
        <f t="shared" si="12"/>
        <v>1</v>
      </c>
      <c r="AW22" s="3">
        <f t="shared" si="13"/>
        <v>0</v>
      </c>
      <c r="AX22" s="3">
        <f t="shared" si="14"/>
        <v>1</v>
      </c>
      <c r="AY22" s="3">
        <f t="shared" si="15"/>
        <v>1</v>
      </c>
      <c r="AZ22" s="3">
        <f t="shared" si="16"/>
        <v>0</v>
      </c>
      <c r="BA22" s="3">
        <f t="shared" si="17"/>
        <v>1</v>
      </c>
      <c r="BB22" s="3">
        <f t="shared" si="18"/>
        <v>0</v>
      </c>
      <c r="BC22" s="3">
        <f t="shared" si="19"/>
        <v>0</v>
      </c>
      <c r="BD22" s="3">
        <f t="shared" si="20"/>
        <v>0</v>
      </c>
      <c r="BE22" s="3">
        <f t="shared" si="28"/>
        <v>1</v>
      </c>
      <c r="BF22" s="5">
        <f t="shared" si="21"/>
        <v>11</v>
      </c>
      <c r="BI22" s="3">
        <f t="shared" si="22"/>
        <v>1</v>
      </c>
      <c r="BJ22" s="3">
        <f t="shared" si="29"/>
        <v>4</v>
      </c>
      <c r="BK22" s="3">
        <f t="shared" si="30"/>
        <v>2</v>
      </c>
      <c r="BL22" s="3">
        <f t="shared" si="31"/>
        <v>2</v>
      </c>
      <c r="BM22" s="3">
        <f t="shared" si="32"/>
        <v>1</v>
      </c>
      <c r="BN22" s="3">
        <f t="shared" si="33"/>
        <v>3</v>
      </c>
      <c r="BO22" s="3">
        <f t="shared" si="34"/>
        <v>3</v>
      </c>
      <c r="BP22" s="3">
        <f t="shared" si="35"/>
        <v>2</v>
      </c>
      <c r="BQ22" s="3">
        <f t="shared" si="36"/>
        <v>4</v>
      </c>
      <c r="BR22" s="3">
        <f t="shared" si="37"/>
        <v>2</v>
      </c>
      <c r="BS22" s="3">
        <f t="shared" si="38"/>
        <v>3</v>
      </c>
      <c r="BT22" s="3">
        <f t="shared" si="39"/>
        <v>3</v>
      </c>
      <c r="BU22" s="3">
        <f t="shared" si="40"/>
        <v>3</v>
      </c>
      <c r="BV22" s="3">
        <f t="shared" si="41"/>
        <v>3</v>
      </c>
      <c r="BW22" s="3">
        <f t="shared" si="42"/>
        <v>4</v>
      </c>
      <c r="BY22" s="5">
        <f t="shared" si="23"/>
        <v>40</v>
      </c>
      <c r="CC22" s="3">
        <f t="shared" si="1"/>
        <v>11</v>
      </c>
      <c r="CD22" s="3">
        <f t="shared" si="2"/>
        <v>40</v>
      </c>
      <c r="CE22" s="3">
        <f t="shared" si="24"/>
        <v>63.5</v>
      </c>
      <c r="CF22" s="3">
        <f t="shared" si="25"/>
        <v>86</v>
      </c>
      <c r="CG22" s="3">
        <f t="shared" si="26"/>
        <v>74</v>
      </c>
      <c r="CH22" s="3">
        <f t="shared" si="27"/>
        <v>86</v>
      </c>
      <c r="CK22" s="7" t="s">
        <v>427</v>
      </c>
      <c r="CL22" s="7">
        <v>132</v>
      </c>
      <c r="CM22" s="7">
        <v>581.23308270676762</v>
      </c>
      <c r="CN22" s="7"/>
      <c r="CO22" s="7"/>
      <c r="CP22" s="7"/>
      <c r="CQ22"/>
      <c r="CR22"/>
      <c r="CS22"/>
      <c r="DB22" s="53"/>
      <c r="DC22" s="122"/>
      <c r="DD22" s="122"/>
      <c r="DE22" s="122"/>
      <c r="DF22" s="122"/>
      <c r="DG22" s="122"/>
      <c r="DH22" s="122"/>
      <c r="DI22" s="53"/>
      <c r="DJ22" s="53"/>
      <c r="DK22" s="53"/>
      <c r="DL22" s="53"/>
      <c r="DN22" s="4"/>
      <c r="DO22" s="5"/>
      <c r="DS22" s="4"/>
      <c r="DT22" s="5"/>
    </row>
    <row r="23" spans="1:124" s="3" customFormat="1" ht="17" thickBot="1" x14ac:dyDescent="0.25">
      <c r="A23" s="58" t="s">
        <v>133</v>
      </c>
      <c r="B23" s="58" t="s">
        <v>132</v>
      </c>
      <c r="C23" s="58" t="s">
        <v>133</v>
      </c>
      <c r="D23" s="58" t="s">
        <v>133</v>
      </c>
      <c r="E23" s="58" t="s">
        <v>133</v>
      </c>
      <c r="F23" s="58" t="s">
        <v>134</v>
      </c>
      <c r="G23" s="58" t="s">
        <v>133</v>
      </c>
      <c r="H23" s="58" t="s">
        <v>133</v>
      </c>
      <c r="I23" s="58" t="s">
        <v>132</v>
      </c>
      <c r="J23" s="58" t="s">
        <v>132</v>
      </c>
      <c r="K23" s="58" t="s">
        <v>132</v>
      </c>
      <c r="L23" s="58" t="s">
        <v>134</v>
      </c>
      <c r="M23" s="58" t="s">
        <v>133</v>
      </c>
      <c r="N23" s="58" t="s">
        <v>133</v>
      </c>
      <c r="O23" s="58" t="s">
        <v>133</v>
      </c>
      <c r="P23" s="58" t="s">
        <v>135</v>
      </c>
      <c r="Q23" s="58" t="s">
        <v>111</v>
      </c>
      <c r="R23" s="58" t="s">
        <v>136</v>
      </c>
      <c r="S23" s="58" t="s">
        <v>137</v>
      </c>
      <c r="T23" s="58" t="s">
        <v>114</v>
      </c>
      <c r="U23" s="58" t="s">
        <v>155</v>
      </c>
      <c r="V23" s="58" t="s">
        <v>156</v>
      </c>
      <c r="W23" s="58" t="s">
        <v>117</v>
      </c>
      <c r="X23" s="58" t="s">
        <v>118</v>
      </c>
      <c r="Y23" s="58" t="s">
        <v>119</v>
      </c>
      <c r="Z23" s="58" t="s">
        <v>120</v>
      </c>
      <c r="AA23" s="58" t="s">
        <v>143</v>
      </c>
      <c r="AB23" s="58" t="s">
        <v>153</v>
      </c>
      <c r="AC23" s="58" t="s">
        <v>145</v>
      </c>
      <c r="AD23" s="58" t="s">
        <v>123</v>
      </c>
      <c r="AE23" s="58" t="s">
        <v>125</v>
      </c>
      <c r="AF23" s="58" t="s">
        <v>157</v>
      </c>
      <c r="AG23" s="58" t="s">
        <v>127</v>
      </c>
      <c r="AM23" s="3">
        <f t="shared" si="3"/>
        <v>1</v>
      </c>
      <c r="AN23" s="3">
        <f t="shared" si="4"/>
        <v>1</v>
      </c>
      <c r="AO23" s="3">
        <f t="shared" si="5"/>
        <v>1</v>
      </c>
      <c r="AP23" s="3">
        <f t="shared" si="6"/>
        <v>1</v>
      </c>
      <c r="AQ23" s="3">
        <f t="shared" si="7"/>
        <v>1</v>
      </c>
      <c r="AR23" s="3">
        <f t="shared" si="8"/>
        <v>0</v>
      </c>
      <c r="AS23" s="3">
        <f t="shared" si="9"/>
        <v>0</v>
      </c>
      <c r="AT23" s="3">
        <f t="shared" si="10"/>
        <v>1</v>
      </c>
      <c r="AU23" s="3">
        <f t="shared" si="11"/>
        <v>1</v>
      </c>
      <c r="AV23" s="3">
        <f t="shared" si="12"/>
        <v>0</v>
      </c>
      <c r="AW23" s="3">
        <f t="shared" si="13"/>
        <v>0</v>
      </c>
      <c r="AX23" s="3">
        <f t="shared" si="14"/>
        <v>1</v>
      </c>
      <c r="AY23" s="3">
        <f t="shared" si="15"/>
        <v>1</v>
      </c>
      <c r="AZ23" s="3">
        <f t="shared" si="16"/>
        <v>1</v>
      </c>
      <c r="BA23" s="3">
        <f t="shared" si="17"/>
        <v>1</v>
      </c>
      <c r="BB23" s="3">
        <f t="shared" si="18"/>
        <v>0</v>
      </c>
      <c r="BC23" s="3">
        <f t="shared" si="19"/>
        <v>1</v>
      </c>
      <c r="BD23" s="3">
        <f t="shared" si="20"/>
        <v>1</v>
      </c>
      <c r="BE23" s="3">
        <f t="shared" si="28"/>
        <v>0</v>
      </c>
      <c r="BF23" s="5">
        <f t="shared" si="21"/>
        <v>12</v>
      </c>
      <c r="BI23" s="3">
        <f t="shared" si="22"/>
        <v>3</v>
      </c>
      <c r="BJ23" s="3">
        <f t="shared" si="29"/>
        <v>4</v>
      </c>
      <c r="BK23" s="3">
        <f t="shared" si="30"/>
        <v>3</v>
      </c>
      <c r="BL23" s="3">
        <f t="shared" si="31"/>
        <v>3</v>
      </c>
      <c r="BM23" s="3">
        <f t="shared" si="32"/>
        <v>3</v>
      </c>
      <c r="BN23" s="3">
        <f t="shared" si="33"/>
        <v>2</v>
      </c>
      <c r="BO23" s="3">
        <f t="shared" si="34"/>
        <v>3</v>
      </c>
      <c r="BP23" s="3">
        <f t="shared" si="35"/>
        <v>3</v>
      </c>
      <c r="BQ23" s="3">
        <f t="shared" si="36"/>
        <v>4</v>
      </c>
      <c r="BR23" s="3">
        <f t="shared" si="37"/>
        <v>4</v>
      </c>
      <c r="BS23" s="3">
        <f t="shared" si="38"/>
        <v>4</v>
      </c>
      <c r="BT23" s="3">
        <f t="shared" si="39"/>
        <v>2</v>
      </c>
      <c r="BU23" s="3">
        <f t="shared" si="40"/>
        <v>3</v>
      </c>
      <c r="BV23" s="3">
        <f t="shared" si="41"/>
        <v>3</v>
      </c>
      <c r="BW23" s="3">
        <f t="shared" si="42"/>
        <v>3</v>
      </c>
      <c r="BY23" s="5">
        <f t="shared" si="23"/>
        <v>47</v>
      </c>
      <c r="CC23" s="3">
        <f t="shared" si="1"/>
        <v>12</v>
      </c>
      <c r="CD23" s="3">
        <f t="shared" si="2"/>
        <v>47</v>
      </c>
      <c r="CE23" s="3">
        <f t="shared" si="24"/>
        <v>85</v>
      </c>
      <c r="CF23" s="3">
        <f t="shared" si="25"/>
        <v>122.5</v>
      </c>
      <c r="CG23" s="3">
        <f t="shared" si="26"/>
        <v>100</v>
      </c>
      <c r="CH23" s="3">
        <f t="shared" si="27"/>
        <v>122.5</v>
      </c>
      <c r="CK23"/>
      <c r="CL23"/>
      <c r="CM23"/>
      <c r="CN23"/>
      <c r="CO23"/>
      <c r="CP23"/>
      <c r="CQ23"/>
      <c r="CR23"/>
      <c r="CS23"/>
      <c r="DB23" s="53"/>
      <c r="DC23" s="6"/>
      <c r="DD23" s="6"/>
      <c r="DE23" s="6"/>
      <c r="DF23" s="6"/>
      <c r="DG23" s="6"/>
      <c r="DH23" s="6"/>
      <c r="DI23" s="53"/>
      <c r="DJ23" s="53"/>
      <c r="DK23" s="53"/>
      <c r="DL23" s="53"/>
      <c r="DN23" s="4"/>
      <c r="DO23" s="5"/>
      <c r="DS23" s="4"/>
      <c r="DT23" s="5"/>
    </row>
    <row r="24" spans="1:124" s="3" customFormat="1" ht="16" x14ac:dyDescent="0.2">
      <c r="A24" s="58" t="s">
        <v>134</v>
      </c>
      <c r="B24" s="58" t="s">
        <v>132</v>
      </c>
      <c r="C24" s="58" t="s">
        <v>134</v>
      </c>
      <c r="D24" s="58" t="s">
        <v>109</v>
      </c>
      <c r="E24" s="58" t="s">
        <v>134</v>
      </c>
      <c r="F24" s="58" t="s">
        <v>134</v>
      </c>
      <c r="G24" s="58" t="s">
        <v>133</v>
      </c>
      <c r="H24" s="58" t="s">
        <v>134</v>
      </c>
      <c r="I24" s="58" t="s">
        <v>134</v>
      </c>
      <c r="J24" s="58" t="s">
        <v>109</v>
      </c>
      <c r="K24" s="58" t="s">
        <v>134</v>
      </c>
      <c r="L24" s="58" t="s">
        <v>109</v>
      </c>
      <c r="M24" s="58" t="s">
        <v>134</v>
      </c>
      <c r="N24" s="58" t="s">
        <v>134</v>
      </c>
      <c r="O24" s="58" t="s">
        <v>134</v>
      </c>
      <c r="P24" s="58" t="s">
        <v>135</v>
      </c>
      <c r="Q24" s="58" t="s">
        <v>151</v>
      </c>
      <c r="R24" s="58" t="s">
        <v>136</v>
      </c>
      <c r="S24" s="58" t="s">
        <v>137</v>
      </c>
      <c r="T24" s="58" t="s">
        <v>114</v>
      </c>
      <c r="U24" s="58" t="s">
        <v>138</v>
      </c>
      <c r="V24" s="58" t="s">
        <v>116</v>
      </c>
      <c r="W24" s="58" t="s">
        <v>159</v>
      </c>
      <c r="X24" s="58" t="s">
        <v>118</v>
      </c>
      <c r="Y24" s="58" t="s">
        <v>141</v>
      </c>
      <c r="Z24" s="58" t="s">
        <v>142</v>
      </c>
      <c r="AA24" s="58" t="s">
        <v>143</v>
      </c>
      <c r="AB24" s="58" t="s">
        <v>144</v>
      </c>
      <c r="AC24" s="58" t="s">
        <v>145</v>
      </c>
      <c r="AD24" s="58" t="s">
        <v>123</v>
      </c>
      <c r="AE24" s="58" t="s">
        <v>125</v>
      </c>
      <c r="AF24" s="58" t="s">
        <v>126</v>
      </c>
      <c r="AG24" s="58" t="s">
        <v>127</v>
      </c>
      <c r="AM24" s="3">
        <f t="shared" si="3"/>
        <v>1</v>
      </c>
      <c r="AN24" s="3">
        <f t="shared" si="4"/>
        <v>0</v>
      </c>
      <c r="AO24" s="3">
        <f t="shared" si="5"/>
        <v>1</v>
      </c>
      <c r="AP24" s="3">
        <f t="shared" si="6"/>
        <v>1</v>
      </c>
      <c r="AQ24" s="3">
        <f t="shared" si="7"/>
        <v>1</v>
      </c>
      <c r="AR24" s="3">
        <f t="shared" si="8"/>
        <v>0</v>
      </c>
      <c r="AS24" s="3">
        <f t="shared" si="9"/>
        <v>1</v>
      </c>
      <c r="AT24" s="3">
        <f t="shared" si="10"/>
        <v>0</v>
      </c>
      <c r="AU24" s="3">
        <f t="shared" si="11"/>
        <v>1</v>
      </c>
      <c r="AV24" s="3">
        <f t="shared" si="12"/>
        <v>1</v>
      </c>
      <c r="AW24" s="3">
        <f t="shared" si="13"/>
        <v>1</v>
      </c>
      <c r="AX24" s="3">
        <f t="shared" si="14"/>
        <v>1</v>
      </c>
      <c r="AY24" s="3">
        <f t="shared" si="15"/>
        <v>0</v>
      </c>
      <c r="AZ24" s="3">
        <f t="shared" si="16"/>
        <v>1</v>
      </c>
      <c r="BA24" s="3">
        <f t="shared" si="17"/>
        <v>1</v>
      </c>
      <c r="BB24" s="3">
        <f t="shared" si="18"/>
        <v>0</v>
      </c>
      <c r="BC24" s="3">
        <f t="shared" si="19"/>
        <v>0</v>
      </c>
      <c r="BD24" s="3">
        <f t="shared" si="20"/>
        <v>1</v>
      </c>
      <c r="BE24" s="3">
        <f t="shared" si="28"/>
        <v>1</v>
      </c>
      <c r="BF24" s="5">
        <f t="shared" si="21"/>
        <v>13</v>
      </c>
      <c r="BI24" s="3">
        <f t="shared" si="22"/>
        <v>2</v>
      </c>
      <c r="BJ24" s="3">
        <f t="shared" si="29"/>
        <v>4</v>
      </c>
      <c r="BK24" s="3">
        <f t="shared" si="30"/>
        <v>2</v>
      </c>
      <c r="BL24" s="3">
        <f t="shared" si="31"/>
        <v>1</v>
      </c>
      <c r="BM24" s="3">
        <f t="shared" si="32"/>
        <v>2</v>
      </c>
      <c r="BN24" s="3">
        <f t="shared" si="33"/>
        <v>2</v>
      </c>
      <c r="BO24" s="3">
        <f t="shared" si="34"/>
        <v>3</v>
      </c>
      <c r="BP24" s="3">
        <f t="shared" si="35"/>
        <v>2</v>
      </c>
      <c r="BQ24" s="3">
        <f t="shared" si="36"/>
        <v>2</v>
      </c>
      <c r="BR24" s="3">
        <f t="shared" si="37"/>
        <v>1</v>
      </c>
      <c r="BS24" s="3">
        <f t="shared" si="38"/>
        <v>2</v>
      </c>
      <c r="BT24" s="3">
        <f t="shared" si="39"/>
        <v>1</v>
      </c>
      <c r="BU24" s="3">
        <f t="shared" si="40"/>
        <v>2</v>
      </c>
      <c r="BV24" s="3">
        <f t="shared" si="41"/>
        <v>2</v>
      </c>
      <c r="BW24" s="3">
        <f t="shared" si="42"/>
        <v>2</v>
      </c>
      <c r="BY24" s="5">
        <f t="shared" si="23"/>
        <v>30</v>
      </c>
      <c r="CC24" s="3">
        <f t="shared" si="1"/>
        <v>13</v>
      </c>
      <c r="CD24" s="3">
        <f t="shared" si="2"/>
        <v>30</v>
      </c>
      <c r="CE24" s="3">
        <f t="shared" si="24"/>
        <v>103</v>
      </c>
      <c r="CF24" s="3">
        <f t="shared" si="25"/>
        <v>18</v>
      </c>
      <c r="CG24" s="3">
        <f t="shared" si="26"/>
        <v>122</v>
      </c>
      <c r="CH24" s="3">
        <f t="shared" si="27"/>
        <v>18</v>
      </c>
      <c r="CK24" s="8"/>
      <c r="CL24" s="8" t="s">
        <v>433</v>
      </c>
      <c r="CM24" s="8" t="s">
        <v>422</v>
      </c>
      <c r="CN24" s="8" t="s">
        <v>434</v>
      </c>
      <c r="CO24" s="8" t="s">
        <v>435</v>
      </c>
      <c r="CP24" s="8" t="s">
        <v>436</v>
      </c>
      <c r="CQ24" s="8" t="s">
        <v>437</v>
      </c>
      <c r="CR24" s="8" t="s">
        <v>438</v>
      </c>
      <c r="CS24" s="8" t="s">
        <v>439</v>
      </c>
      <c r="DB24" s="53"/>
      <c r="DC24" s="6"/>
      <c r="DD24" s="6"/>
      <c r="DE24" s="6"/>
      <c r="DF24" s="6"/>
      <c r="DG24" s="6"/>
      <c r="DH24" s="6"/>
      <c r="DI24" s="53"/>
      <c r="DJ24" s="53"/>
      <c r="DK24" s="53"/>
      <c r="DL24" s="53"/>
      <c r="DN24" s="4"/>
      <c r="DO24" s="5"/>
      <c r="DS24" s="4"/>
      <c r="DT24" s="5"/>
    </row>
    <row r="25" spans="1:124" s="3" customFormat="1" ht="16" x14ac:dyDescent="0.2">
      <c r="A25" s="58" t="s">
        <v>133</v>
      </c>
      <c r="B25" s="58" t="s">
        <v>132</v>
      </c>
      <c r="C25" s="58" t="s">
        <v>133</v>
      </c>
      <c r="D25" s="58" t="s">
        <v>134</v>
      </c>
      <c r="E25" s="58" t="s">
        <v>134</v>
      </c>
      <c r="F25" s="58" t="s">
        <v>133</v>
      </c>
      <c r="G25" s="58" t="s">
        <v>134</v>
      </c>
      <c r="H25" s="58" t="s">
        <v>109</v>
      </c>
      <c r="I25" s="58" t="s">
        <v>134</v>
      </c>
      <c r="J25" s="58" t="s">
        <v>134</v>
      </c>
      <c r="K25" s="58" t="s">
        <v>133</v>
      </c>
      <c r="L25" s="58" t="s">
        <v>134</v>
      </c>
      <c r="M25" s="58" t="s">
        <v>134</v>
      </c>
      <c r="N25" s="58" t="s">
        <v>133</v>
      </c>
      <c r="O25" s="58" t="s">
        <v>134</v>
      </c>
      <c r="P25" s="58" t="s">
        <v>135</v>
      </c>
      <c r="Q25" s="58" t="s">
        <v>151</v>
      </c>
      <c r="R25" s="58" t="s">
        <v>136</v>
      </c>
      <c r="S25" s="58" t="s">
        <v>137</v>
      </c>
      <c r="T25" s="58" t="s">
        <v>114</v>
      </c>
      <c r="U25" s="58" t="s">
        <v>138</v>
      </c>
      <c r="V25" s="58" t="s">
        <v>116</v>
      </c>
      <c r="W25" s="58" t="s">
        <v>117</v>
      </c>
      <c r="X25" s="58" t="s">
        <v>118</v>
      </c>
      <c r="Y25" s="58" t="s">
        <v>141</v>
      </c>
      <c r="Z25" s="58" t="s">
        <v>142</v>
      </c>
      <c r="AA25" s="58" t="s">
        <v>143</v>
      </c>
      <c r="AB25" s="58" t="s">
        <v>161</v>
      </c>
      <c r="AC25" s="58" t="s">
        <v>145</v>
      </c>
      <c r="AD25" s="58" t="s">
        <v>123</v>
      </c>
      <c r="AE25" s="58" t="s">
        <v>125</v>
      </c>
      <c r="AF25" s="58" t="s">
        <v>157</v>
      </c>
      <c r="AG25" s="58" t="s">
        <v>162</v>
      </c>
      <c r="AM25" s="3">
        <f t="shared" si="3"/>
        <v>1</v>
      </c>
      <c r="AN25" s="3">
        <f t="shared" si="4"/>
        <v>0</v>
      </c>
      <c r="AO25" s="3">
        <f t="shared" si="5"/>
        <v>1</v>
      </c>
      <c r="AP25" s="3">
        <f t="shared" si="6"/>
        <v>1</v>
      </c>
      <c r="AQ25" s="3">
        <f t="shared" si="7"/>
        <v>1</v>
      </c>
      <c r="AR25" s="3">
        <f t="shared" si="8"/>
        <v>0</v>
      </c>
      <c r="AS25" s="3">
        <f t="shared" si="9"/>
        <v>1</v>
      </c>
      <c r="AT25" s="3">
        <f t="shared" si="10"/>
        <v>1</v>
      </c>
      <c r="AU25" s="3">
        <f t="shared" si="11"/>
        <v>1</v>
      </c>
      <c r="AV25" s="3">
        <f t="shared" si="12"/>
        <v>1</v>
      </c>
      <c r="AW25" s="3">
        <f t="shared" si="13"/>
        <v>1</v>
      </c>
      <c r="AX25" s="3">
        <f t="shared" si="14"/>
        <v>1</v>
      </c>
      <c r="AY25" s="3">
        <f t="shared" si="15"/>
        <v>0</v>
      </c>
      <c r="AZ25" s="3">
        <f t="shared" si="16"/>
        <v>1</v>
      </c>
      <c r="BA25" s="3">
        <f t="shared" si="17"/>
        <v>1</v>
      </c>
      <c r="BB25" s="3">
        <f t="shared" si="18"/>
        <v>0</v>
      </c>
      <c r="BC25" s="3">
        <f t="shared" si="19"/>
        <v>1</v>
      </c>
      <c r="BD25" s="3">
        <f t="shared" si="20"/>
        <v>0</v>
      </c>
      <c r="BE25" s="3">
        <f t="shared" si="28"/>
        <v>0</v>
      </c>
      <c r="BF25" s="5">
        <f t="shared" si="21"/>
        <v>12</v>
      </c>
      <c r="BI25" s="3">
        <f t="shared" si="22"/>
        <v>3</v>
      </c>
      <c r="BJ25" s="3">
        <f t="shared" si="29"/>
        <v>4</v>
      </c>
      <c r="BK25" s="3">
        <f t="shared" si="30"/>
        <v>3</v>
      </c>
      <c r="BL25" s="3">
        <f t="shared" si="31"/>
        <v>2</v>
      </c>
      <c r="BM25" s="3">
        <f t="shared" si="32"/>
        <v>2</v>
      </c>
      <c r="BN25" s="3">
        <f t="shared" si="33"/>
        <v>3</v>
      </c>
      <c r="BO25" s="3">
        <f t="shared" si="34"/>
        <v>2</v>
      </c>
      <c r="BP25" s="3">
        <f t="shared" si="35"/>
        <v>1</v>
      </c>
      <c r="BQ25" s="3">
        <f t="shared" si="36"/>
        <v>2</v>
      </c>
      <c r="BR25" s="3">
        <f t="shared" si="37"/>
        <v>2</v>
      </c>
      <c r="BS25" s="3">
        <f t="shared" si="38"/>
        <v>3</v>
      </c>
      <c r="BT25" s="3">
        <f t="shared" si="39"/>
        <v>2</v>
      </c>
      <c r="BU25" s="3">
        <f t="shared" si="40"/>
        <v>2</v>
      </c>
      <c r="BV25" s="3">
        <f t="shared" si="41"/>
        <v>3</v>
      </c>
      <c r="BW25" s="3">
        <f t="shared" si="42"/>
        <v>2</v>
      </c>
      <c r="BY25" s="5">
        <f t="shared" si="23"/>
        <v>36</v>
      </c>
      <c r="CC25" s="3">
        <f t="shared" si="1"/>
        <v>12</v>
      </c>
      <c r="CD25" s="3">
        <f t="shared" si="2"/>
        <v>36</v>
      </c>
      <c r="CE25" s="3">
        <f t="shared" si="24"/>
        <v>84.5</v>
      </c>
      <c r="CF25" s="3">
        <f t="shared" si="25"/>
        <v>52.5</v>
      </c>
      <c r="CG25" s="3">
        <f t="shared" si="26"/>
        <v>100</v>
      </c>
      <c r="CH25" s="3">
        <f t="shared" si="27"/>
        <v>52.5</v>
      </c>
      <c r="CK25" s="6" t="s">
        <v>428</v>
      </c>
      <c r="CL25" s="6">
        <v>9.1987414655633515</v>
      </c>
      <c r="CM25" s="6">
        <v>0.94424231079249787</v>
      </c>
      <c r="CN25" s="6">
        <v>9.741928910009225</v>
      </c>
      <c r="CO25" s="6">
        <v>3.3535178580048057E-17</v>
      </c>
      <c r="CP25" s="6">
        <v>7.3308049359816785</v>
      </c>
      <c r="CQ25" s="6">
        <v>11.066677995145024</v>
      </c>
      <c r="CR25" s="6">
        <v>7.3308049359816785</v>
      </c>
      <c r="CS25" s="6">
        <v>11.066677995145024</v>
      </c>
      <c r="DB25" s="53"/>
      <c r="DC25" s="6"/>
      <c r="DD25" s="6"/>
      <c r="DE25" s="6"/>
      <c r="DF25" s="6"/>
      <c r="DG25" s="6"/>
      <c r="DH25" s="6"/>
      <c r="DI25" s="53"/>
      <c r="DJ25" s="53"/>
      <c r="DK25" s="53"/>
      <c r="DL25" s="53"/>
      <c r="DN25" s="4"/>
      <c r="DO25" s="5"/>
      <c r="DS25" s="4"/>
      <c r="DT25" s="5"/>
    </row>
    <row r="26" spans="1:124" s="3" customFormat="1" ht="17" thickBot="1" x14ac:dyDescent="0.25">
      <c r="A26" s="58" t="s">
        <v>109</v>
      </c>
      <c r="B26" s="58" t="s">
        <v>133</v>
      </c>
      <c r="C26" s="58" t="s">
        <v>132</v>
      </c>
      <c r="D26" s="58" t="s">
        <v>133</v>
      </c>
      <c r="E26" s="58" t="s">
        <v>134</v>
      </c>
      <c r="F26" s="58" t="s">
        <v>134</v>
      </c>
      <c r="G26" s="58" t="s">
        <v>134</v>
      </c>
      <c r="H26" s="58" t="s">
        <v>109</v>
      </c>
      <c r="I26" s="58" t="s">
        <v>132</v>
      </c>
      <c r="J26" s="58" t="s">
        <v>134</v>
      </c>
      <c r="K26" s="58" t="s">
        <v>132</v>
      </c>
      <c r="L26" s="58" t="s">
        <v>134</v>
      </c>
      <c r="M26" s="58" t="s">
        <v>134</v>
      </c>
      <c r="N26" s="58" t="s">
        <v>134</v>
      </c>
      <c r="O26" s="58" t="s">
        <v>134</v>
      </c>
      <c r="P26" s="58" t="s">
        <v>110</v>
      </c>
      <c r="Q26" s="58" t="s">
        <v>111</v>
      </c>
      <c r="R26" s="58" t="s">
        <v>136</v>
      </c>
      <c r="S26" s="58" t="s">
        <v>137</v>
      </c>
      <c r="T26" s="58" t="s">
        <v>114</v>
      </c>
      <c r="U26" s="58" t="s">
        <v>138</v>
      </c>
      <c r="V26" s="58" t="s">
        <v>156</v>
      </c>
      <c r="W26" s="58" t="s">
        <v>139</v>
      </c>
      <c r="X26" s="58" t="s">
        <v>140</v>
      </c>
      <c r="Y26" s="58" t="s">
        <v>141</v>
      </c>
      <c r="Z26" s="58" t="s">
        <v>142</v>
      </c>
      <c r="AA26" s="58" t="s">
        <v>143</v>
      </c>
      <c r="AB26" s="58" t="s">
        <v>153</v>
      </c>
      <c r="AC26" s="58" t="s">
        <v>145</v>
      </c>
      <c r="AD26" s="58" t="s">
        <v>123</v>
      </c>
      <c r="AE26" s="58" t="s">
        <v>125</v>
      </c>
      <c r="AF26" s="58" t="s">
        <v>126</v>
      </c>
      <c r="AG26" s="58" t="s">
        <v>147</v>
      </c>
      <c r="AM26" s="3">
        <f t="shared" si="3"/>
        <v>0</v>
      </c>
      <c r="AN26" s="3">
        <f t="shared" si="4"/>
        <v>1</v>
      </c>
      <c r="AO26" s="3">
        <f t="shared" si="5"/>
        <v>1</v>
      </c>
      <c r="AP26" s="3">
        <f t="shared" si="6"/>
        <v>1</v>
      </c>
      <c r="AQ26" s="3">
        <f t="shared" si="7"/>
        <v>1</v>
      </c>
      <c r="AR26" s="3">
        <f t="shared" si="8"/>
        <v>0</v>
      </c>
      <c r="AS26" s="3">
        <f t="shared" si="9"/>
        <v>0</v>
      </c>
      <c r="AT26" s="3">
        <f t="shared" si="10"/>
        <v>0</v>
      </c>
      <c r="AU26" s="3">
        <f t="shared" si="11"/>
        <v>0</v>
      </c>
      <c r="AV26" s="3">
        <f t="shared" si="12"/>
        <v>1</v>
      </c>
      <c r="AW26" s="3">
        <f t="shared" si="13"/>
        <v>1</v>
      </c>
      <c r="AX26" s="3">
        <f t="shared" si="14"/>
        <v>1</v>
      </c>
      <c r="AY26" s="3">
        <f t="shared" si="15"/>
        <v>1</v>
      </c>
      <c r="AZ26" s="3">
        <f t="shared" si="16"/>
        <v>1</v>
      </c>
      <c r="BA26" s="3">
        <f t="shared" si="17"/>
        <v>1</v>
      </c>
      <c r="BB26" s="3">
        <f t="shared" si="18"/>
        <v>0</v>
      </c>
      <c r="BC26" s="3">
        <f t="shared" si="19"/>
        <v>0</v>
      </c>
      <c r="BD26" s="3">
        <f t="shared" si="20"/>
        <v>0</v>
      </c>
      <c r="BE26" s="3">
        <f t="shared" si="28"/>
        <v>1</v>
      </c>
      <c r="BF26" s="5">
        <f t="shared" si="21"/>
        <v>11</v>
      </c>
      <c r="BI26" s="3">
        <f t="shared" si="22"/>
        <v>1</v>
      </c>
      <c r="BJ26" s="3">
        <f t="shared" si="29"/>
        <v>3</v>
      </c>
      <c r="BK26" s="3">
        <f t="shared" si="30"/>
        <v>4</v>
      </c>
      <c r="BL26" s="3">
        <f t="shared" si="31"/>
        <v>3</v>
      </c>
      <c r="BM26" s="3">
        <f t="shared" si="32"/>
        <v>2</v>
      </c>
      <c r="BN26" s="3">
        <f t="shared" si="33"/>
        <v>2</v>
      </c>
      <c r="BO26" s="3">
        <f t="shared" si="34"/>
        <v>2</v>
      </c>
      <c r="BP26" s="3">
        <f t="shared" si="35"/>
        <v>1</v>
      </c>
      <c r="BQ26" s="3">
        <f t="shared" si="36"/>
        <v>4</v>
      </c>
      <c r="BR26" s="3">
        <f t="shared" si="37"/>
        <v>2</v>
      </c>
      <c r="BS26" s="3">
        <f t="shared" si="38"/>
        <v>4</v>
      </c>
      <c r="BT26" s="3">
        <f t="shared" si="39"/>
        <v>2</v>
      </c>
      <c r="BU26" s="3">
        <f t="shared" si="40"/>
        <v>2</v>
      </c>
      <c r="BV26" s="3">
        <f t="shared" si="41"/>
        <v>2</v>
      </c>
      <c r="BW26" s="3">
        <f t="shared" si="42"/>
        <v>2</v>
      </c>
      <c r="BY26" s="5">
        <f t="shared" si="23"/>
        <v>36</v>
      </c>
      <c r="CC26" s="3">
        <f t="shared" si="1"/>
        <v>11</v>
      </c>
      <c r="CD26" s="3">
        <f t="shared" si="2"/>
        <v>36</v>
      </c>
      <c r="CE26" s="3">
        <f t="shared" si="24"/>
        <v>63</v>
      </c>
      <c r="CF26" s="3">
        <f t="shared" si="25"/>
        <v>52.5</v>
      </c>
      <c r="CG26" s="3">
        <f t="shared" si="26"/>
        <v>74</v>
      </c>
      <c r="CH26" s="3">
        <f t="shared" si="27"/>
        <v>52.5</v>
      </c>
      <c r="CI26"/>
      <c r="CJ26"/>
      <c r="CK26" s="7" t="s">
        <v>440</v>
      </c>
      <c r="CL26" s="7">
        <v>3.4969428100976405E-2</v>
      </c>
      <c r="CM26" s="7">
        <v>2.468920206341543E-2</v>
      </c>
      <c r="CN26" s="7">
        <v>1.4163855118183126</v>
      </c>
      <c r="CO26" s="7">
        <v>0.15903615426540613</v>
      </c>
      <c r="CP26" s="7">
        <v>-1.3871702923718303E-2</v>
      </c>
      <c r="CQ26" s="7">
        <v>8.3810559125671119E-2</v>
      </c>
      <c r="CR26" s="7">
        <v>-1.3871702923718303E-2</v>
      </c>
      <c r="CS26" s="7">
        <v>8.3810559125671119E-2</v>
      </c>
      <c r="DB26" s="53"/>
      <c r="DC26" s="53"/>
      <c r="DD26" s="53"/>
      <c r="DE26" s="53"/>
      <c r="DF26" s="53"/>
      <c r="DG26" s="53"/>
      <c r="DH26" s="53"/>
      <c r="DI26" s="53"/>
      <c r="DJ26" s="53"/>
      <c r="DK26" s="53"/>
      <c r="DL26" s="53"/>
      <c r="DN26" s="4"/>
      <c r="DO26" s="5"/>
      <c r="DS26" s="4"/>
      <c r="DT26" s="5"/>
    </row>
    <row r="27" spans="1:124" s="3" customFormat="1" ht="16" x14ac:dyDescent="0.2">
      <c r="A27" s="58" t="s">
        <v>109</v>
      </c>
      <c r="B27" s="58" t="s">
        <v>109</v>
      </c>
      <c r="C27" s="58" t="s">
        <v>109</v>
      </c>
      <c r="D27" s="58" t="s">
        <v>109</v>
      </c>
      <c r="E27" s="58" t="s">
        <v>109</v>
      </c>
      <c r="F27" s="58" t="s">
        <v>109</v>
      </c>
      <c r="G27" s="58" t="s">
        <v>109</v>
      </c>
      <c r="H27" s="58" t="s">
        <v>109</v>
      </c>
      <c r="I27" s="58" t="s">
        <v>109</v>
      </c>
      <c r="J27" s="58" t="s">
        <v>109</v>
      </c>
      <c r="K27" s="58" t="s">
        <v>109</v>
      </c>
      <c r="L27" s="58" t="s">
        <v>109</v>
      </c>
      <c r="M27" s="58" t="s">
        <v>109</v>
      </c>
      <c r="N27" s="58" t="s">
        <v>109</v>
      </c>
      <c r="O27" s="58" t="s">
        <v>109</v>
      </c>
      <c r="P27" s="58" t="s">
        <v>165</v>
      </c>
      <c r="Q27" s="58" t="s">
        <v>166</v>
      </c>
      <c r="R27" s="58" t="s">
        <v>167</v>
      </c>
      <c r="S27" s="58" t="s">
        <v>137</v>
      </c>
      <c r="T27" s="58" t="s">
        <v>168</v>
      </c>
      <c r="U27" s="58" t="s">
        <v>138</v>
      </c>
      <c r="V27" s="58" t="s">
        <v>156</v>
      </c>
      <c r="W27" s="58" t="s">
        <v>139</v>
      </c>
      <c r="X27" s="58" t="s">
        <v>140</v>
      </c>
      <c r="Y27" s="58" t="s">
        <v>169</v>
      </c>
      <c r="Z27" s="58" t="s">
        <v>142</v>
      </c>
      <c r="AA27" s="58" t="s">
        <v>170</v>
      </c>
      <c r="AB27" s="58" t="s">
        <v>122</v>
      </c>
      <c r="AC27" s="58" t="s">
        <v>145</v>
      </c>
      <c r="AD27" s="58" t="s">
        <v>124</v>
      </c>
      <c r="AE27" s="58" t="s">
        <v>171</v>
      </c>
      <c r="AF27" s="58" t="s">
        <v>146</v>
      </c>
      <c r="AG27" s="58" t="s">
        <v>162</v>
      </c>
      <c r="AM27" s="3">
        <f t="shared" si="3"/>
        <v>0</v>
      </c>
      <c r="AN27" s="3">
        <f t="shared" si="4"/>
        <v>0</v>
      </c>
      <c r="AO27" s="3">
        <f t="shared" si="5"/>
        <v>0</v>
      </c>
      <c r="AP27" s="3">
        <f t="shared" si="6"/>
        <v>1</v>
      </c>
      <c r="AQ27" s="3">
        <f t="shared" si="7"/>
        <v>0</v>
      </c>
      <c r="AR27" s="3">
        <f t="shared" si="8"/>
        <v>0</v>
      </c>
      <c r="AS27" s="3">
        <f t="shared" si="9"/>
        <v>0</v>
      </c>
      <c r="AT27" s="3">
        <f t="shared" si="10"/>
        <v>0</v>
      </c>
      <c r="AU27" s="3">
        <f t="shared" si="11"/>
        <v>0</v>
      </c>
      <c r="AV27" s="3">
        <f t="shared" si="12"/>
        <v>0</v>
      </c>
      <c r="AW27" s="3">
        <f t="shared" si="13"/>
        <v>1</v>
      </c>
      <c r="AX27" s="3">
        <f t="shared" si="14"/>
        <v>0</v>
      </c>
      <c r="AY27" s="3">
        <f t="shared" si="15"/>
        <v>0</v>
      </c>
      <c r="AZ27" s="3">
        <f t="shared" si="16"/>
        <v>1</v>
      </c>
      <c r="BA27" s="3">
        <f t="shared" si="17"/>
        <v>0</v>
      </c>
      <c r="BB27" s="3">
        <f t="shared" si="18"/>
        <v>1</v>
      </c>
      <c r="BC27" s="3">
        <f t="shared" si="19"/>
        <v>0</v>
      </c>
      <c r="BD27" s="3">
        <f t="shared" si="20"/>
        <v>0</v>
      </c>
      <c r="BE27" s="3">
        <f t="shared" si="28"/>
        <v>0</v>
      </c>
      <c r="BF27" s="5">
        <f t="shared" si="21"/>
        <v>4</v>
      </c>
      <c r="BI27" s="3">
        <f t="shared" si="22"/>
        <v>1</v>
      </c>
      <c r="BJ27" s="3">
        <f t="shared" si="29"/>
        <v>1</v>
      </c>
      <c r="BK27" s="3">
        <f t="shared" si="30"/>
        <v>1</v>
      </c>
      <c r="BL27" s="3">
        <f t="shared" si="31"/>
        <v>1</v>
      </c>
      <c r="BM27" s="3">
        <f t="shared" si="32"/>
        <v>1</v>
      </c>
      <c r="BN27" s="3">
        <f t="shared" si="33"/>
        <v>1</v>
      </c>
      <c r="BO27" s="3">
        <f t="shared" si="34"/>
        <v>1</v>
      </c>
      <c r="BP27" s="3">
        <f t="shared" si="35"/>
        <v>1</v>
      </c>
      <c r="BQ27" s="3">
        <f t="shared" si="36"/>
        <v>1</v>
      </c>
      <c r="BR27" s="3">
        <f t="shared" si="37"/>
        <v>1</v>
      </c>
      <c r="BS27" s="3">
        <f t="shared" si="38"/>
        <v>1</v>
      </c>
      <c r="BT27" s="3">
        <f t="shared" si="39"/>
        <v>1</v>
      </c>
      <c r="BU27" s="3">
        <f t="shared" si="40"/>
        <v>1</v>
      </c>
      <c r="BV27" s="3">
        <f t="shared" si="41"/>
        <v>1</v>
      </c>
      <c r="BW27" s="3">
        <f t="shared" si="42"/>
        <v>1</v>
      </c>
      <c r="BY27" s="5">
        <f t="shared" si="23"/>
        <v>15</v>
      </c>
      <c r="CC27" s="3">
        <f t="shared" si="1"/>
        <v>4</v>
      </c>
      <c r="CD27" s="3">
        <f t="shared" si="2"/>
        <v>15</v>
      </c>
      <c r="CE27" s="3">
        <f t="shared" si="24"/>
        <v>1</v>
      </c>
      <c r="CF27" s="3">
        <f t="shared" si="25"/>
        <v>1.5</v>
      </c>
      <c r="CG27" s="3">
        <f t="shared" si="26"/>
        <v>1</v>
      </c>
      <c r="CH27" s="3">
        <f t="shared" si="27"/>
        <v>1.5</v>
      </c>
      <c r="CI27"/>
      <c r="CJ27"/>
      <c r="CK27"/>
      <c r="CL27"/>
      <c r="CM27"/>
      <c r="CN27"/>
      <c r="CO27"/>
      <c r="CP27"/>
      <c r="CQ27"/>
      <c r="CR27"/>
      <c r="CS27"/>
      <c r="DB27" s="53"/>
      <c r="DC27" s="122"/>
      <c r="DD27" s="122"/>
      <c r="DE27" s="122"/>
      <c r="DF27" s="122"/>
      <c r="DG27" s="122"/>
      <c r="DH27" s="122"/>
      <c r="DI27" s="122"/>
      <c r="DJ27" s="122"/>
      <c r="DK27" s="122"/>
      <c r="DL27" s="53"/>
      <c r="DN27" s="4"/>
      <c r="DO27" s="5"/>
      <c r="DS27" s="4"/>
      <c r="DT27" s="5"/>
    </row>
    <row r="28" spans="1:124" s="3" customFormat="1" ht="16" x14ac:dyDescent="0.2">
      <c r="A28" s="58" t="s">
        <v>109</v>
      </c>
      <c r="B28" s="58" t="s">
        <v>133</v>
      </c>
      <c r="C28" s="58" t="s">
        <v>134</v>
      </c>
      <c r="D28" s="58" t="s">
        <v>134</v>
      </c>
      <c r="E28" s="58" t="s">
        <v>134</v>
      </c>
      <c r="F28" s="58" t="s">
        <v>134</v>
      </c>
      <c r="G28" s="58" t="s">
        <v>134</v>
      </c>
      <c r="H28" s="58" t="s">
        <v>134</v>
      </c>
      <c r="I28" s="58" t="s">
        <v>134</v>
      </c>
      <c r="J28" s="58" t="s">
        <v>109</v>
      </c>
      <c r="K28" s="58" t="s">
        <v>134</v>
      </c>
      <c r="L28" s="58" t="s">
        <v>134</v>
      </c>
      <c r="M28" s="58" t="s">
        <v>134</v>
      </c>
      <c r="N28" s="58" t="s">
        <v>134</v>
      </c>
      <c r="O28" s="58" t="s">
        <v>134</v>
      </c>
      <c r="P28" s="58" t="s">
        <v>173</v>
      </c>
      <c r="Q28" s="58" t="s">
        <v>151</v>
      </c>
      <c r="R28" s="58" t="s">
        <v>136</v>
      </c>
      <c r="S28" s="58" t="s">
        <v>137</v>
      </c>
      <c r="T28" s="58" t="s">
        <v>114</v>
      </c>
      <c r="U28" s="58" t="s">
        <v>138</v>
      </c>
      <c r="V28" s="58" t="s">
        <v>116</v>
      </c>
      <c r="W28" s="58" t="s">
        <v>117</v>
      </c>
      <c r="X28" s="58" t="s">
        <v>140</v>
      </c>
      <c r="Y28" s="58" t="s">
        <v>119</v>
      </c>
      <c r="Z28" s="58" t="s">
        <v>120</v>
      </c>
      <c r="AA28" s="58" t="s">
        <v>143</v>
      </c>
      <c r="AB28" s="58" t="s">
        <v>153</v>
      </c>
      <c r="AC28" s="58" t="s">
        <v>123</v>
      </c>
      <c r="AD28" s="58" t="s">
        <v>174</v>
      </c>
      <c r="AE28" s="58" t="s">
        <v>125</v>
      </c>
      <c r="AF28" s="58" t="s">
        <v>126</v>
      </c>
      <c r="AG28" s="58" t="s">
        <v>147</v>
      </c>
      <c r="AM28" s="3">
        <f t="shared" si="3"/>
        <v>0</v>
      </c>
      <c r="AN28" s="3">
        <f t="shared" si="4"/>
        <v>0</v>
      </c>
      <c r="AO28" s="3">
        <f t="shared" si="5"/>
        <v>1</v>
      </c>
      <c r="AP28" s="3">
        <f t="shared" si="6"/>
        <v>1</v>
      </c>
      <c r="AQ28" s="3">
        <f t="shared" si="7"/>
        <v>1</v>
      </c>
      <c r="AR28" s="3">
        <f t="shared" si="8"/>
        <v>0</v>
      </c>
      <c r="AS28" s="3">
        <f t="shared" si="9"/>
        <v>1</v>
      </c>
      <c r="AT28" s="3">
        <f t="shared" si="10"/>
        <v>1</v>
      </c>
      <c r="AU28" s="3">
        <f t="shared" si="11"/>
        <v>0</v>
      </c>
      <c r="AV28" s="3">
        <f t="shared" si="12"/>
        <v>0</v>
      </c>
      <c r="AW28" s="3">
        <f t="shared" si="13"/>
        <v>0</v>
      </c>
      <c r="AX28" s="3">
        <f t="shared" si="14"/>
        <v>1</v>
      </c>
      <c r="AY28" s="3">
        <f t="shared" si="15"/>
        <v>1</v>
      </c>
      <c r="AZ28" s="3">
        <f t="shared" si="16"/>
        <v>0</v>
      </c>
      <c r="BA28" s="3">
        <f t="shared" si="17"/>
        <v>0</v>
      </c>
      <c r="BB28" s="3">
        <f t="shared" si="18"/>
        <v>0</v>
      </c>
      <c r="BC28" s="3">
        <f t="shared" si="19"/>
        <v>0</v>
      </c>
      <c r="BD28" s="3">
        <f t="shared" si="20"/>
        <v>0</v>
      </c>
      <c r="BE28" s="3">
        <f t="shared" si="28"/>
        <v>1</v>
      </c>
      <c r="BF28" s="5">
        <f t="shared" si="21"/>
        <v>8</v>
      </c>
      <c r="BI28" s="3">
        <f t="shared" si="22"/>
        <v>1</v>
      </c>
      <c r="BJ28" s="3">
        <f t="shared" si="29"/>
        <v>3</v>
      </c>
      <c r="BK28" s="3">
        <f t="shared" si="30"/>
        <v>2</v>
      </c>
      <c r="BL28" s="3">
        <f t="shared" si="31"/>
        <v>2</v>
      </c>
      <c r="BM28" s="3">
        <f t="shared" si="32"/>
        <v>2</v>
      </c>
      <c r="BN28" s="3">
        <f t="shared" si="33"/>
        <v>2</v>
      </c>
      <c r="BO28" s="3">
        <f t="shared" si="34"/>
        <v>2</v>
      </c>
      <c r="BP28" s="3">
        <f t="shared" si="35"/>
        <v>2</v>
      </c>
      <c r="BQ28" s="3">
        <f t="shared" si="36"/>
        <v>2</v>
      </c>
      <c r="BR28" s="3">
        <f t="shared" si="37"/>
        <v>1</v>
      </c>
      <c r="BS28" s="3">
        <f t="shared" si="38"/>
        <v>2</v>
      </c>
      <c r="BT28" s="3">
        <f t="shared" si="39"/>
        <v>2</v>
      </c>
      <c r="BU28" s="3">
        <f t="shared" si="40"/>
        <v>2</v>
      </c>
      <c r="BV28" s="3">
        <f t="shared" si="41"/>
        <v>2</v>
      </c>
      <c r="BW28" s="3">
        <f t="shared" si="42"/>
        <v>2</v>
      </c>
      <c r="BY28" s="5">
        <f t="shared" si="23"/>
        <v>29</v>
      </c>
      <c r="CC28" s="3">
        <f t="shared" si="1"/>
        <v>8</v>
      </c>
      <c r="CD28" s="3">
        <f t="shared" si="2"/>
        <v>29</v>
      </c>
      <c r="CE28" s="3">
        <f t="shared" si="24"/>
        <v>10</v>
      </c>
      <c r="CF28" s="3">
        <f t="shared" si="25"/>
        <v>13.5</v>
      </c>
      <c r="CG28" s="3">
        <f t="shared" si="26"/>
        <v>15.5</v>
      </c>
      <c r="CH28" s="3">
        <f t="shared" si="27"/>
        <v>13.5</v>
      </c>
      <c r="CI28" s="53"/>
      <c r="CJ28" s="53"/>
      <c r="CK28"/>
      <c r="CL28"/>
      <c r="CM28"/>
      <c r="CN28"/>
      <c r="CO28"/>
      <c r="CP28"/>
      <c r="CT28"/>
      <c r="CU28"/>
      <c r="DB28" s="53"/>
      <c r="DC28" s="6"/>
      <c r="DD28" s="6"/>
      <c r="DE28" s="6"/>
      <c r="DF28" s="6"/>
      <c r="DG28" s="6"/>
      <c r="DH28" s="6"/>
      <c r="DI28" s="6"/>
      <c r="DJ28" s="6"/>
      <c r="DK28" s="6"/>
      <c r="DL28" s="53"/>
      <c r="DN28" s="4"/>
      <c r="DO28" s="5"/>
      <c r="DS28" s="4"/>
      <c r="DT28" s="5"/>
    </row>
    <row r="29" spans="1:124" s="3" customFormat="1" ht="16" x14ac:dyDescent="0.2">
      <c r="A29" s="58" t="s">
        <v>109</v>
      </c>
      <c r="B29" s="58" t="s">
        <v>132</v>
      </c>
      <c r="C29" s="58" t="s">
        <v>133</v>
      </c>
      <c r="D29" s="58" t="s">
        <v>134</v>
      </c>
      <c r="E29" s="58" t="s">
        <v>134</v>
      </c>
      <c r="F29" s="58" t="s">
        <v>109</v>
      </c>
      <c r="G29" s="58" t="s">
        <v>134</v>
      </c>
      <c r="H29" s="58" t="s">
        <v>109</v>
      </c>
      <c r="I29" s="58" t="s">
        <v>132</v>
      </c>
      <c r="J29" s="58" t="s">
        <v>133</v>
      </c>
      <c r="K29" s="58" t="s">
        <v>132</v>
      </c>
      <c r="L29" s="58" t="s">
        <v>134</v>
      </c>
      <c r="M29" s="58" t="s">
        <v>134</v>
      </c>
      <c r="N29" s="58" t="s">
        <v>109</v>
      </c>
      <c r="O29" s="58" t="s">
        <v>134</v>
      </c>
      <c r="P29" s="58" t="s">
        <v>110</v>
      </c>
      <c r="Q29" s="58" t="s">
        <v>151</v>
      </c>
      <c r="R29" s="58" t="s">
        <v>136</v>
      </c>
      <c r="S29" s="58" t="s">
        <v>137</v>
      </c>
      <c r="T29" s="58" t="s">
        <v>114</v>
      </c>
      <c r="U29" s="58" t="s">
        <v>138</v>
      </c>
      <c r="V29" s="58" t="s">
        <v>176</v>
      </c>
      <c r="W29" s="58" t="s">
        <v>117</v>
      </c>
      <c r="X29" s="58" t="s">
        <v>140</v>
      </c>
      <c r="Y29" s="58" t="s">
        <v>141</v>
      </c>
      <c r="Z29" s="58" t="s">
        <v>120</v>
      </c>
      <c r="AA29" s="58" t="s">
        <v>143</v>
      </c>
      <c r="AB29" s="58" t="s">
        <v>153</v>
      </c>
      <c r="AC29" s="58" t="s">
        <v>145</v>
      </c>
      <c r="AD29" s="58" t="s">
        <v>123</v>
      </c>
      <c r="AE29" s="58" t="s">
        <v>125</v>
      </c>
      <c r="AF29" s="58" t="s">
        <v>126</v>
      </c>
      <c r="AG29" s="58" t="s">
        <v>147</v>
      </c>
      <c r="AM29" s="3">
        <f t="shared" si="3"/>
        <v>0</v>
      </c>
      <c r="AN29" s="3">
        <f t="shared" si="4"/>
        <v>0</v>
      </c>
      <c r="AO29" s="3">
        <f t="shared" si="5"/>
        <v>1</v>
      </c>
      <c r="AP29" s="3">
        <f t="shared" si="6"/>
        <v>1</v>
      </c>
      <c r="AQ29" s="3">
        <f t="shared" si="7"/>
        <v>1</v>
      </c>
      <c r="AR29" s="3">
        <f t="shared" si="8"/>
        <v>0</v>
      </c>
      <c r="AS29" s="3">
        <f t="shared" si="9"/>
        <v>0</v>
      </c>
      <c r="AT29" s="3">
        <f t="shared" si="10"/>
        <v>1</v>
      </c>
      <c r="AU29" s="3">
        <f t="shared" si="11"/>
        <v>0</v>
      </c>
      <c r="AV29" s="3">
        <f t="shared" si="12"/>
        <v>1</v>
      </c>
      <c r="AW29" s="3">
        <f t="shared" si="13"/>
        <v>0</v>
      </c>
      <c r="AX29" s="3">
        <f t="shared" si="14"/>
        <v>1</v>
      </c>
      <c r="AY29" s="3">
        <f t="shared" si="15"/>
        <v>1</v>
      </c>
      <c r="AZ29" s="3">
        <f t="shared" si="16"/>
        <v>1</v>
      </c>
      <c r="BA29" s="3">
        <f t="shared" si="17"/>
        <v>1</v>
      </c>
      <c r="BB29" s="3">
        <f t="shared" si="18"/>
        <v>0</v>
      </c>
      <c r="BC29" s="3">
        <f t="shared" si="19"/>
        <v>0</v>
      </c>
      <c r="BD29" s="3">
        <f t="shared" si="20"/>
        <v>0</v>
      </c>
      <c r="BE29" s="3">
        <f t="shared" si="28"/>
        <v>1</v>
      </c>
      <c r="BF29" s="5">
        <f t="shared" si="21"/>
        <v>10</v>
      </c>
      <c r="BI29" s="3">
        <f t="shared" si="22"/>
        <v>1</v>
      </c>
      <c r="BJ29" s="3">
        <f t="shared" si="29"/>
        <v>4</v>
      </c>
      <c r="BK29" s="3">
        <f t="shared" si="30"/>
        <v>3</v>
      </c>
      <c r="BL29" s="3">
        <f t="shared" si="31"/>
        <v>2</v>
      </c>
      <c r="BM29" s="3">
        <f t="shared" si="32"/>
        <v>2</v>
      </c>
      <c r="BN29" s="3">
        <f t="shared" si="33"/>
        <v>1</v>
      </c>
      <c r="BO29" s="3">
        <f t="shared" si="34"/>
        <v>2</v>
      </c>
      <c r="BP29" s="3">
        <f t="shared" si="35"/>
        <v>1</v>
      </c>
      <c r="BQ29" s="3">
        <f t="shared" si="36"/>
        <v>4</v>
      </c>
      <c r="BR29" s="3">
        <f t="shared" si="37"/>
        <v>3</v>
      </c>
      <c r="BS29" s="3">
        <f t="shared" si="38"/>
        <v>4</v>
      </c>
      <c r="BT29" s="3">
        <f t="shared" si="39"/>
        <v>2</v>
      </c>
      <c r="BU29" s="3">
        <f t="shared" si="40"/>
        <v>2</v>
      </c>
      <c r="BV29" s="3">
        <f t="shared" si="41"/>
        <v>1</v>
      </c>
      <c r="BW29" s="3">
        <f t="shared" si="42"/>
        <v>2</v>
      </c>
      <c r="BY29" s="5">
        <f t="shared" si="23"/>
        <v>34</v>
      </c>
      <c r="CC29" s="3">
        <f t="shared" si="1"/>
        <v>10</v>
      </c>
      <c r="CD29" s="3">
        <f t="shared" si="2"/>
        <v>34</v>
      </c>
      <c r="CE29" s="3">
        <f t="shared" si="24"/>
        <v>40.5</v>
      </c>
      <c r="CF29" s="3">
        <f t="shared" si="25"/>
        <v>37.5</v>
      </c>
      <c r="CG29" s="3">
        <f t="shared" si="26"/>
        <v>50</v>
      </c>
      <c r="CH29" s="3">
        <f t="shared" si="27"/>
        <v>37.5</v>
      </c>
      <c r="CI29" s="53"/>
      <c r="CJ29" s="53"/>
      <c r="CK29"/>
      <c r="CL29"/>
      <c r="CM29"/>
      <c r="CN29"/>
      <c r="CO29"/>
      <c r="CP29"/>
      <c r="CT29"/>
      <c r="CU29"/>
      <c r="DB29" s="53"/>
      <c r="DC29" s="6"/>
      <c r="DD29" s="6"/>
      <c r="DE29" s="6"/>
      <c r="DF29" s="6"/>
      <c r="DG29" s="6"/>
      <c r="DH29" s="6"/>
      <c r="DI29" s="6"/>
      <c r="DJ29" s="6"/>
      <c r="DK29" s="6"/>
      <c r="DL29" s="53"/>
      <c r="DN29" s="4"/>
      <c r="DO29" s="5"/>
      <c r="DS29" s="4"/>
      <c r="DT29" s="5"/>
    </row>
    <row r="30" spans="1:124" s="3" customFormat="1" ht="16" x14ac:dyDescent="0.2">
      <c r="A30" s="58" t="s">
        <v>134</v>
      </c>
      <c r="B30" s="58" t="s">
        <v>132</v>
      </c>
      <c r="C30" s="58" t="s">
        <v>133</v>
      </c>
      <c r="D30" s="58" t="s">
        <v>134</v>
      </c>
      <c r="E30" s="58" t="s">
        <v>134</v>
      </c>
      <c r="F30" s="58" t="s">
        <v>134</v>
      </c>
      <c r="G30" s="58" t="s">
        <v>134</v>
      </c>
      <c r="H30" s="58" t="s">
        <v>109</v>
      </c>
      <c r="I30" s="58" t="s">
        <v>133</v>
      </c>
      <c r="J30" s="58" t="s">
        <v>109</v>
      </c>
      <c r="K30" s="58" t="s">
        <v>134</v>
      </c>
      <c r="L30" s="58" t="s">
        <v>109</v>
      </c>
      <c r="M30" s="58" t="s">
        <v>109</v>
      </c>
      <c r="N30" s="58" t="s">
        <v>134</v>
      </c>
      <c r="O30" s="58" t="s">
        <v>134</v>
      </c>
      <c r="P30" s="58" t="s">
        <v>173</v>
      </c>
      <c r="Q30" s="58" t="s">
        <v>151</v>
      </c>
      <c r="R30" s="58" t="s">
        <v>136</v>
      </c>
      <c r="S30" s="58" t="s">
        <v>137</v>
      </c>
      <c r="T30" s="58" t="s">
        <v>114</v>
      </c>
      <c r="U30" s="58" t="s">
        <v>178</v>
      </c>
      <c r="V30" s="58" t="s">
        <v>176</v>
      </c>
      <c r="W30" s="58" t="s">
        <v>117</v>
      </c>
      <c r="X30" s="58" t="s">
        <v>118</v>
      </c>
      <c r="Y30" s="58" t="s">
        <v>141</v>
      </c>
      <c r="Z30" s="58" t="s">
        <v>142</v>
      </c>
      <c r="AA30" s="58" t="s">
        <v>143</v>
      </c>
      <c r="AB30" s="58" t="s">
        <v>153</v>
      </c>
      <c r="AC30" s="58" t="s">
        <v>145</v>
      </c>
      <c r="AD30" s="58" t="s">
        <v>179</v>
      </c>
      <c r="AE30" s="58" t="s">
        <v>125</v>
      </c>
      <c r="AF30" s="58" t="s">
        <v>126</v>
      </c>
      <c r="AG30" s="58" t="s">
        <v>147</v>
      </c>
      <c r="AM30" s="3">
        <f t="shared" si="3"/>
        <v>0</v>
      </c>
      <c r="AN30" s="3">
        <f t="shared" si="4"/>
        <v>0</v>
      </c>
      <c r="AO30" s="3">
        <f t="shared" si="5"/>
        <v>1</v>
      </c>
      <c r="AP30" s="3">
        <f t="shared" si="6"/>
        <v>1</v>
      </c>
      <c r="AQ30" s="3">
        <f t="shared" si="7"/>
        <v>1</v>
      </c>
      <c r="AR30" s="3">
        <f t="shared" si="8"/>
        <v>1</v>
      </c>
      <c r="AS30" s="3">
        <f t="shared" si="9"/>
        <v>0</v>
      </c>
      <c r="AT30" s="3">
        <f t="shared" si="10"/>
        <v>1</v>
      </c>
      <c r="AU30" s="3">
        <f t="shared" si="11"/>
        <v>1</v>
      </c>
      <c r="AV30" s="3">
        <f t="shared" si="12"/>
        <v>1</v>
      </c>
      <c r="AW30" s="3">
        <f t="shared" si="13"/>
        <v>1</v>
      </c>
      <c r="AX30" s="3">
        <f t="shared" si="14"/>
        <v>1</v>
      </c>
      <c r="AY30" s="3">
        <f t="shared" si="15"/>
        <v>1</v>
      </c>
      <c r="AZ30" s="3">
        <f t="shared" si="16"/>
        <v>1</v>
      </c>
      <c r="BA30" s="3">
        <f t="shared" si="17"/>
        <v>0</v>
      </c>
      <c r="BB30" s="3">
        <f t="shared" si="18"/>
        <v>0</v>
      </c>
      <c r="BC30" s="3">
        <f t="shared" si="19"/>
        <v>0</v>
      </c>
      <c r="BD30" s="3">
        <f t="shared" si="20"/>
        <v>0</v>
      </c>
      <c r="BE30" s="3">
        <f t="shared" si="28"/>
        <v>1</v>
      </c>
      <c r="BF30" s="5">
        <f t="shared" si="21"/>
        <v>12</v>
      </c>
      <c r="BI30" s="3">
        <f t="shared" si="22"/>
        <v>2</v>
      </c>
      <c r="BJ30" s="3">
        <f t="shared" si="29"/>
        <v>4</v>
      </c>
      <c r="BK30" s="3">
        <f t="shared" si="30"/>
        <v>3</v>
      </c>
      <c r="BL30" s="3">
        <f t="shared" si="31"/>
        <v>2</v>
      </c>
      <c r="BM30" s="3">
        <f t="shared" si="32"/>
        <v>2</v>
      </c>
      <c r="BN30" s="3">
        <f t="shared" si="33"/>
        <v>2</v>
      </c>
      <c r="BO30" s="3">
        <f t="shared" si="34"/>
        <v>2</v>
      </c>
      <c r="BP30" s="3">
        <f t="shared" si="35"/>
        <v>1</v>
      </c>
      <c r="BQ30" s="3">
        <f t="shared" si="36"/>
        <v>3</v>
      </c>
      <c r="BR30" s="3">
        <f t="shared" si="37"/>
        <v>1</v>
      </c>
      <c r="BS30" s="3">
        <f t="shared" si="38"/>
        <v>2</v>
      </c>
      <c r="BT30" s="3">
        <f t="shared" si="39"/>
        <v>1</v>
      </c>
      <c r="BU30" s="3">
        <f t="shared" si="40"/>
        <v>1</v>
      </c>
      <c r="BV30" s="3">
        <f t="shared" si="41"/>
        <v>2</v>
      </c>
      <c r="BW30" s="3">
        <f t="shared" si="42"/>
        <v>2</v>
      </c>
      <c r="BY30" s="5">
        <f t="shared" si="23"/>
        <v>30</v>
      </c>
      <c r="CC30" s="3">
        <f t="shared" si="1"/>
        <v>12</v>
      </c>
      <c r="CD30" s="3">
        <f t="shared" si="2"/>
        <v>30</v>
      </c>
      <c r="CE30" s="3">
        <f t="shared" si="24"/>
        <v>80</v>
      </c>
      <c r="CF30" s="3">
        <f t="shared" si="25"/>
        <v>18</v>
      </c>
      <c r="CG30" s="3">
        <f t="shared" si="26"/>
        <v>100</v>
      </c>
      <c r="CH30" s="3">
        <f t="shared" si="27"/>
        <v>18</v>
      </c>
      <c r="CI30" s="53"/>
      <c r="CJ30" s="53"/>
      <c r="CK30" s="53"/>
      <c r="CL30" s="53"/>
      <c r="DB30" s="53"/>
      <c r="DC30" s="53"/>
      <c r="DD30" s="53"/>
      <c r="DE30" s="53"/>
      <c r="DF30" s="53"/>
      <c r="DG30" s="53"/>
      <c r="DH30" s="53"/>
      <c r="DI30" s="53"/>
      <c r="DJ30" s="53"/>
      <c r="DK30" s="53"/>
      <c r="DL30" s="53"/>
      <c r="DN30" s="4"/>
      <c r="DO30" s="5"/>
      <c r="DS30" s="4"/>
      <c r="DT30" s="5"/>
    </row>
    <row r="31" spans="1:124" s="3" customFormat="1" ht="16" x14ac:dyDescent="0.2">
      <c r="A31" s="58" t="s">
        <v>109</v>
      </c>
      <c r="B31" s="58" t="s">
        <v>133</v>
      </c>
      <c r="C31" s="58" t="s">
        <v>132</v>
      </c>
      <c r="D31" s="58" t="s">
        <v>134</v>
      </c>
      <c r="E31" s="58" t="s">
        <v>134</v>
      </c>
      <c r="F31" s="58" t="s">
        <v>109</v>
      </c>
      <c r="G31" s="58" t="s">
        <v>109</v>
      </c>
      <c r="H31" s="58" t="s">
        <v>109</v>
      </c>
      <c r="I31" s="58" t="s">
        <v>134</v>
      </c>
      <c r="J31" s="58" t="s">
        <v>109</v>
      </c>
      <c r="K31" s="58" t="s">
        <v>109</v>
      </c>
      <c r="L31" s="58" t="s">
        <v>109</v>
      </c>
      <c r="M31" s="58" t="s">
        <v>109</v>
      </c>
      <c r="N31" s="58" t="s">
        <v>109</v>
      </c>
      <c r="O31" s="58" t="s">
        <v>109</v>
      </c>
      <c r="P31" s="58" t="s">
        <v>135</v>
      </c>
      <c r="Q31" s="58" t="s">
        <v>151</v>
      </c>
      <c r="R31" s="58" t="s">
        <v>136</v>
      </c>
      <c r="S31" s="58" t="s">
        <v>137</v>
      </c>
      <c r="T31" s="58" t="s">
        <v>114</v>
      </c>
      <c r="U31" s="58" t="s">
        <v>115</v>
      </c>
      <c r="V31" s="58" t="s">
        <v>156</v>
      </c>
      <c r="W31" s="58" t="s">
        <v>139</v>
      </c>
      <c r="X31" s="58" t="s">
        <v>118</v>
      </c>
      <c r="Y31" s="58" t="s">
        <v>141</v>
      </c>
      <c r="Z31" s="58" t="s">
        <v>120</v>
      </c>
      <c r="AA31" s="58" t="s">
        <v>143</v>
      </c>
      <c r="AB31" s="58" t="s">
        <v>144</v>
      </c>
      <c r="AC31" s="58" t="s">
        <v>145</v>
      </c>
      <c r="AD31" s="58" t="s">
        <v>123</v>
      </c>
      <c r="AE31" s="58" t="s">
        <v>125</v>
      </c>
      <c r="AF31" s="58" t="s">
        <v>157</v>
      </c>
      <c r="AG31" s="58" t="s">
        <v>127</v>
      </c>
      <c r="AM31" s="3">
        <f t="shared" si="3"/>
        <v>1</v>
      </c>
      <c r="AN31" s="3">
        <f t="shared" si="4"/>
        <v>0</v>
      </c>
      <c r="AO31" s="3">
        <f t="shared" si="5"/>
        <v>1</v>
      </c>
      <c r="AP31" s="3">
        <f t="shared" si="6"/>
        <v>1</v>
      </c>
      <c r="AQ31" s="3">
        <f t="shared" si="7"/>
        <v>1</v>
      </c>
      <c r="AR31" s="3">
        <f t="shared" si="8"/>
        <v>0</v>
      </c>
      <c r="AS31" s="3">
        <f t="shared" si="9"/>
        <v>0</v>
      </c>
      <c r="AT31" s="3">
        <f t="shared" si="10"/>
        <v>0</v>
      </c>
      <c r="AU31" s="3">
        <f t="shared" si="11"/>
        <v>1</v>
      </c>
      <c r="AV31" s="3">
        <f t="shared" si="12"/>
        <v>1</v>
      </c>
      <c r="AW31" s="3">
        <f t="shared" si="13"/>
        <v>0</v>
      </c>
      <c r="AX31" s="3">
        <f t="shared" si="14"/>
        <v>1</v>
      </c>
      <c r="AY31" s="3">
        <f t="shared" si="15"/>
        <v>0</v>
      </c>
      <c r="AZ31" s="3">
        <f t="shared" si="16"/>
        <v>1</v>
      </c>
      <c r="BA31" s="3">
        <f t="shared" si="17"/>
        <v>1</v>
      </c>
      <c r="BB31" s="3">
        <f t="shared" si="18"/>
        <v>0</v>
      </c>
      <c r="BC31" s="3">
        <f t="shared" si="19"/>
        <v>1</v>
      </c>
      <c r="BD31" s="3">
        <f t="shared" si="20"/>
        <v>1</v>
      </c>
      <c r="BE31" s="3">
        <f t="shared" si="28"/>
        <v>0</v>
      </c>
      <c r="BF31" s="5">
        <f t="shared" si="21"/>
        <v>10</v>
      </c>
      <c r="BI31" s="3">
        <f t="shared" si="22"/>
        <v>1</v>
      </c>
      <c r="BJ31" s="3">
        <f t="shared" si="29"/>
        <v>3</v>
      </c>
      <c r="BK31" s="3">
        <f t="shared" si="30"/>
        <v>4</v>
      </c>
      <c r="BL31" s="3">
        <f t="shared" si="31"/>
        <v>2</v>
      </c>
      <c r="BM31" s="3">
        <f t="shared" si="32"/>
        <v>2</v>
      </c>
      <c r="BN31" s="3">
        <f t="shared" si="33"/>
        <v>1</v>
      </c>
      <c r="BO31" s="3">
        <f t="shared" si="34"/>
        <v>1</v>
      </c>
      <c r="BP31" s="3">
        <f t="shared" si="35"/>
        <v>1</v>
      </c>
      <c r="BQ31" s="3">
        <f t="shared" si="36"/>
        <v>2</v>
      </c>
      <c r="BR31" s="3">
        <f t="shared" si="37"/>
        <v>1</v>
      </c>
      <c r="BS31" s="3">
        <f t="shared" si="38"/>
        <v>1</v>
      </c>
      <c r="BT31" s="3">
        <f t="shared" si="39"/>
        <v>1</v>
      </c>
      <c r="BU31" s="3">
        <f t="shared" si="40"/>
        <v>1</v>
      </c>
      <c r="BV31" s="3">
        <f t="shared" si="41"/>
        <v>1</v>
      </c>
      <c r="BW31" s="3">
        <f t="shared" si="42"/>
        <v>1</v>
      </c>
      <c r="BY31" s="5">
        <f t="shared" si="23"/>
        <v>23</v>
      </c>
      <c r="CC31" s="3">
        <f t="shared" si="1"/>
        <v>10</v>
      </c>
      <c r="CD31" s="3">
        <f t="shared" si="2"/>
        <v>23</v>
      </c>
      <c r="CE31" s="3">
        <f t="shared" si="24"/>
        <v>40</v>
      </c>
      <c r="CF31" s="3">
        <f t="shared" si="25"/>
        <v>4.5</v>
      </c>
      <c r="CG31" s="3">
        <f t="shared" si="26"/>
        <v>50</v>
      </c>
      <c r="CH31" s="3">
        <f t="shared" si="27"/>
        <v>4.5</v>
      </c>
      <c r="CK31" t="s">
        <v>417</v>
      </c>
      <c r="CL31"/>
      <c r="CM31"/>
      <c r="CN31"/>
      <c r="CO31"/>
      <c r="CP31"/>
      <c r="CQ31"/>
      <c r="CR31"/>
      <c r="CS31"/>
      <c r="DB31" s="53"/>
      <c r="DC31" s="53"/>
      <c r="DD31" s="53"/>
      <c r="DE31" s="53"/>
      <c r="DF31" s="53"/>
      <c r="DG31" s="53"/>
      <c r="DH31" s="53"/>
      <c r="DI31" s="53"/>
      <c r="DJ31" s="53"/>
      <c r="DK31" s="53"/>
      <c r="DL31" s="53"/>
      <c r="DN31" s="4"/>
      <c r="DO31" s="5"/>
      <c r="DS31" s="4"/>
      <c r="DT31" s="5"/>
    </row>
    <row r="32" spans="1:124" s="3" customFormat="1" ht="17" thickBot="1" x14ac:dyDescent="0.25">
      <c r="A32" s="58" t="s">
        <v>134</v>
      </c>
      <c r="B32" s="58" t="s">
        <v>132</v>
      </c>
      <c r="C32" s="58" t="s">
        <v>132</v>
      </c>
      <c r="D32" s="58" t="s">
        <v>134</v>
      </c>
      <c r="E32" s="58" t="s">
        <v>133</v>
      </c>
      <c r="F32" s="58" t="s">
        <v>133</v>
      </c>
      <c r="G32" s="58" t="s">
        <v>134</v>
      </c>
      <c r="H32" s="58" t="s">
        <v>134</v>
      </c>
      <c r="I32" s="58" t="s">
        <v>132</v>
      </c>
      <c r="J32" s="58" t="s">
        <v>134</v>
      </c>
      <c r="K32" s="58" t="s">
        <v>132</v>
      </c>
      <c r="L32" s="58" t="s">
        <v>134</v>
      </c>
      <c r="M32" s="58" t="s">
        <v>134</v>
      </c>
      <c r="N32" s="58" t="s">
        <v>133</v>
      </c>
      <c r="O32" s="58" t="s">
        <v>134</v>
      </c>
      <c r="P32" s="58" t="s">
        <v>135</v>
      </c>
      <c r="Q32" s="58" t="s">
        <v>151</v>
      </c>
      <c r="R32" s="58" t="s">
        <v>136</v>
      </c>
      <c r="S32" s="58" t="s">
        <v>137</v>
      </c>
      <c r="T32" s="58" t="s">
        <v>114</v>
      </c>
      <c r="U32" s="58" t="s">
        <v>178</v>
      </c>
      <c r="V32" s="58" t="s">
        <v>116</v>
      </c>
      <c r="W32" s="58" t="s">
        <v>139</v>
      </c>
      <c r="X32" s="58" t="s">
        <v>140</v>
      </c>
      <c r="Y32" s="58" t="s">
        <v>141</v>
      </c>
      <c r="Z32" s="58" t="s">
        <v>142</v>
      </c>
      <c r="AA32" s="58" t="s">
        <v>182</v>
      </c>
      <c r="AB32" s="58" t="s">
        <v>122</v>
      </c>
      <c r="AC32" s="58" t="s">
        <v>145</v>
      </c>
      <c r="AD32" s="58" t="s">
        <v>123</v>
      </c>
      <c r="AE32" s="58" t="s">
        <v>125</v>
      </c>
      <c r="AF32" s="58" t="s">
        <v>157</v>
      </c>
      <c r="AG32" s="58" t="s">
        <v>127</v>
      </c>
      <c r="AM32" s="3">
        <f t="shared" si="3"/>
        <v>1</v>
      </c>
      <c r="AN32" s="3">
        <f t="shared" si="4"/>
        <v>0</v>
      </c>
      <c r="AO32" s="3">
        <f t="shared" si="5"/>
        <v>1</v>
      </c>
      <c r="AP32" s="3">
        <f t="shared" si="6"/>
        <v>1</v>
      </c>
      <c r="AQ32" s="3">
        <f t="shared" si="7"/>
        <v>1</v>
      </c>
      <c r="AR32" s="3">
        <f t="shared" si="8"/>
        <v>1</v>
      </c>
      <c r="AS32" s="3">
        <f t="shared" si="9"/>
        <v>1</v>
      </c>
      <c r="AT32" s="3">
        <f t="shared" si="10"/>
        <v>0</v>
      </c>
      <c r="AU32" s="3">
        <f t="shared" si="11"/>
        <v>0</v>
      </c>
      <c r="AV32" s="3">
        <f t="shared" si="12"/>
        <v>1</v>
      </c>
      <c r="AW32" s="3">
        <f t="shared" si="13"/>
        <v>1</v>
      </c>
      <c r="AX32" s="3">
        <f t="shared" si="14"/>
        <v>0</v>
      </c>
      <c r="AY32" s="3">
        <f t="shared" si="15"/>
        <v>0</v>
      </c>
      <c r="AZ32" s="3">
        <f t="shared" si="16"/>
        <v>1</v>
      </c>
      <c r="BA32" s="3">
        <f t="shared" si="17"/>
        <v>1</v>
      </c>
      <c r="BB32" s="3">
        <f t="shared" si="18"/>
        <v>0</v>
      </c>
      <c r="BC32" s="3">
        <f t="shared" si="19"/>
        <v>1</v>
      </c>
      <c r="BD32" s="3">
        <f t="shared" si="20"/>
        <v>1</v>
      </c>
      <c r="BE32" s="3">
        <f t="shared" si="28"/>
        <v>0</v>
      </c>
      <c r="BF32" s="5">
        <f t="shared" si="21"/>
        <v>11</v>
      </c>
      <c r="BI32" s="3">
        <f t="shared" si="22"/>
        <v>2</v>
      </c>
      <c r="BJ32" s="3">
        <f t="shared" si="29"/>
        <v>4</v>
      </c>
      <c r="BK32" s="3">
        <f t="shared" si="30"/>
        <v>4</v>
      </c>
      <c r="BL32" s="3">
        <f t="shared" si="31"/>
        <v>2</v>
      </c>
      <c r="BM32" s="3">
        <f t="shared" si="32"/>
        <v>3</v>
      </c>
      <c r="BN32" s="3">
        <f t="shared" si="33"/>
        <v>3</v>
      </c>
      <c r="BO32" s="3">
        <f t="shared" si="34"/>
        <v>2</v>
      </c>
      <c r="BP32" s="3">
        <f t="shared" si="35"/>
        <v>2</v>
      </c>
      <c r="BQ32" s="3">
        <f t="shared" si="36"/>
        <v>4</v>
      </c>
      <c r="BR32" s="3">
        <f t="shared" si="37"/>
        <v>2</v>
      </c>
      <c r="BS32" s="3">
        <f t="shared" si="38"/>
        <v>4</v>
      </c>
      <c r="BT32" s="3">
        <f t="shared" si="39"/>
        <v>2</v>
      </c>
      <c r="BU32" s="3">
        <f t="shared" si="40"/>
        <v>2</v>
      </c>
      <c r="BV32" s="3">
        <f t="shared" si="41"/>
        <v>3</v>
      </c>
      <c r="BW32" s="3">
        <f t="shared" si="42"/>
        <v>2</v>
      </c>
      <c r="BY32" s="5">
        <f t="shared" si="23"/>
        <v>41</v>
      </c>
      <c r="CC32" s="3">
        <f t="shared" si="1"/>
        <v>11</v>
      </c>
      <c r="CD32" s="3">
        <f t="shared" si="2"/>
        <v>41</v>
      </c>
      <c r="CE32" s="3">
        <f t="shared" si="24"/>
        <v>58.5</v>
      </c>
      <c r="CF32" s="3">
        <f t="shared" si="25"/>
        <v>99</v>
      </c>
      <c r="CG32" s="3">
        <f t="shared" si="26"/>
        <v>74</v>
      </c>
      <c r="CH32" s="3">
        <f t="shared" si="27"/>
        <v>99</v>
      </c>
      <c r="CK32"/>
      <c r="CL32"/>
      <c r="CM32"/>
      <c r="CN32"/>
      <c r="CO32"/>
      <c r="CP32"/>
      <c r="CQ32"/>
      <c r="CR32"/>
      <c r="CS32"/>
      <c r="DB32" s="53"/>
      <c r="DC32" s="53"/>
      <c r="DD32" s="53"/>
      <c r="DE32" s="53"/>
      <c r="DF32" s="53"/>
      <c r="DG32" s="53"/>
      <c r="DH32" s="53"/>
      <c r="DI32" s="53"/>
      <c r="DJ32" s="53"/>
      <c r="DK32" s="53"/>
      <c r="DL32" s="53"/>
      <c r="DN32" s="4"/>
      <c r="DO32" s="5"/>
      <c r="DS32" s="4"/>
      <c r="DT32" s="5"/>
    </row>
    <row r="33" spans="1:124" s="3" customFormat="1" ht="16" x14ac:dyDescent="0.2">
      <c r="A33" s="58" t="s">
        <v>134</v>
      </c>
      <c r="B33" s="58" t="s">
        <v>132</v>
      </c>
      <c r="C33" s="58" t="s">
        <v>133</v>
      </c>
      <c r="D33" s="58" t="s">
        <v>134</v>
      </c>
      <c r="E33" s="58" t="s">
        <v>134</v>
      </c>
      <c r="F33" s="58" t="s">
        <v>134</v>
      </c>
      <c r="G33" s="58" t="s">
        <v>109</v>
      </c>
      <c r="H33" s="58" t="s">
        <v>109</v>
      </c>
      <c r="I33" s="58" t="s">
        <v>133</v>
      </c>
      <c r="J33" s="58" t="s">
        <v>134</v>
      </c>
      <c r="K33" s="58" t="s">
        <v>133</v>
      </c>
      <c r="L33" s="58" t="s">
        <v>134</v>
      </c>
      <c r="M33" s="58" t="s">
        <v>109</v>
      </c>
      <c r="N33" s="58" t="s">
        <v>134</v>
      </c>
      <c r="O33" s="58" t="s">
        <v>109</v>
      </c>
      <c r="P33" s="58" t="s">
        <v>110</v>
      </c>
      <c r="Q33" s="58" t="s">
        <v>151</v>
      </c>
      <c r="R33" s="58" t="s">
        <v>136</v>
      </c>
      <c r="S33" s="58" t="s">
        <v>137</v>
      </c>
      <c r="T33" s="58" t="s">
        <v>114</v>
      </c>
      <c r="U33" s="58" t="s">
        <v>138</v>
      </c>
      <c r="V33" s="58" t="s">
        <v>116</v>
      </c>
      <c r="W33" s="58" t="s">
        <v>117</v>
      </c>
      <c r="X33" s="58" t="s">
        <v>118</v>
      </c>
      <c r="Y33" s="58" t="s">
        <v>141</v>
      </c>
      <c r="Z33" s="58" t="s">
        <v>142</v>
      </c>
      <c r="AA33" s="58" t="s">
        <v>143</v>
      </c>
      <c r="AB33" s="58" t="s">
        <v>153</v>
      </c>
      <c r="AC33" s="58" t="s">
        <v>145</v>
      </c>
      <c r="AD33" s="58" t="s">
        <v>123</v>
      </c>
      <c r="AE33" s="58" t="s">
        <v>125</v>
      </c>
      <c r="AF33" s="58" t="s">
        <v>126</v>
      </c>
      <c r="AG33" s="58" t="s">
        <v>127</v>
      </c>
      <c r="AM33" s="3">
        <f t="shared" si="3"/>
        <v>0</v>
      </c>
      <c r="AN33" s="3">
        <f t="shared" si="4"/>
        <v>0</v>
      </c>
      <c r="AO33" s="3">
        <f t="shared" si="5"/>
        <v>1</v>
      </c>
      <c r="AP33" s="3">
        <f t="shared" si="6"/>
        <v>1</v>
      </c>
      <c r="AQ33" s="3">
        <f t="shared" si="7"/>
        <v>1</v>
      </c>
      <c r="AR33" s="3">
        <f t="shared" si="8"/>
        <v>0</v>
      </c>
      <c r="AS33" s="3">
        <f t="shared" si="9"/>
        <v>1</v>
      </c>
      <c r="AT33" s="3">
        <f t="shared" si="10"/>
        <v>1</v>
      </c>
      <c r="AU33" s="3">
        <f t="shared" si="11"/>
        <v>1</v>
      </c>
      <c r="AV33" s="3">
        <f t="shared" si="12"/>
        <v>1</v>
      </c>
      <c r="AW33" s="3">
        <f t="shared" si="13"/>
        <v>1</v>
      </c>
      <c r="AX33" s="3">
        <f t="shared" si="14"/>
        <v>1</v>
      </c>
      <c r="AY33" s="3">
        <f t="shared" si="15"/>
        <v>1</v>
      </c>
      <c r="AZ33" s="3">
        <f t="shared" si="16"/>
        <v>1</v>
      </c>
      <c r="BA33" s="3">
        <f t="shared" si="17"/>
        <v>1</v>
      </c>
      <c r="BB33" s="3">
        <f t="shared" si="18"/>
        <v>0</v>
      </c>
      <c r="BC33" s="3">
        <f t="shared" si="19"/>
        <v>0</v>
      </c>
      <c r="BD33" s="3">
        <f t="shared" si="20"/>
        <v>1</v>
      </c>
      <c r="BE33" s="3">
        <f t="shared" si="28"/>
        <v>1</v>
      </c>
      <c r="BF33" s="5">
        <f t="shared" si="21"/>
        <v>14</v>
      </c>
      <c r="BI33" s="3">
        <f t="shared" si="22"/>
        <v>2</v>
      </c>
      <c r="BJ33" s="3">
        <f t="shared" si="29"/>
        <v>4</v>
      </c>
      <c r="BK33" s="3">
        <f t="shared" si="30"/>
        <v>3</v>
      </c>
      <c r="BL33" s="3">
        <f t="shared" si="31"/>
        <v>2</v>
      </c>
      <c r="BM33" s="3">
        <f t="shared" si="32"/>
        <v>2</v>
      </c>
      <c r="BN33" s="3">
        <f t="shared" si="33"/>
        <v>2</v>
      </c>
      <c r="BO33" s="3">
        <f t="shared" si="34"/>
        <v>1</v>
      </c>
      <c r="BP33" s="3">
        <f t="shared" si="35"/>
        <v>1</v>
      </c>
      <c r="BQ33" s="3">
        <f t="shared" si="36"/>
        <v>3</v>
      </c>
      <c r="BR33" s="3">
        <f t="shared" si="37"/>
        <v>2</v>
      </c>
      <c r="BS33" s="3">
        <f t="shared" si="38"/>
        <v>3</v>
      </c>
      <c r="BT33" s="3">
        <f t="shared" si="39"/>
        <v>2</v>
      </c>
      <c r="BU33" s="3">
        <f t="shared" si="40"/>
        <v>1</v>
      </c>
      <c r="BV33" s="3">
        <f t="shared" si="41"/>
        <v>2</v>
      </c>
      <c r="BW33" s="3">
        <f t="shared" si="42"/>
        <v>1</v>
      </c>
      <c r="BY33" s="5">
        <f t="shared" si="23"/>
        <v>31</v>
      </c>
      <c r="CC33" s="3">
        <f t="shared" si="1"/>
        <v>14</v>
      </c>
      <c r="CD33" s="3">
        <f t="shared" si="2"/>
        <v>31</v>
      </c>
      <c r="CE33" s="3">
        <f t="shared" si="24"/>
        <v>101.5</v>
      </c>
      <c r="CF33" s="3">
        <f t="shared" si="25"/>
        <v>24.5</v>
      </c>
      <c r="CG33" s="3">
        <f t="shared" si="26"/>
        <v>130.5</v>
      </c>
      <c r="CH33" s="3">
        <f t="shared" si="27"/>
        <v>24.5</v>
      </c>
      <c r="CK33" s="9" t="s">
        <v>418</v>
      </c>
      <c r="CL33" s="9"/>
      <c r="CM33"/>
      <c r="CN33"/>
      <c r="CO33"/>
      <c r="CP33"/>
      <c r="CQ33"/>
      <c r="CR33"/>
      <c r="CS33"/>
      <c r="DB33" s="53"/>
      <c r="DC33" s="115"/>
      <c r="DD33" s="115"/>
      <c r="DE33" s="53"/>
      <c r="DF33" s="53"/>
      <c r="DG33" s="53"/>
      <c r="DH33" s="53"/>
      <c r="DI33" s="53"/>
      <c r="DJ33" s="53"/>
      <c r="DK33" s="53"/>
      <c r="DL33" s="53"/>
      <c r="DN33" s="4"/>
      <c r="DO33" s="5"/>
      <c r="DS33" s="4"/>
      <c r="DT33" s="5"/>
    </row>
    <row r="34" spans="1:124" s="3" customFormat="1" ht="16" x14ac:dyDescent="0.2">
      <c r="A34" s="58" t="s">
        <v>134</v>
      </c>
      <c r="B34" s="58" t="s">
        <v>132</v>
      </c>
      <c r="C34" s="58" t="s">
        <v>132</v>
      </c>
      <c r="D34" s="58" t="s">
        <v>132</v>
      </c>
      <c r="E34" s="58" t="s">
        <v>133</v>
      </c>
      <c r="F34" s="58" t="s">
        <v>133</v>
      </c>
      <c r="G34" s="58" t="s">
        <v>133</v>
      </c>
      <c r="H34" s="58" t="s">
        <v>133</v>
      </c>
      <c r="I34" s="58" t="s">
        <v>133</v>
      </c>
      <c r="J34" s="58" t="s">
        <v>133</v>
      </c>
      <c r="K34" s="58" t="s">
        <v>132</v>
      </c>
      <c r="L34" s="58" t="s">
        <v>133</v>
      </c>
      <c r="M34" s="58" t="s">
        <v>133</v>
      </c>
      <c r="N34" s="58" t="s">
        <v>134</v>
      </c>
      <c r="O34" s="58" t="s">
        <v>134</v>
      </c>
      <c r="P34" s="58" t="s">
        <v>135</v>
      </c>
      <c r="Q34" s="58" t="s">
        <v>111</v>
      </c>
      <c r="R34" s="58" t="s">
        <v>136</v>
      </c>
      <c r="S34" s="58" t="s">
        <v>137</v>
      </c>
      <c r="T34" s="58" t="s">
        <v>114</v>
      </c>
      <c r="U34" s="58" t="s">
        <v>138</v>
      </c>
      <c r="V34" s="58" t="s">
        <v>116</v>
      </c>
      <c r="W34" s="58" t="s">
        <v>117</v>
      </c>
      <c r="X34" s="58" t="s">
        <v>186</v>
      </c>
      <c r="Y34" s="58" t="s">
        <v>141</v>
      </c>
      <c r="Z34" s="58" t="s">
        <v>120</v>
      </c>
      <c r="AA34" s="58" t="s">
        <v>143</v>
      </c>
      <c r="AB34" s="58" t="s">
        <v>122</v>
      </c>
      <c r="AC34" s="58" t="s">
        <v>145</v>
      </c>
      <c r="AD34" s="58" t="s">
        <v>123</v>
      </c>
      <c r="AE34" s="58" t="s">
        <v>187</v>
      </c>
      <c r="AF34" s="58" t="s">
        <v>157</v>
      </c>
      <c r="AG34" s="58" t="s">
        <v>147</v>
      </c>
      <c r="AM34" s="3">
        <f t="shared" si="3"/>
        <v>1</v>
      </c>
      <c r="AN34" s="3">
        <f t="shared" si="4"/>
        <v>1</v>
      </c>
      <c r="AO34" s="3">
        <f t="shared" si="5"/>
        <v>1</v>
      </c>
      <c r="AP34" s="3">
        <f t="shared" si="6"/>
        <v>1</v>
      </c>
      <c r="AQ34" s="3">
        <f t="shared" si="7"/>
        <v>1</v>
      </c>
      <c r="AR34" s="3">
        <f t="shared" si="8"/>
        <v>0</v>
      </c>
      <c r="AS34" s="3">
        <f t="shared" si="9"/>
        <v>1</v>
      </c>
      <c r="AT34" s="3">
        <f t="shared" si="10"/>
        <v>1</v>
      </c>
      <c r="AU34" s="3">
        <f t="shared" si="11"/>
        <v>0</v>
      </c>
      <c r="AV34" s="3">
        <f t="shared" si="12"/>
        <v>1</v>
      </c>
      <c r="AW34" s="3">
        <f t="shared" si="13"/>
        <v>0</v>
      </c>
      <c r="AX34" s="3">
        <f t="shared" si="14"/>
        <v>1</v>
      </c>
      <c r="AY34" s="3">
        <f t="shared" si="15"/>
        <v>0</v>
      </c>
      <c r="AZ34" s="3">
        <f t="shared" si="16"/>
        <v>1</v>
      </c>
      <c r="BA34" s="3">
        <f t="shared" si="17"/>
        <v>1</v>
      </c>
      <c r="BB34" s="3">
        <f t="shared" si="18"/>
        <v>0</v>
      </c>
      <c r="BC34" s="3">
        <f t="shared" si="19"/>
        <v>1</v>
      </c>
      <c r="BD34" s="3">
        <f t="shared" si="20"/>
        <v>0</v>
      </c>
      <c r="BE34" s="3">
        <f t="shared" si="28"/>
        <v>0</v>
      </c>
      <c r="BF34" s="5">
        <f t="shared" si="21"/>
        <v>11</v>
      </c>
      <c r="BI34" s="3">
        <f t="shared" si="22"/>
        <v>2</v>
      </c>
      <c r="BJ34" s="3">
        <f t="shared" si="29"/>
        <v>4</v>
      </c>
      <c r="BK34" s="3">
        <f t="shared" si="30"/>
        <v>4</v>
      </c>
      <c r="BL34" s="3">
        <f t="shared" si="31"/>
        <v>4</v>
      </c>
      <c r="BM34" s="3">
        <f t="shared" si="32"/>
        <v>3</v>
      </c>
      <c r="BN34" s="3">
        <f t="shared" si="33"/>
        <v>3</v>
      </c>
      <c r="BO34" s="3">
        <f t="shared" si="34"/>
        <v>3</v>
      </c>
      <c r="BP34" s="3">
        <f t="shared" si="35"/>
        <v>3</v>
      </c>
      <c r="BQ34" s="3">
        <f t="shared" si="36"/>
        <v>3</v>
      </c>
      <c r="BR34" s="3">
        <f t="shared" si="37"/>
        <v>3</v>
      </c>
      <c r="BS34" s="3">
        <f t="shared" si="38"/>
        <v>4</v>
      </c>
      <c r="BT34" s="3">
        <f t="shared" si="39"/>
        <v>3</v>
      </c>
      <c r="BU34" s="3">
        <f t="shared" si="40"/>
        <v>3</v>
      </c>
      <c r="BV34" s="3">
        <f t="shared" si="41"/>
        <v>2</v>
      </c>
      <c r="BW34" s="3">
        <f t="shared" si="42"/>
        <v>2</v>
      </c>
      <c r="BY34" s="5">
        <f t="shared" si="23"/>
        <v>46</v>
      </c>
      <c r="CC34" s="3">
        <f t="shared" si="1"/>
        <v>11</v>
      </c>
      <c r="CD34" s="3">
        <f t="shared" si="2"/>
        <v>46</v>
      </c>
      <c r="CE34" s="3">
        <f t="shared" si="24"/>
        <v>58</v>
      </c>
      <c r="CF34" s="3">
        <f t="shared" si="25"/>
        <v>119</v>
      </c>
      <c r="CG34" s="3">
        <f t="shared" si="26"/>
        <v>74</v>
      </c>
      <c r="CH34" s="3">
        <f t="shared" si="27"/>
        <v>119</v>
      </c>
      <c r="CK34" s="6" t="s">
        <v>419</v>
      </c>
      <c r="CL34" s="118">
        <v>2.746593848855074E-2</v>
      </c>
      <c r="CM34"/>
      <c r="CN34"/>
      <c r="CO34"/>
      <c r="CP34"/>
      <c r="CQ34"/>
      <c r="CR34"/>
      <c r="CS34"/>
      <c r="DB34" s="53"/>
      <c r="DC34" s="115"/>
      <c r="DD34" s="115"/>
      <c r="DE34" s="53"/>
      <c r="DF34" s="53"/>
      <c r="DG34" s="53"/>
      <c r="DH34" s="53"/>
      <c r="DI34" s="53"/>
      <c r="DJ34" s="53"/>
      <c r="DK34" s="53"/>
      <c r="DL34" s="53"/>
      <c r="DN34" s="4"/>
      <c r="DO34" s="5"/>
      <c r="DS34" s="4"/>
      <c r="DT34" s="5"/>
    </row>
    <row r="35" spans="1:124" s="3" customFormat="1" ht="16" x14ac:dyDescent="0.2">
      <c r="A35" s="58" t="s">
        <v>134</v>
      </c>
      <c r="B35" s="58" t="s">
        <v>132</v>
      </c>
      <c r="C35" s="58" t="s">
        <v>133</v>
      </c>
      <c r="D35" s="58" t="s">
        <v>132</v>
      </c>
      <c r="E35" s="58" t="s">
        <v>134</v>
      </c>
      <c r="F35" s="58" t="s">
        <v>134</v>
      </c>
      <c r="G35" s="58" t="s">
        <v>134</v>
      </c>
      <c r="H35" s="58" t="s">
        <v>134</v>
      </c>
      <c r="I35" s="58" t="s">
        <v>132</v>
      </c>
      <c r="J35" s="58" t="s">
        <v>109</v>
      </c>
      <c r="K35" s="58" t="s">
        <v>133</v>
      </c>
      <c r="L35" s="58" t="s">
        <v>134</v>
      </c>
      <c r="M35" s="58" t="s">
        <v>109</v>
      </c>
      <c r="N35" s="58" t="s">
        <v>134</v>
      </c>
      <c r="O35" s="58" t="s">
        <v>134</v>
      </c>
      <c r="P35" s="58" t="s">
        <v>110</v>
      </c>
      <c r="Q35" s="58" t="s">
        <v>111</v>
      </c>
      <c r="R35" s="58" t="s">
        <v>136</v>
      </c>
      <c r="S35" s="58" t="s">
        <v>137</v>
      </c>
      <c r="T35" s="58" t="s">
        <v>114</v>
      </c>
      <c r="U35" s="58" t="s">
        <v>138</v>
      </c>
      <c r="V35" s="58" t="s">
        <v>176</v>
      </c>
      <c r="W35" s="58" t="s">
        <v>117</v>
      </c>
      <c r="X35" s="58" t="s">
        <v>140</v>
      </c>
      <c r="Y35" s="58" t="s">
        <v>141</v>
      </c>
      <c r="Z35" s="58" t="s">
        <v>142</v>
      </c>
      <c r="AA35" s="58" t="s">
        <v>143</v>
      </c>
      <c r="AB35" s="58" t="s">
        <v>153</v>
      </c>
      <c r="AC35" s="58" t="s">
        <v>145</v>
      </c>
      <c r="AD35" s="58" t="s">
        <v>123</v>
      </c>
      <c r="AE35" s="58" t="s">
        <v>125</v>
      </c>
      <c r="AF35" s="58" t="s">
        <v>146</v>
      </c>
      <c r="AG35" s="58" t="s">
        <v>127</v>
      </c>
      <c r="AM35" s="3">
        <f t="shared" si="3"/>
        <v>0</v>
      </c>
      <c r="AN35" s="3">
        <f t="shared" si="4"/>
        <v>1</v>
      </c>
      <c r="AO35" s="3">
        <f t="shared" si="5"/>
        <v>1</v>
      </c>
      <c r="AP35" s="3">
        <f t="shared" si="6"/>
        <v>1</v>
      </c>
      <c r="AQ35" s="3">
        <f t="shared" si="7"/>
        <v>1</v>
      </c>
      <c r="AR35" s="3">
        <f t="shared" si="8"/>
        <v>0</v>
      </c>
      <c r="AS35" s="3">
        <f t="shared" si="9"/>
        <v>0</v>
      </c>
      <c r="AT35" s="3">
        <f t="shared" si="10"/>
        <v>1</v>
      </c>
      <c r="AU35" s="3">
        <f t="shared" si="11"/>
        <v>0</v>
      </c>
      <c r="AV35" s="3">
        <f t="shared" si="12"/>
        <v>1</v>
      </c>
      <c r="AW35" s="3">
        <f t="shared" si="13"/>
        <v>1</v>
      </c>
      <c r="AX35" s="3">
        <f t="shared" si="14"/>
        <v>1</v>
      </c>
      <c r="AY35" s="3">
        <f t="shared" si="15"/>
        <v>1</v>
      </c>
      <c r="AZ35" s="3">
        <f t="shared" si="16"/>
        <v>1</v>
      </c>
      <c r="BA35" s="3">
        <f t="shared" si="17"/>
        <v>1</v>
      </c>
      <c r="BB35" s="3">
        <f t="shared" si="18"/>
        <v>0</v>
      </c>
      <c r="BC35" s="3">
        <f t="shared" si="19"/>
        <v>0</v>
      </c>
      <c r="BD35" s="3">
        <f t="shared" si="20"/>
        <v>1</v>
      </c>
      <c r="BE35" s="3">
        <f t="shared" si="28"/>
        <v>0</v>
      </c>
      <c r="BF35" s="5">
        <f t="shared" si="21"/>
        <v>12</v>
      </c>
      <c r="BI35" s="3">
        <f t="shared" si="22"/>
        <v>2</v>
      </c>
      <c r="BJ35" s="3">
        <f t="shared" si="29"/>
        <v>4</v>
      </c>
      <c r="BK35" s="3">
        <f t="shared" si="30"/>
        <v>3</v>
      </c>
      <c r="BL35" s="3">
        <f t="shared" si="31"/>
        <v>4</v>
      </c>
      <c r="BM35" s="3">
        <f t="shared" si="32"/>
        <v>2</v>
      </c>
      <c r="BN35" s="3">
        <f t="shared" si="33"/>
        <v>2</v>
      </c>
      <c r="BO35" s="3">
        <f t="shared" si="34"/>
        <v>2</v>
      </c>
      <c r="BP35" s="3">
        <f t="shared" si="35"/>
        <v>2</v>
      </c>
      <c r="BQ35" s="3">
        <f t="shared" si="36"/>
        <v>4</v>
      </c>
      <c r="BR35" s="3">
        <f t="shared" si="37"/>
        <v>1</v>
      </c>
      <c r="BS35" s="3">
        <f t="shared" si="38"/>
        <v>3</v>
      </c>
      <c r="BT35" s="3">
        <f t="shared" si="39"/>
        <v>2</v>
      </c>
      <c r="BU35" s="3">
        <f t="shared" si="40"/>
        <v>1</v>
      </c>
      <c r="BV35" s="3">
        <f t="shared" si="41"/>
        <v>2</v>
      </c>
      <c r="BW35" s="3">
        <f t="shared" si="42"/>
        <v>2</v>
      </c>
      <c r="BY35" s="5">
        <f t="shared" si="23"/>
        <v>36</v>
      </c>
      <c r="CC35" s="3">
        <f t="shared" ref="CC35:CC66" si="43">BF35</f>
        <v>12</v>
      </c>
      <c r="CD35" s="3">
        <f t="shared" ref="CD35:CD66" si="44">BY35</f>
        <v>36</v>
      </c>
      <c r="CE35" s="3">
        <f t="shared" si="24"/>
        <v>76.5</v>
      </c>
      <c r="CF35" s="3">
        <f t="shared" si="25"/>
        <v>52.5</v>
      </c>
      <c r="CG35" s="3">
        <f t="shared" si="26"/>
        <v>100</v>
      </c>
      <c r="CH35" s="3">
        <f t="shared" si="27"/>
        <v>52.5</v>
      </c>
      <c r="CK35" s="6" t="s">
        <v>420</v>
      </c>
      <c r="CL35" s="6">
        <v>7.5437777705685287E-4</v>
      </c>
      <c r="CM35"/>
      <c r="CN35"/>
      <c r="CO35"/>
      <c r="CP35"/>
      <c r="CQ35"/>
      <c r="CR35"/>
      <c r="CS35"/>
      <c r="DB35" s="53"/>
      <c r="DC35" s="115"/>
      <c r="DD35" s="115"/>
      <c r="DE35" s="53"/>
      <c r="DF35" s="53"/>
      <c r="DG35" s="53"/>
      <c r="DH35" s="53"/>
      <c r="DI35" s="53"/>
      <c r="DJ35" s="53"/>
      <c r="DK35" s="53"/>
      <c r="DL35" s="53"/>
      <c r="DN35" s="4"/>
      <c r="DO35" s="5"/>
      <c r="DS35" s="4"/>
      <c r="DT35" s="5"/>
    </row>
    <row r="36" spans="1:124" s="3" customFormat="1" ht="16" x14ac:dyDescent="0.2">
      <c r="A36" s="58" t="s">
        <v>134</v>
      </c>
      <c r="B36" s="58" t="s">
        <v>134</v>
      </c>
      <c r="C36" s="58" t="s">
        <v>133</v>
      </c>
      <c r="D36" s="58" t="s">
        <v>134</v>
      </c>
      <c r="E36" s="58" t="s">
        <v>134</v>
      </c>
      <c r="F36" s="58" t="s">
        <v>109</v>
      </c>
      <c r="G36" s="58" t="s">
        <v>109</v>
      </c>
      <c r="H36" s="58" t="s">
        <v>109</v>
      </c>
      <c r="I36" s="58" t="s">
        <v>133</v>
      </c>
      <c r="J36" s="58" t="s">
        <v>134</v>
      </c>
      <c r="K36" s="58" t="s">
        <v>133</v>
      </c>
      <c r="L36" s="58" t="s">
        <v>134</v>
      </c>
      <c r="M36" s="58" t="s">
        <v>134</v>
      </c>
      <c r="N36" s="58" t="s">
        <v>109</v>
      </c>
      <c r="O36" s="58" t="s">
        <v>109</v>
      </c>
      <c r="P36" s="58" t="s">
        <v>110</v>
      </c>
      <c r="Q36" s="58" t="s">
        <v>111</v>
      </c>
      <c r="R36" s="58" t="s">
        <v>136</v>
      </c>
      <c r="S36" s="58" t="s">
        <v>152</v>
      </c>
      <c r="T36" s="58" t="s">
        <v>114</v>
      </c>
      <c r="U36" s="58" t="s">
        <v>138</v>
      </c>
      <c r="V36" s="58" t="s">
        <v>116</v>
      </c>
      <c r="W36" s="58" t="s">
        <v>117</v>
      </c>
      <c r="X36" s="58" t="s">
        <v>118</v>
      </c>
      <c r="Y36" s="58" t="s">
        <v>141</v>
      </c>
      <c r="Z36" s="58" t="s">
        <v>142</v>
      </c>
      <c r="AA36" s="58" t="s">
        <v>170</v>
      </c>
      <c r="AB36" s="58" t="s">
        <v>153</v>
      </c>
      <c r="AC36" s="58" t="s">
        <v>145</v>
      </c>
      <c r="AD36" s="58" t="s">
        <v>123</v>
      </c>
      <c r="AE36" s="58" t="s">
        <v>125</v>
      </c>
      <c r="AF36" s="58" t="s">
        <v>126</v>
      </c>
      <c r="AG36" s="58" t="s">
        <v>192</v>
      </c>
      <c r="AM36" s="3">
        <f t="shared" si="3"/>
        <v>0</v>
      </c>
      <c r="AN36" s="3">
        <f t="shared" si="4"/>
        <v>1</v>
      </c>
      <c r="AO36" s="3">
        <f t="shared" si="5"/>
        <v>1</v>
      </c>
      <c r="AP36" s="3">
        <f t="shared" si="6"/>
        <v>0</v>
      </c>
      <c r="AQ36" s="3">
        <f t="shared" si="7"/>
        <v>1</v>
      </c>
      <c r="AR36" s="3">
        <f t="shared" si="8"/>
        <v>0</v>
      </c>
      <c r="AS36" s="3">
        <f t="shared" si="9"/>
        <v>1</v>
      </c>
      <c r="AT36" s="3">
        <f t="shared" si="10"/>
        <v>1</v>
      </c>
      <c r="AU36" s="3">
        <f t="shared" si="11"/>
        <v>1</v>
      </c>
      <c r="AV36" s="3">
        <f t="shared" si="12"/>
        <v>1</v>
      </c>
      <c r="AW36" s="3">
        <f t="shared" si="13"/>
        <v>1</v>
      </c>
      <c r="AX36" s="3">
        <f t="shared" si="14"/>
        <v>0</v>
      </c>
      <c r="AY36" s="3">
        <f t="shared" si="15"/>
        <v>1</v>
      </c>
      <c r="AZ36" s="3">
        <f t="shared" si="16"/>
        <v>1</v>
      </c>
      <c r="BA36" s="3">
        <f t="shared" si="17"/>
        <v>1</v>
      </c>
      <c r="BB36" s="3">
        <f t="shared" si="18"/>
        <v>0</v>
      </c>
      <c r="BC36" s="3">
        <f t="shared" si="19"/>
        <v>0</v>
      </c>
      <c r="BD36" s="3">
        <f t="shared" si="20"/>
        <v>0</v>
      </c>
      <c r="BE36" s="3">
        <f t="shared" si="28"/>
        <v>1</v>
      </c>
      <c r="BF36" s="5">
        <f t="shared" si="21"/>
        <v>12</v>
      </c>
      <c r="BI36" s="3">
        <f t="shared" si="22"/>
        <v>2</v>
      </c>
      <c r="BJ36" s="3">
        <f t="shared" si="29"/>
        <v>2</v>
      </c>
      <c r="BK36" s="3">
        <f t="shared" si="30"/>
        <v>3</v>
      </c>
      <c r="BL36" s="3">
        <f t="shared" si="31"/>
        <v>2</v>
      </c>
      <c r="BM36" s="3">
        <f t="shared" si="32"/>
        <v>2</v>
      </c>
      <c r="BN36" s="3">
        <f t="shared" si="33"/>
        <v>1</v>
      </c>
      <c r="BO36" s="3">
        <f t="shared" si="34"/>
        <v>1</v>
      </c>
      <c r="BP36" s="3">
        <f t="shared" si="35"/>
        <v>1</v>
      </c>
      <c r="BQ36" s="3">
        <f t="shared" si="36"/>
        <v>3</v>
      </c>
      <c r="BR36" s="3">
        <f t="shared" si="37"/>
        <v>2</v>
      </c>
      <c r="BS36" s="3">
        <f t="shared" si="38"/>
        <v>3</v>
      </c>
      <c r="BT36" s="3">
        <f t="shared" si="39"/>
        <v>2</v>
      </c>
      <c r="BU36" s="3">
        <f t="shared" si="40"/>
        <v>2</v>
      </c>
      <c r="BV36" s="3">
        <f t="shared" si="41"/>
        <v>1</v>
      </c>
      <c r="BW36" s="3">
        <f t="shared" si="42"/>
        <v>1</v>
      </c>
      <c r="BY36" s="5">
        <f t="shared" si="23"/>
        <v>28</v>
      </c>
      <c r="CC36" s="3">
        <f t="shared" si="43"/>
        <v>12</v>
      </c>
      <c r="CD36" s="3">
        <f t="shared" si="44"/>
        <v>28</v>
      </c>
      <c r="CE36" s="3">
        <f t="shared" si="24"/>
        <v>76</v>
      </c>
      <c r="CF36" s="3">
        <f t="shared" si="25"/>
        <v>11.5</v>
      </c>
      <c r="CG36" s="3">
        <f t="shared" si="26"/>
        <v>100</v>
      </c>
      <c r="CH36" s="3">
        <f t="shared" si="27"/>
        <v>11.5</v>
      </c>
      <c r="CK36" s="6" t="s">
        <v>421</v>
      </c>
      <c r="CL36" s="6">
        <v>-6.8734514002175224E-3</v>
      </c>
      <c r="CM36"/>
      <c r="CN36"/>
      <c r="CO36"/>
      <c r="CP36"/>
      <c r="CQ36"/>
      <c r="CR36"/>
      <c r="CS36"/>
      <c r="DB36" s="53"/>
      <c r="DC36" s="53"/>
      <c r="DD36" s="53"/>
      <c r="DE36" s="53"/>
      <c r="DF36" s="53"/>
      <c r="DG36" s="53"/>
      <c r="DH36" s="53"/>
      <c r="DI36" s="53"/>
      <c r="DJ36" s="53"/>
      <c r="DK36" s="53"/>
      <c r="DL36" s="53"/>
      <c r="DN36" s="4"/>
      <c r="DO36" s="5"/>
      <c r="DS36" s="4"/>
      <c r="DT36" s="5"/>
    </row>
    <row r="37" spans="1:124" s="3" customFormat="1" ht="16" x14ac:dyDescent="0.2">
      <c r="A37" s="58" t="s">
        <v>132</v>
      </c>
      <c r="B37" s="58" t="s">
        <v>132</v>
      </c>
      <c r="C37" s="58" t="s">
        <v>132</v>
      </c>
      <c r="D37" s="58" t="s">
        <v>133</v>
      </c>
      <c r="E37" s="58" t="s">
        <v>134</v>
      </c>
      <c r="F37" s="58" t="s">
        <v>133</v>
      </c>
      <c r="G37" s="58" t="s">
        <v>133</v>
      </c>
      <c r="H37" s="58" t="s">
        <v>134</v>
      </c>
      <c r="I37" s="58" t="s">
        <v>132</v>
      </c>
      <c r="J37" s="58" t="s">
        <v>132</v>
      </c>
      <c r="K37" s="58" t="s">
        <v>133</v>
      </c>
      <c r="L37" s="58" t="s">
        <v>133</v>
      </c>
      <c r="M37" s="58" t="s">
        <v>133</v>
      </c>
      <c r="N37" s="58" t="s">
        <v>134</v>
      </c>
      <c r="O37" s="58" t="s">
        <v>133</v>
      </c>
      <c r="P37" s="58" t="s">
        <v>110</v>
      </c>
      <c r="Q37" s="58" t="s">
        <v>151</v>
      </c>
      <c r="R37" s="58" t="s">
        <v>136</v>
      </c>
      <c r="S37" s="58" t="s">
        <v>137</v>
      </c>
      <c r="T37" s="58" t="s">
        <v>195</v>
      </c>
      <c r="U37" s="58" t="s">
        <v>138</v>
      </c>
      <c r="V37" s="58" t="s">
        <v>116</v>
      </c>
      <c r="W37" s="58" t="s">
        <v>117</v>
      </c>
      <c r="X37" s="58" t="s">
        <v>118</v>
      </c>
      <c r="Y37" s="58" t="s">
        <v>141</v>
      </c>
      <c r="Z37" s="58" t="s">
        <v>142</v>
      </c>
      <c r="AA37" s="58" t="s">
        <v>143</v>
      </c>
      <c r="AB37" s="58" t="s">
        <v>122</v>
      </c>
      <c r="AC37" s="58" t="s">
        <v>145</v>
      </c>
      <c r="AD37" s="58" t="s">
        <v>123</v>
      </c>
      <c r="AE37" s="58" t="s">
        <v>125</v>
      </c>
      <c r="AF37" s="58" t="s">
        <v>157</v>
      </c>
      <c r="AG37" s="58" t="s">
        <v>147</v>
      </c>
      <c r="AM37" s="3">
        <f t="shared" si="3"/>
        <v>0</v>
      </c>
      <c r="AN37" s="3">
        <f t="shared" si="4"/>
        <v>0</v>
      </c>
      <c r="AO37" s="3">
        <f t="shared" si="5"/>
        <v>1</v>
      </c>
      <c r="AP37" s="3">
        <f t="shared" si="6"/>
        <v>1</v>
      </c>
      <c r="AQ37" s="3">
        <f t="shared" si="7"/>
        <v>0</v>
      </c>
      <c r="AR37" s="3">
        <f t="shared" si="8"/>
        <v>0</v>
      </c>
      <c r="AS37" s="3">
        <f t="shared" si="9"/>
        <v>1</v>
      </c>
      <c r="AT37" s="3">
        <f t="shared" si="10"/>
        <v>1</v>
      </c>
      <c r="AU37" s="3">
        <f t="shared" si="11"/>
        <v>1</v>
      </c>
      <c r="AV37" s="3">
        <f t="shared" si="12"/>
        <v>1</v>
      </c>
      <c r="AW37" s="3">
        <f t="shared" si="13"/>
        <v>1</v>
      </c>
      <c r="AX37" s="3">
        <f t="shared" si="14"/>
        <v>1</v>
      </c>
      <c r="AY37" s="3">
        <f t="shared" si="15"/>
        <v>0</v>
      </c>
      <c r="AZ37" s="3">
        <f t="shared" si="16"/>
        <v>1</v>
      </c>
      <c r="BA37" s="3">
        <f t="shared" si="17"/>
        <v>1</v>
      </c>
      <c r="BB37" s="3">
        <f t="shared" si="18"/>
        <v>0</v>
      </c>
      <c r="BC37" s="3">
        <f t="shared" si="19"/>
        <v>1</v>
      </c>
      <c r="BD37" s="3">
        <f t="shared" si="20"/>
        <v>0</v>
      </c>
      <c r="BE37" s="3">
        <f t="shared" si="28"/>
        <v>0</v>
      </c>
      <c r="BF37" s="5">
        <f t="shared" si="21"/>
        <v>10</v>
      </c>
      <c r="BI37" s="3">
        <f t="shared" si="22"/>
        <v>4</v>
      </c>
      <c r="BJ37" s="3">
        <f t="shared" si="29"/>
        <v>4</v>
      </c>
      <c r="BK37" s="3">
        <f t="shared" si="30"/>
        <v>4</v>
      </c>
      <c r="BL37" s="3">
        <f t="shared" si="31"/>
        <v>3</v>
      </c>
      <c r="BM37" s="3">
        <f t="shared" si="32"/>
        <v>2</v>
      </c>
      <c r="BN37" s="3">
        <f t="shared" si="33"/>
        <v>3</v>
      </c>
      <c r="BO37" s="3">
        <f t="shared" si="34"/>
        <v>3</v>
      </c>
      <c r="BP37" s="3">
        <f t="shared" si="35"/>
        <v>2</v>
      </c>
      <c r="BQ37" s="3">
        <f t="shared" si="36"/>
        <v>4</v>
      </c>
      <c r="BR37" s="3">
        <f t="shared" si="37"/>
        <v>4</v>
      </c>
      <c r="BS37" s="3">
        <f t="shared" si="38"/>
        <v>3</v>
      </c>
      <c r="BT37" s="3">
        <f t="shared" si="39"/>
        <v>3</v>
      </c>
      <c r="BU37" s="3">
        <f t="shared" si="40"/>
        <v>3</v>
      </c>
      <c r="BV37" s="3">
        <f t="shared" si="41"/>
        <v>2</v>
      </c>
      <c r="BW37" s="3">
        <f t="shared" si="42"/>
        <v>3</v>
      </c>
      <c r="BY37" s="5">
        <f t="shared" si="23"/>
        <v>47</v>
      </c>
      <c r="CC37" s="3">
        <f t="shared" si="43"/>
        <v>10</v>
      </c>
      <c r="CD37" s="3">
        <f t="shared" si="44"/>
        <v>47</v>
      </c>
      <c r="CE37" s="3">
        <f t="shared" si="24"/>
        <v>39.5</v>
      </c>
      <c r="CF37" s="3">
        <f t="shared" si="25"/>
        <v>122.5</v>
      </c>
      <c r="CG37" s="3">
        <f t="shared" si="26"/>
        <v>50</v>
      </c>
      <c r="CH37" s="3">
        <f t="shared" si="27"/>
        <v>122.5</v>
      </c>
      <c r="CK37" s="6" t="s">
        <v>422</v>
      </c>
      <c r="CL37" s="6">
        <v>29.984558177058044</v>
      </c>
      <c r="CM37"/>
      <c r="CN37"/>
      <c r="CO37"/>
      <c r="CP37"/>
      <c r="CQ37"/>
      <c r="CR37"/>
      <c r="CS37"/>
      <c r="DB37" s="53"/>
      <c r="DC37" s="53"/>
      <c r="DD37" s="53"/>
      <c r="DE37" s="53"/>
      <c r="DF37" s="53"/>
      <c r="DG37" s="53"/>
      <c r="DH37" s="53"/>
      <c r="DI37" s="53"/>
      <c r="DJ37" s="53"/>
      <c r="DK37" s="53"/>
      <c r="DL37" s="53"/>
      <c r="DN37" s="4"/>
      <c r="DO37" s="5"/>
      <c r="DS37" s="4"/>
      <c r="DT37" s="5"/>
    </row>
    <row r="38" spans="1:124" s="3" customFormat="1" ht="17" thickBot="1" x14ac:dyDescent="0.25">
      <c r="A38" s="58" t="s">
        <v>134</v>
      </c>
      <c r="B38" s="58" t="s">
        <v>132</v>
      </c>
      <c r="C38" s="58" t="s">
        <v>132</v>
      </c>
      <c r="D38" s="58" t="s">
        <v>133</v>
      </c>
      <c r="E38" s="58" t="s">
        <v>133</v>
      </c>
      <c r="F38" s="58" t="s">
        <v>133</v>
      </c>
      <c r="G38" s="58" t="s">
        <v>133</v>
      </c>
      <c r="H38" s="58" t="s">
        <v>133</v>
      </c>
      <c r="I38" s="58" t="s">
        <v>132</v>
      </c>
      <c r="J38" s="58" t="s">
        <v>133</v>
      </c>
      <c r="K38" s="58" t="s">
        <v>132</v>
      </c>
      <c r="L38" s="58" t="s">
        <v>133</v>
      </c>
      <c r="M38" s="58" t="s">
        <v>133</v>
      </c>
      <c r="N38" s="58" t="s">
        <v>134</v>
      </c>
      <c r="O38" s="58" t="s">
        <v>134</v>
      </c>
      <c r="P38" s="58" t="s">
        <v>135</v>
      </c>
      <c r="Q38" s="58" t="s">
        <v>111</v>
      </c>
      <c r="R38" s="58" t="s">
        <v>136</v>
      </c>
      <c r="S38" s="58" t="s">
        <v>201</v>
      </c>
      <c r="T38" s="58" t="s">
        <v>195</v>
      </c>
      <c r="U38" s="58" t="s">
        <v>115</v>
      </c>
      <c r="V38" s="58" t="s">
        <v>116</v>
      </c>
      <c r="W38" s="58" t="s">
        <v>139</v>
      </c>
      <c r="X38" s="58" t="s">
        <v>118</v>
      </c>
      <c r="Y38" s="58" t="s">
        <v>141</v>
      </c>
      <c r="Z38" s="58" t="s">
        <v>142</v>
      </c>
      <c r="AA38" s="58" t="s">
        <v>143</v>
      </c>
      <c r="AB38" s="58" t="s">
        <v>153</v>
      </c>
      <c r="AC38" s="58" t="s">
        <v>145</v>
      </c>
      <c r="AD38" s="58" t="s">
        <v>174</v>
      </c>
      <c r="AE38" s="58" t="s">
        <v>125</v>
      </c>
      <c r="AF38" s="58" t="s">
        <v>126</v>
      </c>
      <c r="AG38" s="58" t="s">
        <v>127</v>
      </c>
      <c r="AM38" s="3">
        <f t="shared" si="3"/>
        <v>1</v>
      </c>
      <c r="AN38" s="3">
        <f t="shared" si="4"/>
        <v>1</v>
      </c>
      <c r="AO38" s="3">
        <f t="shared" si="5"/>
        <v>1</v>
      </c>
      <c r="AP38" s="3">
        <f t="shared" si="6"/>
        <v>0</v>
      </c>
      <c r="AQ38" s="3">
        <f t="shared" si="7"/>
        <v>0</v>
      </c>
      <c r="AR38" s="3">
        <f t="shared" si="8"/>
        <v>0</v>
      </c>
      <c r="AS38" s="3">
        <f t="shared" si="9"/>
        <v>1</v>
      </c>
      <c r="AT38" s="3">
        <f t="shared" si="10"/>
        <v>0</v>
      </c>
      <c r="AU38" s="3">
        <f t="shared" si="11"/>
        <v>1</v>
      </c>
      <c r="AV38" s="3">
        <f t="shared" si="12"/>
        <v>1</v>
      </c>
      <c r="AW38" s="3">
        <f t="shared" si="13"/>
        <v>1</v>
      </c>
      <c r="AX38" s="3">
        <f t="shared" si="14"/>
        <v>1</v>
      </c>
      <c r="AY38" s="3">
        <f t="shared" si="15"/>
        <v>1</v>
      </c>
      <c r="AZ38" s="3">
        <f t="shared" si="16"/>
        <v>1</v>
      </c>
      <c r="BA38" s="3">
        <f t="shared" si="17"/>
        <v>0</v>
      </c>
      <c r="BB38" s="3">
        <f t="shared" si="18"/>
        <v>0</v>
      </c>
      <c r="BC38" s="3">
        <f t="shared" si="19"/>
        <v>0</v>
      </c>
      <c r="BD38" s="3">
        <f t="shared" si="20"/>
        <v>1</v>
      </c>
      <c r="BE38" s="3">
        <f t="shared" si="28"/>
        <v>1</v>
      </c>
      <c r="BF38" s="5">
        <f t="shared" si="21"/>
        <v>12</v>
      </c>
      <c r="BI38" s="3">
        <f t="shared" si="22"/>
        <v>2</v>
      </c>
      <c r="BJ38" s="3">
        <f t="shared" si="29"/>
        <v>4</v>
      </c>
      <c r="BK38" s="3">
        <f t="shared" si="30"/>
        <v>4</v>
      </c>
      <c r="BL38" s="3">
        <f t="shared" si="31"/>
        <v>3</v>
      </c>
      <c r="BM38" s="3">
        <f t="shared" si="32"/>
        <v>3</v>
      </c>
      <c r="BN38" s="3">
        <f t="shared" si="33"/>
        <v>3</v>
      </c>
      <c r="BO38" s="3">
        <f t="shared" si="34"/>
        <v>3</v>
      </c>
      <c r="BP38" s="3">
        <f t="shared" si="35"/>
        <v>3</v>
      </c>
      <c r="BQ38" s="3">
        <f t="shared" si="36"/>
        <v>4</v>
      </c>
      <c r="BR38" s="3">
        <f t="shared" si="37"/>
        <v>3</v>
      </c>
      <c r="BS38" s="3">
        <f t="shared" si="38"/>
        <v>4</v>
      </c>
      <c r="BT38" s="3">
        <f t="shared" si="39"/>
        <v>3</v>
      </c>
      <c r="BU38" s="3">
        <f t="shared" si="40"/>
        <v>3</v>
      </c>
      <c r="BV38" s="3">
        <f t="shared" si="41"/>
        <v>2</v>
      </c>
      <c r="BW38" s="3">
        <f t="shared" si="42"/>
        <v>2</v>
      </c>
      <c r="BY38" s="5">
        <f t="shared" si="23"/>
        <v>46</v>
      </c>
      <c r="CC38" s="3">
        <f t="shared" si="43"/>
        <v>12</v>
      </c>
      <c r="CD38" s="3">
        <f t="shared" si="44"/>
        <v>46</v>
      </c>
      <c r="CE38" s="3">
        <f t="shared" si="24"/>
        <v>74.5</v>
      </c>
      <c r="CF38" s="3">
        <f t="shared" si="25"/>
        <v>119</v>
      </c>
      <c r="CG38" s="3">
        <f t="shared" si="26"/>
        <v>100</v>
      </c>
      <c r="CH38" s="3">
        <f t="shared" si="27"/>
        <v>119</v>
      </c>
      <c r="CK38" s="7" t="s">
        <v>423</v>
      </c>
      <c r="CL38" s="7">
        <v>133</v>
      </c>
      <c r="CM38"/>
      <c r="CN38"/>
      <c r="CO38"/>
      <c r="CP38"/>
      <c r="CQ38"/>
      <c r="CR38"/>
      <c r="CS38"/>
      <c r="DB38" s="53"/>
      <c r="DC38" s="53"/>
      <c r="DD38" s="53"/>
      <c r="DE38" s="53"/>
      <c r="DF38" s="53"/>
      <c r="DG38" s="53"/>
      <c r="DH38" s="53"/>
      <c r="DI38" s="53"/>
      <c r="DJ38" s="53"/>
      <c r="DK38" s="53"/>
      <c r="DL38" s="53"/>
      <c r="DN38" s="4"/>
      <c r="DO38" s="5"/>
      <c r="DS38" s="4"/>
      <c r="DT38" s="5"/>
    </row>
    <row r="39" spans="1:124" s="3" customFormat="1" ht="16" x14ac:dyDescent="0.2">
      <c r="A39" s="58" t="s">
        <v>134</v>
      </c>
      <c r="B39" s="58" t="s">
        <v>132</v>
      </c>
      <c r="C39" s="58" t="s">
        <v>133</v>
      </c>
      <c r="D39" s="58" t="s">
        <v>134</v>
      </c>
      <c r="E39" s="58" t="s">
        <v>133</v>
      </c>
      <c r="F39" s="58" t="s">
        <v>134</v>
      </c>
      <c r="G39" s="58" t="s">
        <v>134</v>
      </c>
      <c r="H39" s="58" t="s">
        <v>133</v>
      </c>
      <c r="I39" s="58" t="s">
        <v>133</v>
      </c>
      <c r="J39" s="58" t="s">
        <v>133</v>
      </c>
      <c r="K39" s="58" t="s">
        <v>133</v>
      </c>
      <c r="L39" s="58" t="s">
        <v>134</v>
      </c>
      <c r="M39" s="58" t="s">
        <v>134</v>
      </c>
      <c r="N39" s="58" t="s">
        <v>133</v>
      </c>
      <c r="O39" s="58" t="s">
        <v>134</v>
      </c>
      <c r="P39" s="58" t="s">
        <v>173</v>
      </c>
      <c r="Q39" s="58" t="s">
        <v>151</v>
      </c>
      <c r="R39" s="58" t="s">
        <v>136</v>
      </c>
      <c r="S39" s="58" t="s">
        <v>137</v>
      </c>
      <c r="T39" s="58" t="s">
        <v>114</v>
      </c>
      <c r="U39" s="58" t="s">
        <v>138</v>
      </c>
      <c r="V39" s="58" t="s">
        <v>176</v>
      </c>
      <c r="W39" s="58" t="s">
        <v>117</v>
      </c>
      <c r="X39" s="58" t="s">
        <v>140</v>
      </c>
      <c r="Y39" s="58" t="s">
        <v>119</v>
      </c>
      <c r="Z39" s="58" t="s">
        <v>120</v>
      </c>
      <c r="AA39" s="58" t="s">
        <v>143</v>
      </c>
      <c r="AB39" s="58" t="s">
        <v>153</v>
      </c>
      <c r="AC39" s="58" t="s">
        <v>123</v>
      </c>
      <c r="AD39" s="58" t="s">
        <v>174</v>
      </c>
      <c r="AE39" s="58" t="s">
        <v>125</v>
      </c>
      <c r="AF39" s="58" t="s">
        <v>157</v>
      </c>
      <c r="AG39" s="58" t="s">
        <v>162</v>
      </c>
      <c r="AM39" s="3">
        <f t="shared" si="3"/>
        <v>0</v>
      </c>
      <c r="AN39" s="3">
        <f t="shared" si="4"/>
        <v>0</v>
      </c>
      <c r="AO39" s="3">
        <f t="shared" si="5"/>
        <v>1</v>
      </c>
      <c r="AP39" s="3">
        <f t="shared" si="6"/>
        <v>1</v>
      </c>
      <c r="AQ39" s="3">
        <f t="shared" si="7"/>
        <v>1</v>
      </c>
      <c r="AR39" s="3">
        <f t="shared" si="8"/>
        <v>0</v>
      </c>
      <c r="AS39" s="3">
        <f t="shared" si="9"/>
        <v>0</v>
      </c>
      <c r="AT39" s="3">
        <f t="shared" si="10"/>
        <v>1</v>
      </c>
      <c r="AU39" s="3">
        <f t="shared" si="11"/>
        <v>0</v>
      </c>
      <c r="AV39" s="3">
        <f t="shared" si="12"/>
        <v>0</v>
      </c>
      <c r="AW39" s="3">
        <f t="shared" si="13"/>
        <v>0</v>
      </c>
      <c r="AX39" s="3">
        <f t="shared" si="14"/>
        <v>1</v>
      </c>
      <c r="AY39" s="3">
        <f t="shared" si="15"/>
        <v>1</v>
      </c>
      <c r="AZ39" s="3">
        <f t="shared" si="16"/>
        <v>0</v>
      </c>
      <c r="BA39" s="3">
        <f t="shared" si="17"/>
        <v>0</v>
      </c>
      <c r="BB39" s="3">
        <f t="shared" si="18"/>
        <v>0</v>
      </c>
      <c r="BC39" s="3">
        <f t="shared" si="19"/>
        <v>1</v>
      </c>
      <c r="BD39" s="3">
        <f t="shared" si="20"/>
        <v>0</v>
      </c>
      <c r="BE39" s="3">
        <f t="shared" si="28"/>
        <v>0</v>
      </c>
      <c r="BF39" s="5">
        <f t="shared" si="21"/>
        <v>6</v>
      </c>
      <c r="BI39" s="3">
        <f t="shared" si="22"/>
        <v>2</v>
      </c>
      <c r="BJ39" s="3">
        <f t="shared" si="29"/>
        <v>4</v>
      </c>
      <c r="BK39" s="3">
        <f t="shared" si="30"/>
        <v>3</v>
      </c>
      <c r="BL39" s="3">
        <f t="shared" si="31"/>
        <v>2</v>
      </c>
      <c r="BM39" s="3">
        <f t="shared" si="32"/>
        <v>3</v>
      </c>
      <c r="BN39" s="3">
        <f t="shared" si="33"/>
        <v>2</v>
      </c>
      <c r="BO39" s="3">
        <f t="shared" si="34"/>
        <v>2</v>
      </c>
      <c r="BP39" s="3">
        <f t="shared" si="35"/>
        <v>3</v>
      </c>
      <c r="BQ39" s="3">
        <f t="shared" si="36"/>
        <v>3</v>
      </c>
      <c r="BR39" s="3">
        <f t="shared" si="37"/>
        <v>3</v>
      </c>
      <c r="BS39" s="3">
        <f t="shared" si="38"/>
        <v>3</v>
      </c>
      <c r="BT39" s="3">
        <f t="shared" si="39"/>
        <v>2</v>
      </c>
      <c r="BU39" s="3">
        <f t="shared" si="40"/>
        <v>2</v>
      </c>
      <c r="BV39" s="3">
        <f t="shared" si="41"/>
        <v>3</v>
      </c>
      <c r="BW39" s="3">
        <f t="shared" si="42"/>
        <v>2</v>
      </c>
      <c r="BY39" s="5">
        <f t="shared" si="23"/>
        <v>39</v>
      </c>
      <c r="CC39" s="3">
        <f t="shared" si="43"/>
        <v>6</v>
      </c>
      <c r="CD39" s="3">
        <f t="shared" si="44"/>
        <v>39</v>
      </c>
      <c r="CE39" s="3">
        <f t="shared" si="24"/>
        <v>3</v>
      </c>
      <c r="CF39" s="3">
        <f t="shared" si="25"/>
        <v>74.5</v>
      </c>
      <c r="CG39" s="3">
        <f t="shared" si="26"/>
        <v>5.5</v>
      </c>
      <c r="CH39" s="3">
        <f t="shared" si="27"/>
        <v>74.5</v>
      </c>
      <c r="CK39"/>
      <c r="CL39"/>
      <c r="CM39"/>
      <c r="CN39"/>
      <c r="CO39"/>
      <c r="CP39"/>
      <c r="CQ39"/>
      <c r="CR39"/>
      <c r="CS39"/>
      <c r="DB39" s="53"/>
      <c r="DC39" s="53"/>
      <c r="DD39" s="53"/>
      <c r="DE39" s="53"/>
      <c r="DF39" s="53"/>
      <c r="DG39" s="53"/>
      <c r="DH39" s="53"/>
      <c r="DI39" s="53"/>
      <c r="DJ39" s="53"/>
      <c r="DK39" s="53"/>
      <c r="DL39" s="53"/>
      <c r="DN39" s="4"/>
      <c r="DO39" s="5"/>
      <c r="DS39" s="4"/>
      <c r="DT39" s="5"/>
    </row>
    <row r="40" spans="1:124" s="3" customFormat="1" ht="17" thickBot="1" x14ac:dyDescent="0.25">
      <c r="A40" s="58" t="s">
        <v>133</v>
      </c>
      <c r="B40" s="58" t="s">
        <v>133</v>
      </c>
      <c r="C40" s="58" t="s">
        <v>133</v>
      </c>
      <c r="D40" s="58" t="s">
        <v>133</v>
      </c>
      <c r="E40" s="58" t="s">
        <v>133</v>
      </c>
      <c r="F40" s="58" t="s">
        <v>133</v>
      </c>
      <c r="G40" s="58" t="s">
        <v>133</v>
      </c>
      <c r="H40" s="58" t="s">
        <v>133</v>
      </c>
      <c r="I40" s="58" t="s">
        <v>133</v>
      </c>
      <c r="J40" s="58" t="s">
        <v>133</v>
      </c>
      <c r="K40" s="58" t="s">
        <v>133</v>
      </c>
      <c r="L40" s="58" t="s">
        <v>134</v>
      </c>
      <c r="M40" s="58" t="s">
        <v>134</v>
      </c>
      <c r="N40" s="58" t="s">
        <v>134</v>
      </c>
      <c r="O40" s="58" t="s">
        <v>134</v>
      </c>
      <c r="P40" s="58" t="s">
        <v>110</v>
      </c>
      <c r="Q40" s="58" t="s">
        <v>111</v>
      </c>
      <c r="R40" s="58" t="s">
        <v>136</v>
      </c>
      <c r="S40" s="58" t="s">
        <v>201</v>
      </c>
      <c r="T40" s="58" t="s">
        <v>114</v>
      </c>
      <c r="U40" s="58" t="s">
        <v>138</v>
      </c>
      <c r="V40" s="58" t="s">
        <v>156</v>
      </c>
      <c r="W40" s="58" t="s">
        <v>139</v>
      </c>
      <c r="X40" s="58" t="s">
        <v>118</v>
      </c>
      <c r="Y40" s="58" t="s">
        <v>141</v>
      </c>
      <c r="Z40" s="58" t="s">
        <v>142</v>
      </c>
      <c r="AA40" s="58" t="s">
        <v>143</v>
      </c>
      <c r="AB40" s="58" t="s">
        <v>153</v>
      </c>
      <c r="AC40" s="58" t="s">
        <v>145</v>
      </c>
      <c r="AD40" s="58" t="s">
        <v>123</v>
      </c>
      <c r="AE40" s="58" t="s">
        <v>125</v>
      </c>
      <c r="AF40" s="58" t="s">
        <v>126</v>
      </c>
      <c r="AG40" s="58" t="s">
        <v>147</v>
      </c>
      <c r="AM40" s="3">
        <f t="shared" si="3"/>
        <v>0</v>
      </c>
      <c r="AN40" s="3">
        <f t="shared" si="4"/>
        <v>1</v>
      </c>
      <c r="AO40" s="3">
        <f t="shared" si="5"/>
        <v>1</v>
      </c>
      <c r="AP40" s="3">
        <f t="shared" si="6"/>
        <v>0</v>
      </c>
      <c r="AQ40" s="3">
        <f t="shared" si="7"/>
        <v>1</v>
      </c>
      <c r="AR40" s="3">
        <f t="shared" si="8"/>
        <v>0</v>
      </c>
      <c r="AS40" s="3">
        <f t="shared" si="9"/>
        <v>0</v>
      </c>
      <c r="AT40" s="3">
        <f t="shared" si="10"/>
        <v>0</v>
      </c>
      <c r="AU40" s="3">
        <f t="shared" si="11"/>
        <v>1</v>
      </c>
      <c r="AV40" s="3">
        <f t="shared" si="12"/>
        <v>1</v>
      </c>
      <c r="AW40" s="3">
        <f t="shared" si="13"/>
        <v>1</v>
      </c>
      <c r="AX40" s="3">
        <f t="shared" si="14"/>
        <v>1</v>
      </c>
      <c r="AY40" s="3">
        <f t="shared" si="15"/>
        <v>1</v>
      </c>
      <c r="AZ40" s="3">
        <f t="shared" si="16"/>
        <v>1</v>
      </c>
      <c r="BA40" s="3">
        <f t="shared" si="17"/>
        <v>1</v>
      </c>
      <c r="BB40" s="3">
        <f t="shared" si="18"/>
        <v>0</v>
      </c>
      <c r="BC40" s="3">
        <f t="shared" si="19"/>
        <v>0</v>
      </c>
      <c r="BD40" s="3">
        <f t="shared" si="20"/>
        <v>0</v>
      </c>
      <c r="BE40" s="3">
        <f t="shared" si="28"/>
        <v>1</v>
      </c>
      <c r="BF40" s="5">
        <f t="shared" si="21"/>
        <v>11</v>
      </c>
      <c r="BI40" s="3">
        <f t="shared" si="22"/>
        <v>3</v>
      </c>
      <c r="BJ40" s="3">
        <f t="shared" si="29"/>
        <v>3</v>
      </c>
      <c r="BK40" s="3">
        <f t="shared" si="30"/>
        <v>3</v>
      </c>
      <c r="BL40" s="3">
        <f t="shared" si="31"/>
        <v>3</v>
      </c>
      <c r="BM40" s="3">
        <f t="shared" si="32"/>
        <v>3</v>
      </c>
      <c r="BN40" s="3">
        <f t="shared" si="33"/>
        <v>3</v>
      </c>
      <c r="BO40" s="3">
        <f t="shared" si="34"/>
        <v>3</v>
      </c>
      <c r="BP40" s="3">
        <f t="shared" si="35"/>
        <v>3</v>
      </c>
      <c r="BQ40" s="3">
        <f t="shared" si="36"/>
        <v>3</v>
      </c>
      <c r="BR40" s="3">
        <f t="shared" si="37"/>
        <v>3</v>
      </c>
      <c r="BS40" s="3">
        <f t="shared" si="38"/>
        <v>3</v>
      </c>
      <c r="BT40" s="3">
        <f t="shared" si="39"/>
        <v>2</v>
      </c>
      <c r="BU40" s="3">
        <f t="shared" si="40"/>
        <v>2</v>
      </c>
      <c r="BV40" s="3">
        <f t="shared" si="41"/>
        <v>2</v>
      </c>
      <c r="BW40" s="3">
        <f t="shared" si="42"/>
        <v>2</v>
      </c>
      <c r="BY40" s="5">
        <f t="shared" si="23"/>
        <v>41</v>
      </c>
      <c r="CC40" s="3">
        <f t="shared" si="43"/>
        <v>11</v>
      </c>
      <c r="CD40" s="3">
        <f t="shared" si="44"/>
        <v>41</v>
      </c>
      <c r="CE40" s="3">
        <f t="shared" si="24"/>
        <v>55.5</v>
      </c>
      <c r="CF40" s="3">
        <f t="shared" si="25"/>
        <v>99</v>
      </c>
      <c r="CG40" s="3">
        <f t="shared" si="26"/>
        <v>74</v>
      </c>
      <c r="CH40" s="3">
        <f t="shared" si="27"/>
        <v>99</v>
      </c>
      <c r="CK40" t="s">
        <v>424</v>
      </c>
      <c r="CL40"/>
      <c r="CM40"/>
      <c r="CN40"/>
      <c r="CO40"/>
      <c r="CP40"/>
      <c r="CQ40"/>
      <c r="CR40"/>
      <c r="CS40"/>
      <c r="DN40" s="4"/>
      <c r="DO40" s="5"/>
      <c r="DS40" s="4"/>
      <c r="DT40" s="5"/>
    </row>
    <row r="41" spans="1:124" s="3" customFormat="1" ht="16" x14ac:dyDescent="0.2">
      <c r="A41" s="58" t="s">
        <v>134</v>
      </c>
      <c r="B41" s="58" t="s">
        <v>132</v>
      </c>
      <c r="C41" s="58" t="s">
        <v>134</v>
      </c>
      <c r="D41" s="58" t="s">
        <v>134</v>
      </c>
      <c r="E41" s="58" t="s">
        <v>134</v>
      </c>
      <c r="F41" s="58" t="s">
        <v>109</v>
      </c>
      <c r="G41" s="58" t="s">
        <v>109</v>
      </c>
      <c r="H41" s="58" t="s">
        <v>109</v>
      </c>
      <c r="I41" s="58" t="s">
        <v>134</v>
      </c>
      <c r="J41" s="58" t="s">
        <v>109</v>
      </c>
      <c r="K41" s="58" t="s">
        <v>134</v>
      </c>
      <c r="L41" s="58" t="s">
        <v>134</v>
      </c>
      <c r="M41" s="58" t="s">
        <v>134</v>
      </c>
      <c r="N41" s="58" t="s">
        <v>134</v>
      </c>
      <c r="O41" s="58" t="s">
        <v>109</v>
      </c>
      <c r="P41" s="58" t="s">
        <v>135</v>
      </c>
      <c r="Q41" s="58" t="s">
        <v>151</v>
      </c>
      <c r="R41" s="58" t="s">
        <v>136</v>
      </c>
      <c r="S41" s="58" t="s">
        <v>152</v>
      </c>
      <c r="T41" s="58" t="s">
        <v>114</v>
      </c>
      <c r="U41" s="58" t="s">
        <v>138</v>
      </c>
      <c r="V41" s="58" t="s">
        <v>116</v>
      </c>
      <c r="W41" s="58" t="s">
        <v>117</v>
      </c>
      <c r="X41" s="58" t="s">
        <v>118</v>
      </c>
      <c r="Y41" s="58" t="s">
        <v>119</v>
      </c>
      <c r="Z41" s="58" t="s">
        <v>142</v>
      </c>
      <c r="AA41" s="58" t="s">
        <v>143</v>
      </c>
      <c r="AB41" s="58" t="s">
        <v>153</v>
      </c>
      <c r="AC41" s="58" t="s">
        <v>145</v>
      </c>
      <c r="AD41" s="58" t="s">
        <v>174</v>
      </c>
      <c r="AE41" s="58" t="s">
        <v>125</v>
      </c>
      <c r="AF41" s="58" t="s">
        <v>126</v>
      </c>
      <c r="AG41" s="58" t="s">
        <v>147</v>
      </c>
      <c r="AM41" s="3">
        <f t="shared" si="3"/>
        <v>1</v>
      </c>
      <c r="AN41" s="3">
        <f t="shared" si="4"/>
        <v>0</v>
      </c>
      <c r="AO41" s="3">
        <f t="shared" si="5"/>
        <v>1</v>
      </c>
      <c r="AP41" s="3">
        <f t="shared" si="6"/>
        <v>0</v>
      </c>
      <c r="AQ41" s="3">
        <f t="shared" si="7"/>
        <v>1</v>
      </c>
      <c r="AR41" s="3">
        <f t="shared" si="8"/>
        <v>0</v>
      </c>
      <c r="AS41" s="3">
        <f t="shared" si="9"/>
        <v>1</v>
      </c>
      <c r="AT41" s="3">
        <f t="shared" si="10"/>
        <v>1</v>
      </c>
      <c r="AU41" s="3">
        <f t="shared" si="11"/>
        <v>1</v>
      </c>
      <c r="AV41" s="3">
        <f t="shared" si="12"/>
        <v>0</v>
      </c>
      <c r="AW41" s="3">
        <f t="shared" si="13"/>
        <v>1</v>
      </c>
      <c r="AX41" s="3">
        <f t="shared" si="14"/>
        <v>1</v>
      </c>
      <c r="AY41" s="3">
        <f t="shared" si="15"/>
        <v>1</v>
      </c>
      <c r="AZ41" s="3">
        <f t="shared" si="16"/>
        <v>1</v>
      </c>
      <c r="BA41" s="3">
        <f t="shared" si="17"/>
        <v>0</v>
      </c>
      <c r="BB41" s="3">
        <f t="shared" si="18"/>
        <v>0</v>
      </c>
      <c r="BC41" s="3">
        <f t="shared" si="19"/>
        <v>0</v>
      </c>
      <c r="BD41" s="3">
        <f t="shared" si="20"/>
        <v>0</v>
      </c>
      <c r="BE41" s="3">
        <f t="shared" si="28"/>
        <v>1</v>
      </c>
      <c r="BF41" s="5">
        <f t="shared" si="21"/>
        <v>11</v>
      </c>
      <c r="BI41" s="3">
        <f t="shared" si="22"/>
        <v>2</v>
      </c>
      <c r="BJ41" s="3">
        <f t="shared" si="29"/>
        <v>4</v>
      </c>
      <c r="BK41" s="3">
        <f t="shared" si="30"/>
        <v>2</v>
      </c>
      <c r="BL41" s="3">
        <f t="shared" si="31"/>
        <v>2</v>
      </c>
      <c r="BM41" s="3">
        <f t="shared" si="32"/>
        <v>2</v>
      </c>
      <c r="BN41" s="3">
        <f t="shared" si="33"/>
        <v>1</v>
      </c>
      <c r="BO41" s="3">
        <f t="shared" si="34"/>
        <v>1</v>
      </c>
      <c r="BP41" s="3">
        <f t="shared" si="35"/>
        <v>1</v>
      </c>
      <c r="BQ41" s="3">
        <f t="shared" si="36"/>
        <v>2</v>
      </c>
      <c r="BR41" s="3">
        <f t="shared" si="37"/>
        <v>1</v>
      </c>
      <c r="BS41" s="3">
        <f t="shared" si="38"/>
        <v>2</v>
      </c>
      <c r="BT41" s="3">
        <f t="shared" si="39"/>
        <v>2</v>
      </c>
      <c r="BU41" s="3">
        <f t="shared" si="40"/>
        <v>2</v>
      </c>
      <c r="BV41" s="3">
        <f t="shared" si="41"/>
        <v>2</v>
      </c>
      <c r="BW41" s="3">
        <f t="shared" si="42"/>
        <v>1</v>
      </c>
      <c r="BY41" s="5">
        <f t="shared" si="23"/>
        <v>27</v>
      </c>
      <c r="CC41" s="3">
        <f t="shared" si="43"/>
        <v>11</v>
      </c>
      <c r="CD41" s="3">
        <f t="shared" si="44"/>
        <v>27</v>
      </c>
      <c r="CE41" s="3">
        <f t="shared" si="24"/>
        <v>55</v>
      </c>
      <c r="CF41" s="3">
        <f t="shared" si="25"/>
        <v>9.5</v>
      </c>
      <c r="CG41" s="3">
        <f t="shared" si="26"/>
        <v>74</v>
      </c>
      <c r="CH41" s="3">
        <f t="shared" si="27"/>
        <v>9.5</v>
      </c>
      <c r="CK41" s="8"/>
      <c r="CL41" s="8" t="s">
        <v>429</v>
      </c>
      <c r="CM41" s="8" t="s">
        <v>430</v>
      </c>
      <c r="CN41" s="8" t="s">
        <v>431</v>
      </c>
      <c r="CO41" s="8" t="s">
        <v>396</v>
      </c>
      <c r="CP41" s="8" t="s">
        <v>432</v>
      </c>
      <c r="CQ41"/>
      <c r="CR41"/>
      <c r="CS41"/>
      <c r="DN41" s="4"/>
      <c r="DO41" s="5"/>
      <c r="DS41" s="4"/>
      <c r="DT41" s="5"/>
    </row>
    <row r="42" spans="1:124" s="3" customFormat="1" ht="16" x14ac:dyDescent="0.2">
      <c r="A42" s="58" t="s">
        <v>134</v>
      </c>
      <c r="B42" s="58" t="s">
        <v>132</v>
      </c>
      <c r="C42" s="58" t="s">
        <v>133</v>
      </c>
      <c r="D42" s="58" t="s">
        <v>133</v>
      </c>
      <c r="E42" s="58" t="s">
        <v>134</v>
      </c>
      <c r="F42" s="58" t="s">
        <v>133</v>
      </c>
      <c r="G42" s="58" t="s">
        <v>133</v>
      </c>
      <c r="H42" s="58" t="s">
        <v>133</v>
      </c>
      <c r="I42" s="58" t="s">
        <v>133</v>
      </c>
      <c r="J42" s="58" t="s">
        <v>133</v>
      </c>
      <c r="K42" s="58" t="s">
        <v>133</v>
      </c>
      <c r="L42" s="58" t="s">
        <v>134</v>
      </c>
      <c r="M42" s="58" t="s">
        <v>133</v>
      </c>
      <c r="N42" s="58" t="s">
        <v>134</v>
      </c>
      <c r="O42" s="58" t="s">
        <v>134</v>
      </c>
      <c r="P42" s="58" t="s">
        <v>110</v>
      </c>
      <c r="Q42" s="58" t="s">
        <v>151</v>
      </c>
      <c r="R42" s="58" t="s">
        <v>136</v>
      </c>
      <c r="S42" s="58" t="s">
        <v>137</v>
      </c>
      <c r="T42" s="58" t="s">
        <v>114</v>
      </c>
      <c r="U42" s="58" t="s">
        <v>138</v>
      </c>
      <c r="V42" s="58" t="s">
        <v>116</v>
      </c>
      <c r="W42" s="58" t="s">
        <v>117</v>
      </c>
      <c r="X42" s="58" t="s">
        <v>118</v>
      </c>
      <c r="Y42" s="58" t="s">
        <v>141</v>
      </c>
      <c r="Z42" s="58" t="s">
        <v>142</v>
      </c>
      <c r="AA42" s="58" t="s">
        <v>182</v>
      </c>
      <c r="AB42" s="58" t="s">
        <v>153</v>
      </c>
      <c r="AC42" s="58" t="s">
        <v>145</v>
      </c>
      <c r="AD42" s="58" t="s">
        <v>174</v>
      </c>
      <c r="AE42" s="58" t="s">
        <v>187</v>
      </c>
      <c r="AF42" s="58" t="s">
        <v>126</v>
      </c>
      <c r="AG42" s="58" t="s">
        <v>147</v>
      </c>
      <c r="AM42" s="3">
        <f t="shared" si="3"/>
        <v>0</v>
      </c>
      <c r="AN42" s="3">
        <f t="shared" si="4"/>
        <v>0</v>
      </c>
      <c r="AO42" s="3">
        <f t="shared" si="5"/>
        <v>1</v>
      </c>
      <c r="AP42" s="3">
        <f t="shared" si="6"/>
        <v>1</v>
      </c>
      <c r="AQ42" s="3">
        <f t="shared" si="7"/>
        <v>1</v>
      </c>
      <c r="AR42" s="3">
        <f t="shared" si="8"/>
        <v>0</v>
      </c>
      <c r="AS42" s="3">
        <f t="shared" si="9"/>
        <v>1</v>
      </c>
      <c r="AT42" s="3">
        <f t="shared" si="10"/>
        <v>1</v>
      </c>
      <c r="AU42" s="3">
        <f t="shared" si="11"/>
        <v>1</v>
      </c>
      <c r="AV42" s="3">
        <f t="shared" si="12"/>
        <v>1</v>
      </c>
      <c r="AW42" s="3">
        <f t="shared" si="13"/>
        <v>1</v>
      </c>
      <c r="AX42" s="3">
        <f t="shared" si="14"/>
        <v>0</v>
      </c>
      <c r="AY42" s="3">
        <f t="shared" si="15"/>
        <v>1</v>
      </c>
      <c r="AZ42" s="3">
        <f t="shared" si="16"/>
        <v>1</v>
      </c>
      <c r="BA42" s="3">
        <f t="shared" si="17"/>
        <v>0</v>
      </c>
      <c r="BB42" s="3">
        <f t="shared" si="18"/>
        <v>0</v>
      </c>
      <c r="BC42" s="3">
        <f t="shared" si="19"/>
        <v>0</v>
      </c>
      <c r="BD42" s="3">
        <f t="shared" si="20"/>
        <v>0</v>
      </c>
      <c r="BE42" s="3">
        <f t="shared" si="28"/>
        <v>1</v>
      </c>
      <c r="BF42" s="5">
        <f t="shared" si="21"/>
        <v>11</v>
      </c>
      <c r="BI42" s="3">
        <f t="shared" si="22"/>
        <v>2</v>
      </c>
      <c r="BJ42" s="3">
        <f t="shared" si="29"/>
        <v>4</v>
      </c>
      <c r="BK42" s="3">
        <f t="shared" si="30"/>
        <v>3</v>
      </c>
      <c r="BL42" s="3">
        <f t="shared" si="31"/>
        <v>3</v>
      </c>
      <c r="BM42" s="3">
        <f t="shared" si="32"/>
        <v>2</v>
      </c>
      <c r="BN42" s="3">
        <f t="shared" si="33"/>
        <v>3</v>
      </c>
      <c r="BO42" s="3">
        <f t="shared" si="34"/>
        <v>3</v>
      </c>
      <c r="BP42" s="3">
        <f t="shared" si="35"/>
        <v>3</v>
      </c>
      <c r="BQ42" s="3">
        <f t="shared" si="36"/>
        <v>3</v>
      </c>
      <c r="BR42" s="3">
        <f t="shared" si="37"/>
        <v>3</v>
      </c>
      <c r="BS42" s="3">
        <f t="shared" si="38"/>
        <v>3</v>
      </c>
      <c r="BT42" s="3">
        <f t="shared" si="39"/>
        <v>2</v>
      </c>
      <c r="BU42" s="3">
        <f t="shared" si="40"/>
        <v>3</v>
      </c>
      <c r="BV42" s="3">
        <f t="shared" si="41"/>
        <v>2</v>
      </c>
      <c r="BW42" s="3">
        <f t="shared" si="42"/>
        <v>2</v>
      </c>
      <c r="BY42" s="5">
        <f t="shared" si="23"/>
        <v>41</v>
      </c>
      <c r="CC42" s="3">
        <f t="shared" si="43"/>
        <v>11</v>
      </c>
      <c r="CD42" s="3">
        <f t="shared" si="44"/>
        <v>41</v>
      </c>
      <c r="CE42" s="3">
        <f t="shared" si="24"/>
        <v>54.5</v>
      </c>
      <c r="CF42" s="3">
        <f t="shared" si="25"/>
        <v>99</v>
      </c>
      <c r="CG42" s="3">
        <f t="shared" si="26"/>
        <v>74</v>
      </c>
      <c r="CH42" s="3">
        <f t="shared" si="27"/>
        <v>99</v>
      </c>
      <c r="CK42" s="6" t="s">
        <v>425</v>
      </c>
      <c r="CL42" s="6">
        <v>1</v>
      </c>
      <c r="CM42" s="6">
        <v>88.916679357382236</v>
      </c>
      <c r="CN42" s="6">
        <v>88.916679357382236</v>
      </c>
      <c r="CO42" s="6">
        <v>9.889809531975019E-2</v>
      </c>
      <c r="CP42" s="118">
        <v>0.75365629442115711</v>
      </c>
      <c r="CQ42"/>
      <c r="CR42"/>
      <c r="CS42"/>
      <c r="DN42" s="4"/>
      <c r="DO42" s="5"/>
      <c r="DS42" s="4"/>
      <c r="DT42" s="5"/>
    </row>
    <row r="43" spans="1:124" s="3" customFormat="1" ht="16" x14ac:dyDescent="0.2">
      <c r="A43" s="58" t="s">
        <v>133</v>
      </c>
      <c r="B43" s="58" t="s">
        <v>133</v>
      </c>
      <c r="C43" s="58" t="s">
        <v>133</v>
      </c>
      <c r="D43" s="58" t="s">
        <v>133</v>
      </c>
      <c r="E43" s="58" t="s">
        <v>133</v>
      </c>
      <c r="F43" s="58" t="s">
        <v>133</v>
      </c>
      <c r="G43" s="58" t="s">
        <v>134</v>
      </c>
      <c r="H43" s="58" t="s">
        <v>134</v>
      </c>
      <c r="I43" s="58" t="s">
        <v>133</v>
      </c>
      <c r="J43" s="58" t="s">
        <v>134</v>
      </c>
      <c r="K43" s="58" t="s">
        <v>133</v>
      </c>
      <c r="L43" s="58" t="s">
        <v>133</v>
      </c>
      <c r="M43" s="58" t="s">
        <v>133</v>
      </c>
      <c r="N43" s="58" t="s">
        <v>133</v>
      </c>
      <c r="O43" s="58" t="s">
        <v>134</v>
      </c>
      <c r="P43" s="58" t="s">
        <v>173</v>
      </c>
      <c r="Q43" s="58" t="s">
        <v>166</v>
      </c>
      <c r="R43" s="58" t="s">
        <v>136</v>
      </c>
      <c r="S43" s="58" t="s">
        <v>201</v>
      </c>
      <c r="T43" s="58" t="s">
        <v>195</v>
      </c>
      <c r="U43" s="58" t="s">
        <v>155</v>
      </c>
      <c r="V43" s="58" t="s">
        <v>215</v>
      </c>
      <c r="W43" s="58" t="s">
        <v>117</v>
      </c>
      <c r="X43" s="58" t="s">
        <v>216</v>
      </c>
      <c r="Y43" s="58" t="s">
        <v>217</v>
      </c>
      <c r="Z43" s="58" t="s">
        <v>218</v>
      </c>
      <c r="AA43" s="58" t="s">
        <v>182</v>
      </c>
      <c r="AB43" s="58" t="s">
        <v>153</v>
      </c>
      <c r="AC43" s="58" t="s">
        <v>219</v>
      </c>
      <c r="AD43" s="58" t="s">
        <v>174</v>
      </c>
      <c r="AE43" s="58" t="s">
        <v>171</v>
      </c>
      <c r="AF43" s="58" t="s">
        <v>126</v>
      </c>
      <c r="AG43" s="58" t="s">
        <v>147</v>
      </c>
      <c r="AM43" s="3">
        <f t="shared" si="3"/>
        <v>0</v>
      </c>
      <c r="AN43" s="3">
        <f t="shared" si="4"/>
        <v>0</v>
      </c>
      <c r="AO43" s="3">
        <f t="shared" si="5"/>
        <v>1</v>
      </c>
      <c r="AP43" s="3">
        <f t="shared" si="6"/>
        <v>0</v>
      </c>
      <c r="AQ43" s="3">
        <f t="shared" si="7"/>
        <v>0</v>
      </c>
      <c r="AR43" s="3">
        <f t="shared" si="8"/>
        <v>0</v>
      </c>
      <c r="AS43" s="3">
        <f t="shared" si="9"/>
        <v>0</v>
      </c>
      <c r="AT43" s="3">
        <f t="shared" si="10"/>
        <v>1</v>
      </c>
      <c r="AU43" s="3">
        <f t="shared" si="11"/>
        <v>0</v>
      </c>
      <c r="AV43" s="3">
        <f t="shared" si="12"/>
        <v>0</v>
      </c>
      <c r="AW43" s="3">
        <f t="shared" si="13"/>
        <v>0</v>
      </c>
      <c r="AX43" s="3">
        <f t="shared" si="14"/>
        <v>0</v>
      </c>
      <c r="AY43" s="3">
        <f t="shared" si="15"/>
        <v>1</v>
      </c>
      <c r="AZ43" s="3">
        <f t="shared" si="16"/>
        <v>0</v>
      </c>
      <c r="BA43" s="3">
        <f t="shared" si="17"/>
        <v>0</v>
      </c>
      <c r="BB43" s="3">
        <f t="shared" si="18"/>
        <v>1</v>
      </c>
      <c r="BC43" s="3">
        <f t="shared" si="19"/>
        <v>0</v>
      </c>
      <c r="BD43" s="3">
        <f t="shared" si="20"/>
        <v>0</v>
      </c>
      <c r="BE43" s="3">
        <f t="shared" si="28"/>
        <v>1</v>
      </c>
      <c r="BF43" s="5">
        <f t="shared" si="21"/>
        <v>5</v>
      </c>
      <c r="BI43" s="3">
        <f t="shared" si="22"/>
        <v>3</v>
      </c>
      <c r="BJ43" s="3">
        <f t="shared" si="29"/>
        <v>3</v>
      </c>
      <c r="BK43" s="3">
        <f t="shared" si="30"/>
        <v>3</v>
      </c>
      <c r="BL43" s="3">
        <f t="shared" si="31"/>
        <v>3</v>
      </c>
      <c r="BM43" s="3">
        <f t="shared" si="32"/>
        <v>3</v>
      </c>
      <c r="BN43" s="3">
        <f t="shared" si="33"/>
        <v>3</v>
      </c>
      <c r="BO43" s="3">
        <f t="shared" si="34"/>
        <v>2</v>
      </c>
      <c r="BP43" s="3">
        <f t="shared" si="35"/>
        <v>2</v>
      </c>
      <c r="BQ43" s="3">
        <f t="shared" si="36"/>
        <v>3</v>
      </c>
      <c r="BR43" s="3">
        <f t="shared" si="37"/>
        <v>2</v>
      </c>
      <c r="BS43" s="3">
        <f t="shared" si="38"/>
        <v>3</v>
      </c>
      <c r="BT43" s="3">
        <f t="shared" si="39"/>
        <v>3</v>
      </c>
      <c r="BU43" s="3">
        <f t="shared" si="40"/>
        <v>3</v>
      </c>
      <c r="BV43" s="3">
        <f t="shared" si="41"/>
        <v>3</v>
      </c>
      <c r="BW43" s="3">
        <f t="shared" si="42"/>
        <v>2</v>
      </c>
      <c r="BY43" s="5">
        <f t="shared" si="23"/>
        <v>41</v>
      </c>
      <c r="CC43" s="3">
        <f t="shared" si="43"/>
        <v>5</v>
      </c>
      <c r="CD43" s="3">
        <f t="shared" si="44"/>
        <v>41</v>
      </c>
      <c r="CE43" s="3">
        <f t="shared" si="24"/>
        <v>1.5</v>
      </c>
      <c r="CF43" s="3">
        <f t="shared" si="25"/>
        <v>99</v>
      </c>
      <c r="CG43" s="3">
        <f t="shared" si="26"/>
        <v>3</v>
      </c>
      <c r="CH43" s="3">
        <f t="shared" si="27"/>
        <v>99</v>
      </c>
      <c r="CK43" s="6" t="s">
        <v>426</v>
      </c>
      <c r="CL43" s="118">
        <v>131</v>
      </c>
      <c r="CM43" s="6">
        <v>117778.65850861257</v>
      </c>
      <c r="CN43" s="6">
        <v>899.07372907337844</v>
      </c>
      <c r="CO43" s="6"/>
      <c r="CP43" s="6"/>
      <c r="CQ43"/>
      <c r="CR43"/>
      <c r="CS43"/>
      <c r="DN43" s="4"/>
      <c r="DO43" s="5"/>
      <c r="DS43" s="4"/>
      <c r="DT43" s="5"/>
    </row>
    <row r="44" spans="1:124" s="3" customFormat="1" ht="17" thickBot="1" x14ac:dyDescent="0.25">
      <c r="A44" s="58" t="s">
        <v>134</v>
      </c>
      <c r="B44" s="58" t="s">
        <v>132</v>
      </c>
      <c r="C44" s="58" t="s">
        <v>133</v>
      </c>
      <c r="D44" s="58" t="s">
        <v>134</v>
      </c>
      <c r="E44" s="58" t="s">
        <v>134</v>
      </c>
      <c r="F44" s="58" t="s">
        <v>134</v>
      </c>
      <c r="G44" s="58" t="s">
        <v>134</v>
      </c>
      <c r="H44" s="58" t="s">
        <v>134</v>
      </c>
      <c r="I44" s="58" t="s">
        <v>133</v>
      </c>
      <c r="J44" s="58" t="s">
        <v>134</v>
      </c>
      <c r="K44" s="58" t="s">
        <v>134</v>
      </c>
      <c r="L44" s="58" t="s">
        <v>134</v>
      </c>
      <c r="M44" s="58" t="s">
        <v>134</v>
      </c>
      <c r="N44" s="58" t="s">
        <v>134</v>
      </c>
      <c r="O44" s="58" t="s">
        <v>134</v>
      </c>
      <c r="P44" s="58" t="s">
        <v>165</v>
      </c>
      <c r="Q44" s="58" t="s">
        <v>111</v>
      </c>
      <c r="R44" s="58" t="s">
        <v>136</v>
      </c>
      <c r="S44" s="58" t="s">
        <v>137</v>
      </c>
      <c r="T44" s="58" t="s">
        <v>114</v>
      </c>
      <c r="U44" s="58" t="s">
        <v>138</v>
      </c>
      <c r="V44" s="58" t="s">
        <v>116</v>
      </c>
      <c r="W44" s="58" t="s">
        <v>139</v>
      </c>
      <c r="X44" s="58" t="s">
        <v>118</v>
      </c>
      <c r="Y44" s="58" t="s">
        <v>141</v>
      </c>
      <c r="Z44" s="58" t="s">
        <v>142</v>
      </c>
      <c r="AA44" s="58" t="s">
        <v>170</v>
      </c>
      <c r="AB44" s="58" t="s">
        <v>153</v>
      </c>
      <c r="AC44" s="58" t="s">
        <v>145</v>
      </c>
      <c r="AD44" s="58" t="s">
        <v>174</v>
      </c>
      <c r="AE44" s="58" t="s">
        <v>125</v>
      </c>
      <c r="AF44" s="58" t="s">
        <v>157</v>
      </c>
      <c r="AG44" s="58" t="s">
        <v>147</v>
      </c>
      <c r="AM44" s="3">
        <f t="shared" si="3"/>
        <v>0</v>
      </c>
      <c r="AN44" s="3">
        <f t="shared" si="4"/>
        <v>1</v>
      </c>
      <c r="AO44" s="3">
        <f t="shared" si="5"/>
        <v>1</v>
      </c>
      <c r="AP44" s="3">
        <f t="shared" si="6"/>
        <v>1</v>
      </c>
      <c r="AQ44" s="3">
        <f t="shared" si="7"/>
        <v>1</v>
      </c>
      <c r="AR44" s="3">
        <f t="shared" si="8"/>
        <v>0</v>
      </c>
      <c r="AS44" s="3">
        <f t="shared" si="9"/>
        <v>1</v>
      </c>
      <c r="AT44" s="3">
        <f t="shared" si="10"/>
        <v>0</v>
      </c>
      <c r="AU44" s="3">
        <f t="shared" si="11"/>
        <v>1</v>
      </c>
      <c r="AV44" s="3">
        <f t="shared" si="12"/>
        <v>1</v>
      </c>
      <c r="AW44" s="3">
        <f t="shared" si="13"/>
        <v>1</v>
      </c>
      <c r="AX44" s="3">
        <f t="shared" si="14"/>
        <v>0</v>
      </c>
      <c r="AY44" s="3">
        <f t="shared" si="15"/>
        <v>1</v>
      </c>
      <c r="AZ44" s="3">
        <f t="shared" si="16"/>
        <v>1</v>
      </c>
      <c r="BA44" s="3">
        <f t="shared" si="17"/>
        <v>0</v>
      </c>
      <c r="BB44" s="3">
        <f t="shared" si="18"/>
        <v>0</v>
      </c>
      <c r="BC44" s="3">
        <f t="shared" si="19"/>
        <v>1</v>
      </c>
      <c r="BD44" s="3">
        <f t="shared" si="20"/>
        <v>0</v>
      </c>
      <c r="BE44" s="3">
        <f t="shared" si="28"/>
        <v>0</v>
      </c>
      <c r="BF44" s="5">
        <f t="shared" si="21"/>
        <v>10</v>
      </c>
      <c r="BI44" s="3">
        <f t="shared" si="22"/>
        <v>2</v>
      </c>
      <c r="BJ44" s="3">
        <f t="shared" si="29"/>
        <v>4</v>
      </c>
      <c r="BK44" s="3">
        <f t="shared" si="30"/>
        <v>3</v>
      </c>
      <c r="BL44" s="3">
        <f t="shared" si="31"/>
        <v>2</v>
      </c>
      <c r="BM44" s="3">
        <f t="shared" si="32"/>
        <v>2</v>
      </c>
      <c r="BN44" s="3">
        <f t="shared" si="33"/>
        <v>2</v>
      </c>
      <c r="BO44" s="3">
        <f t="shared" si="34"/>
        <v>2</v>
      </c>
      <c r="BP44" s="3">
        <f t="shared" si="35"/>
        <v>2</v>
      </c>
      <c r="BQ44" s="3">
        <f t="shared" si="36"/>
        <v>3</v>
      </c>
      <c r="BR44" s="3">
        <f t="shared" si="37"/>
        <v>2</v>
      </c>
      <c r="BS44" s="3">
        <f t="shared" si="38"/>
        <v>2</v>
      </c>
      <c r="BT44" s="3">
        <f t="shared" si="39"/>
        <v>2</v>
      </c>
      <c r="BU44" s="3">
        <f t="shared" si="40"/>
        <v>2</v>
      </c>
      <c r="BV44" s="3">
        <f t="shared" si="41"/>
        <v>2</v>
      </c>
      <c r="BW44" s="3">
        <f t="shared" si="42"/>
        <v>2</v>
      </c>
      <c r="BY44" s="5">
        <f t="shared" si="23"/>
        <v>34</v>
      </c>
      <c r="CC44" s="3">
        <f t="shared" si="43"/>
        <v>10</v>
      </c>
      <c r="CD44" s="3">
        <f t="shared" si="44"/>
        <v>34</v>
      </c>
      <c r="CE44" s="3">
        <f t="shared" si="24"/>
        <v>37</v>
      </c>
      <c r="CF44" s="3">
        <f t="shared" si="25"/>
        <v>37.5</v>
      </c>
      <c r="CG44" s="3">
        <f t="shared" si="26"/>
        <v>50</v>
      </c>
      <c r="CH44" s="3">
        <f t="shared" si="27"/>
        <v>37.5</v>
      </c>
      <c r="CK44" s="7" t="s">
        <v>427</v>
      </c>
      <c r="CL44" s="7">
        <v>132</v>
      </c>
      <c r="CM44" s="7">
        <v>117867.57518796995</v>
      </c>
      <c r="CN44" s="7"/>
      <c r="CO44" s="7"/>
      <c r="CP44" s="7"/>
      <c r="CQ44"/>
      <c r="CR44"/>
      <c r="CS44"/>
      <c r="DN44" s="4"/>
      <c r="DO44" s="5"/>
      <c r="DS44" s="4"/>
      <c r="DT44" s="5"/>
    </row>
    <row r="45" spans="1:124" s="3" customFormat="1" ht="17" thickBot="1" x14ac:dyDescent="0.25">
      <c r="A45" s="58" t="s">
        <v>134</v>
      </c>
      <c r="B45" s="58" t="s">
        <v>132</v>
      </c>
      <c r="C45" s="58" t="s">
        <v>134</v>
      </c>
      <c r="D45" s="58" t="s">
        <v>134</v>
      </c>
      <c r="E45" s="58" t="s">
        <v>109</v>
      </c>
      <c r="F45" s="58" t="s">
        <v>134</v>
      </c>
      <c r="G45" s="58" t="s">
        <v>109</v>
      </c>
      <c r="H45" s="58" t="s">
        <v>134</v>
      </c>
      <c r="I45" s="58" t="s">
        <v>134</v>
      </c>
      <c r="J45" s="58" t="s">
        <v>134</v>
      </c>
      <c r="K45" s="58" t="s">
        <v>133</v>
      </c>
      <c r="L45" s="58" t="s">
        <v>134</v>
      </c>
      <c r="M45" s="58" t="s">
        <v>109</v>
      </c>
      <c r="N45" s="58" t="s">
        <v>109</v>
      </c>
      <c r="O45" s="58" t="s">
        <v>134</v>
      </c>
      <c r="P45" s="58" t="s">
        <v>135</v>
      </c>
      <c r="Q45" s="58" t="s">
        <v>111</v>
      </c>
      <c r="R45" s="58" t="s">
        <v>136</v>
      </c>
      <c r="S45" s="58" t="s">
        <v>137</v>
      </c>
      <c r="T45" s="58" t="s">
        <v>114</v>
      </c>
      <c r="U45" s="58" t="s">
        <v>138</v>
      </c>
      <c r="V45" s="58" t="s">
        <v>116</v>
      </c>
      <c r="W45" s="58" t="s">
        <v>117</v>
      </c>
      <c r="X45" s="58" t="s">
        <v>118</v>
      </c>
      <c r="Y45" s="58" t="s">
        <v>141</v>
      </c>
      <c r="Z45" s="58" t="s">
        <v>142</v>
      </c>
      <c r="AA45" s="58" t="s">
        <v>182</v>
      </c>
      <c r="AB45" s="58" t="s">
        <v>122</v>
      </c>
      <c r="AC45" s="58" t="s">
        <v>145</v>
      </c>
      <c r="AD45" s="58" t="s">
        <v>174</v>
      </c>
      <c r="AE45" s="58" t="s">
        <v>125</v>
      </c>
      <c r="AF45" s="58" t="s">
        <v>126</v>
      </c>
      <c r="AG45" s="58" t="s">
        <v>127</v>
      </c>
      <c r="AM45" s="3">
        <f t="shared" si="3"/>
        <v>1</v>
      </c>
      <c r="AN45" s="3">
        <f t="shared" si="4"/>
        <v>1</v>
      </c>
      <c r="AO45" s="3">
        <f t="shared" si="5"/>
        <v>1</v>
      </c>
      <c r="AP45" s="3">
        <f t="shared" si="6"/>
        <v>1</v>
      </c>
      <c r="AQ45" s="3">
        <f t="shared" si="7"/>
        <v>1</v>
      </c>
      <c r="AR45" s="3">
        <f t="shared" si="8"/>
        <v>0</v>
      </c>
      <c r="AS45" s="3">
        <f t="shared" si="9"/>
        <v>1</v>
      </c>
      <c r="AT45" s="3">
        <f t="shared" si="10"/>
        <v>1</v>
      </c>
      <c r="AU45" s="3">
        <f t="shared" si="11"/>
        <v>1</v>
      </c>
      <c r="AV45" s="3">
        <f t="shared" si="12"/>
        <v>1</v>
      </c>
      <c r="AW45" s="3">
        <f t="shared" si="13"/>
        <v>1</v>
      </c>
      <c r="AX45" s="3">
        <f t="shared" si="14"/>
        <v>0</v>
      </c>
      <c r="AY45" s="3">
        <f t="shared" si="15"/>
        <v>0</v>
      </c>
      <c r="AZ45" s="3">
        <f t="shared" si="16"/>
        <v>1</v>
      </c>
      <c r="BA45" s="3">
        <f t="shared" si="17"/>
        <v>0</v>
      </c>
      <c r="BB45" s="3">
        <f t="shared" si="18"/>
        <v>0</v>
      </c>
      <c r="BC45" s="3">
        <f t="shared" si="19"/>
        <v>0</v>
      </c>
      <c r="BD45" s="3">
        <f t="shared" si="20"/>
        <v>1</v>
      </c>
      <c r="BE45" s="3">
        <f t="shared" si="28"/>
        <v>1</v>
      </c>
      <c r="BF45" s="5">
        <f t="shared" si="21"/>
        <v>13</v>
      </c>
      <c r="BI45" s="3">
        <f t="shared" si="22"/>
        <v>2</v>
      </c>
      <c r="BJ45" s="3">
        <f t="shared" si="29"/>
        <v>4</v>
      </c>
      <c r="BK45" s="3">
        <f t="shared" si="30"/>
        <v>2</v>
      </c>
      <c r="BL45" s="3">
        <f t="shared" si="31"/>
        <v>2</v>
      </c>
      <c r="BM45" s="3">
        <f t="shared" si="32"/>
        <v>1</v>
      </c>
      <c r="BN45" s="3">
        <f t="shared" si="33"/>
        <v>2</v>
      </c>
      <c r="BO45" s="3">
        <f t="shared" si="34"/>
        <v>1</v>
      </c>
      <c r="BP45" s="3">
        <f t="shared" si="35"/>
        <v>2</v>
      </c>
      <c r="BQ45" s="3">
        <f t="shared" si="36"/>
        <v>2</v>
      </c>
      <c r="BR45" s="3">
        <f t="shared" si="37"/>
        <v>2</v>
      </c>
      <c r="BS45" s="3">
        <f t="shared" si="38"/>
        <v>3</v>
      </c>
      <c r="BT45" s="3">
        <f t="shared" si="39"/>
        <v>2</v>
      </c>
      <c r="BU45" s="3">
        <f t="shared" si="40"/>
        <v>1</v>
      </c>
      <c r="BV45" s="3">
        <f t="shared" si="41"/>
        <v>1</v>
      </c>
      <c r="BW45" s="3">
        <f t="shared" si="42"/>
        <v>2</v>
      </c>
      <c r="BY45" s="5">
        <f t="shared" si="23"/>
        <v>29</v>
      </c>
      <c r="CC45" s="3">
        <f t="shared" si="43"/>
        <v>13</v>
      </c>
      <c r="CD45" s="3">
        <f t="shared" si="44"/>
        <v>29</v>
      </c>
      <c r="CE45" s="3">
        <f t="shared" si="24"/>
        <v>83.5</v>
      </c>
      <c r="CF45" s="3">
        <f t="shared" si="25"/>
        <v>13.5</v>
      </c>
      <c r="CG45" s="3">
        <f t="shared" si="26"/>
        <v>122</v>
      </c>
      <c r="CH45" s="3">
        <f t="shared" si="27"/>
        <v>13.5</v>
      </c>
      <c r="CK45"/>
      <c r="CL45"/>
      <c r="CM45"/>
      <c r="CN45"/>
      <c r="CO45"/>
      <c r="CP45"/>
      <c r="CQ45"/>
      <c r="CR45"/>
      <c r="CS45"/>
      <c r="DN45" s="4"/>
      <c r="DO45" s="5"/>
      <c r="DS45" s="4"/>
      <c r="DT45" s="5"/>
    </row>
    <row r="46" spans="1:124" s="3" customFormat="1" ht="16" x14ac:dyDescent="0.2">
      <c r="A46" s="58" t="s">
        <v>134</v>
      </c>
      <c r="B46" s="58" t="s">
        <v>132</v>
      </c>
      <c r="C46" s="58" t="s">
        <v>132</v>
      </c>
      <c r="D46" s="58" t="s">
        <v>134</v>
      </c>
      <c r="E46" s="58" t="s">
        <v>134</v>
      </c>
      <c r="F46" s="58" t="s">
        <v>134</v>
      </c>
      <c r="G46" s="58" t="s">
        <v>133</v>
      </c>
      <c r="H46" s="58" t="s">
        <v>133</v>
      </c>
      <c r="I46" s="58" t="s">
        <v>133</v>
      </c>
      <c r="J46" s="58" t="s">
        <v>133</v>
      </c>
      <c r="K46" s="58" t="s">
        <v>134</v>
      </c>
      <c r="L46" s="58" t="s">
        <v>134</v>
      </c>
      <c r="M46" s="58" t="s">
        <v>134</v>
      </c>
      <c r="N46" s="58" t="s">
        <v>134</v>
      </c>
      <c r="O46" s="58" t="s">
        <v>109</v>
      </c>
      <c r="P46" s="58" t="s">
        <v>135</v>
      </c>
      <c r="Q46" s="58" t="s">
        <v>151</v>
      </c>
      <c r="R46" s="58" t="s">
        <v>136</v>
      </c>
      <c r="S46" s="58" t="s">
        <v>137</v>
      </c>
      <c r="T46" s="58" t="s">
        <v>114</v>
      </c>
      <c r="U46" s="58" t="s">
        <v>138</v>
      </c>
      <c r="V46" s="58" t="s">
        <v>116</v>
      </c>
      <c r="W46" s="58" t="s">
        <v>117</v>
      </c>
      <c r="X46" s="58" t="s">
        <v>140</v>
      </c>
      <c r="Y46" s="58" t="s">
        <v>141</v>
      </c>
      <c r="Z46" s="58" t="s">
        <v>142</v>
      </c>
      <c r="AA46" s="58" t="s">
        <v>170</v>
      </c>
      <c r="AB46" s="58" t="s">
        <v>153</v>
      </c>
      <c r="AC46" s="58" t="s">
        <v>145</v>
      </c>
      <c r="AD46" s="58" t="s">
        <v>174</v>
      </c>
      <c r="AE46" s="58" t="s">
        <v>125</v>
      </c>
      <c r="AF46" s="58" t="s">
        <v>126</v>
      </c>
      <c r="AG46" s="58" t="s">
        <v>127</v>
      </c>
      <c r="AM46" s="3">
        <f t="shared" si="3"/>
        <v>1</v>
      </c>
      <c r="AN46" s="3">
        <f t="shared" si="4"/>
        <v>0</v>
      </c>
      <c r="AO46" s="3">
        <f t="shared" si="5"/>
        <v>1</v>
      </c>
      <c r="AP46" s="3">
        <f t="shared" si="6"/>
        <v>1</v>
      </c>
      <c r="AQ46" s="3">
        <f t="shared" si="7"/>
        <v>1</v>
      </c>
      <c r="AR46" s="3">
        <f t="shared" si="8"/>
        <v>0</v>
      </c>
      <c r="AS46" s="3">
        <f t="shared" si="9"/>
        <v>1</v>
      </c>
      <c r="AT46" s="3">
        <f t="shared" si="10"/>
        <v>1</v>
      </c>
      <c r="AU46" s="3">
        <f t="shared" si="11"/>
        <v>0</v>
      </c>
      <c r="AV46" s="3">
        <f t="shared" si="12"/>
        <v>1</v>
      </c>
      <c r="AW46" s="3">
        <f t="shared" si="13"/>
        <v>1</v>
      </c>
      <c r="AX46" s="3">
        <f t="shared" si="14"/>
        <v>0</v>
      </c>
      <c r="AY46" s="3">
        <f t="shared" si="15"/>
        <v>1</v>
      </c>
      <c r="AZ46" s="3">
        <f t="shared" si="16"/>
        <v>1</v>
      </c>
      <c r="BA46" s="3">
        <f t="shared" si="17"/>
        <v>0</v>
      </c>
      <c r="BB46" s="3">
        <f t="shared" si="18"/>
        <v>0</v>
      </c>
      <c r="BC46" s="3">
        <f t="shared" si="19"/>
        <v>0</v>
      </c>
      <c r="BD46" s="3">
        <f t="shared" si="20"/>
        <v>1</v>
      </c>
      <c r="BE46" s="3">
        <f t="shared" si="28"/>
        <v>1</v>
      </c>
      <c r="BF46" s="5">
        <f t="shared" si="21"/>
        <v>12</v>
      </c>
      <c r="BI46" s="3">
        <f t="shared" si="22"/>
        <v>2</v>
      </c>
      <c r="BJ46" s="3">
        <f t="shared" si="29"/>
        <v>4</v>
      </c>
      <c r="BK46" s="3">
        <f t="shared" si="30"/>
        <v>4</v>
      </c>
      <c r="BL46" s="3">
        <f t="shared" si="31"/>
        <v>2</v>
      </c>
      <c r="BM46" s="3">
        <f t="shared" si="32"/>
        <v>2</v>
      </c>
      <c r="BN46" s="3">
        <f t="shared" si="33"/>
        <v>2</v>
      </c>
      <c r="BO46" s="3">
        <f t="shared" si="34"/>
        <v>3</v>
      </c>
      <c r="BP46" s="3">
        <f t="shared" si="35"/>
        <v>3</v>
      </c>
      <c r="BQ46" s="3">
        <f t="shared" si="36"/>
        <v>3</v>
      </c>
      <c r="BR46" s="3">
        <f t="shared" si="37"/>
        <v>3</v>
      </c>
      <c r="BS46" s="3">
        <f t="shared" si="38"/>
        <v>2</v>
      </c>
      <c r="BT46" s="3">
        <f t="shared" si="39"/>
        <v>2</v>
      </c>
      <c r="BU46" s="3">
        <f t="shared" si="40"/>
        <v>2</v>
      </c>
      <c r="BV46" s="3">
        <f t="shared" si="41"/>
        <v>2</v>
      </c>
      <c r="BW46" s="3">
        <f t="shared" si="42"/>
        <v>1</v>
      </c>
      <c r="BY46" s="5">
        <f t="shared" si="23"/>
        <v>37</v>
      </c>
      <c r="CC46" s="3">
        <f t="shared" si="43"/>
        <v>12</v>
      </c>
      <c r="CD46" s="3">
        <f t="shared" si="44"/>
        <v>37</v>
      </c>
      <c r="CE46" s="3">
        <f t="shared" si="24"/>
        <v>68</v>
      </c>
      <c r="CF46" s="3">
        <f t="shared" si="25"/>
        <v>61</v>
      </c>
      <c r="CG46" s="3">
        <f t="shared" si="26"/>
        <v>100</v>
      </c>
      <c r="CH46" s="3">
        <f t="shared" si="27"/>
        <v>61</v>
      </c>
      <c r="CK46" s="8"/>
      <c r="CL46" s="8" t="s">
        <v>433</v>
      </c>
      <c r="CM46" s="8" t="s">
        <v>422</v>
      </c>
      <c r="CN46" s="8" t="s">
        <v>434</v>
      </c>
      <c r="CO46" s="8" t="s">
        <v>435</v>
      </c>
      <c r="CP46" s="8" t="s">
        <v>436</v>
      </c>
      <c r="CQ46" s="8" t="s">
        <v>437</v>
      </c>
      <c r="CR46" s="8" t="s">
        <v>438</v>
      </c>
      <c r="CS46" s="8" t="s">
        <v>439</v>
      </c>
      <c r="DN46" s="4"/>
      <c r="DO46" s="5"/>
      <c r="DS46" s="4"/>
      <c r="DT46" s="5"/>
    </row>
    <row r="47" spans="1:124" s="3" customFormat="1" ht="16" x14ac:dyDescent="0.2">
      <c r="A47" s="58" t="s">
        <v>109</v>
      </c>
      <c r="B47" s="58" t="s">
        <v>132</v>
      </c>
      <c r="C47" s="58" t="s">
        <v>134</v>
      </c>
      <c r="D47" s="58" t="s">
        <v>133</v>
      </c>
      <c r="E47" s="58" t="s">
        <v>134</v>
      </c>
      <c r="F47" s="58" t="s">
        <v>109</v>
      </c>
      <c r="G47" s="58" t="s">
        <v>134</v>
      </c>
      <c r="H47" s="58" t="s">
        <v>133</v>
      </c>
      <c r="I47" s="58" t="s">
        <v>133</v>
      </c>
      <c r="J47" s="58" t="s">
        <v>133</v>
      </c>
      <c r="K47" s="58" t="s">
        <v>133</v>
      </c>
      <c r="L47" s="58" t="s">
        <v>134</v>
      </c>
      <c r="M47" s="58" t="s">
        <v>133</v>
      </c>
      <c r="N47" s="58" t="s">
        <v>134</v>
      </c>
      <c r="O47" s="58" t="s">
        <v>134</v>
      </c>
      <c r="P47" s="58" t="s">
        <v>110</v>
      </c>
      <c r="Q47" s="58" t="s">
        <v>111</v>
      </c>
      <c r="R47" s="58" t="s">
        <v>136</v>
      </c>
      <c r="S47" s="58" t="s">
        <v>113</v>
      </c>
      <c r="T47" s="58" t="s">
        <v>114</v>
      </c>
      <c r="U47" s="58" t="s">
        <v>138</v>
      </c>
      <c r="V47" s="58" t="s">
        <v>176</v>
      </c>
      <c r="W47" s="58" t="s">
        <v>117</v>
      </c>
      <c r="X47" s="58" t="s">
        <v>216</v>
      </c>
      <c r="Y47" s="58" t="s">
        <v>141</v>
      </c>
      <c r="Z47" s="58" t="s">
        <v>142</v>
      </c>
      <c r="AA47" s="58" t="s">
        <v>143</v>
      </c>
      <c r="AB47" s="58" t="s">
        <v>153</v>
      </c>
      <c r="AC47" s="58" t="s">
        <v>145</v>
      </c>
      <c r="AD47" s="58" t="s">
        <v>123</v>
      </c>
      <c r="AE47" s="58" t="s">
        <v>125</v>
      </c>
      <c r="AF47" s="58" t="s">
        <v>157</v>
      </c>
      <c r="AG47" s="58" t="s">
        <v>127</v>
      </c>
      <c r="AM47" s="3">
        <f t="shared" si="3"/>
        <v>0</v>
      </c>
      <c r="AN47" s="3">
        <f t="shared" si="4"/>
        <v>1</v>
      </c>
      <c r="AO47" s="3">
        <f t="shared" si="5"/>
        <v>1</v>
      </c>
      <c r="AP47" s="3">
        <f t="shared" si="6"/>
        <v>0</v>
      </c>
      <c r="AQ47" s="3">
        <f t="shared" si="7"/>
        <v>1</v>
      </c>
      <c r="AR47" s="3">
        <f t="shared" si="8"/>
        <v>0</v>
      </c>
      <c r="AS47" s="3">
        <f t="shared" si="9"/>
        <v>0</v>
      </c>
      <c r="AT47" s="3">
        <f t="shared" si="10"/>
        <v>1</v>
      </c>
      <c r="AU47" s="3">
        <f t="shared" si="11"/>
        <v>0</v>
      </c>
      <c r="AV47" s="3">
        <f t="shared" si="12"/>
        <v>1</v>
      </c>
      <c r="AW47" s="3">
        <f t="shared" si="13"/>
        <v>1</v>
      </c>
      <c r="AX47" s="3">
        <f t="shared" si="14"/>
        <v>1</v>
      </c>
      <c r="AY47" s="3">
        <f t="shared" si="15"/>
        <v>1</v>
      </c>
      <c r="AZ47" s="3">
        <f t="shared" si="16"/>
        <v>1</v>
      </c>
      <c r="BA47" s="3">
        <f t="shared" si="17"/>
        <v>1</v>
      </c>
      <c r="BB47" s="3">
        <f t="shared" si="18"/>
        <v>0</v>
      </c>
      <c r="BC47" s="3">
        <f t="shared" si="19"/>
        <v>1</v>
      </c>
      <c r="BD47" s="3">
        <f t="shared" si="20"/>
        <v>1</v>
      </c>
      <c r="BE47" s="3">
        <f t="shared" si="28"/>
        <v>0</v>
      </c>
      <c r="BF47" s="5">
        <f t="shared" si="21"/>
        <v>11</v>
      </c>
      <c r="BI47" s="3">
        <f t="shared" si="22"/>
        <v>1</v>
      </c>
      <c r="BJ47" s="3">
        <f t="shared" si="29"/>
        <v>4</v>
      </c>
      <c r="BK47" s="3">
        <f t="shared" si="30"/>
        <v>2</v>
      </c>
      <c r="BL47" s="3">
        <f t="shared" si="31"/>
        <v>3</v>
      </c>
      <c r="BM47" s="3">
        <f t="shared" si="32"/>
        <v>2</v>
      </c>
      <c r="BN47" s="3">
        <f t="shared" si="33"/>
        <v>1</v>
      </c>
      <c r="BO47" s="3">
        <f t="shared" si="34"/>
        <v>2</v>
      </c>
      <c r="BP47" s="3">
        <f t="shared" si="35"/>
        <v>3</v>
      </c>
      <c r="BQ47" s="3">
        <f t="shared" si="36"/>
        <v>3</v>
      </c>
      <c r="BR47" s="3">
        <f t="shared" si="37"/>
        <v>3</v>
      </c>
      <c r="BS47" s="3">
        <f t="shared" si="38"/>
        <v>3</v>
      </c>
      <c r="BT47" s="3">
        <f t="shared" si="39"/>
        <v>2</v>
      </c>
      <c r="BU47" s="3">
        <f t="shared" si="40"/>
        <v>3</v>
      </c>
      <c r="BV47" s="3">
        <f t="shared" si="41"/>
        <v>2</v>
      </c>
      <c r="BW47" s="3">
        <f t="shared" si="42"/>
        <v>2</v>
      </c>
      <c r="BY47" s="5">
        <f t="shared" si="23"/>
        <v>36</v>
      </c>
      <c r="CC47" s="3">
        <f t="shared" si="43"/>
        <v>11</v>
      </c>
      <c r="CD47" s="3">
        <f t="shared" si="44"/>
        <v>36</v>
      </c>
      <c r="CE47" s="3">
        <f t="shared" si="24"/>
        <v>52</v>
      </c>
      <c r="CF47" s="3">
        <f t="shared" si="25"/>
        <v>52.5</v>
      </c>
      <c r="CG47" s="3">
        <f t="shared" si="26"/>
        <v>74</v>
      </c>
      <c r="CH47" s="3">
        <f t="shared" si="27"/>
        <v>52.5</v>
      </c>
      <c r="CK47" s="6" t="s">
        <v>428</v>
      </c>
      <c r="CL47" s="6">
        <v>36.52339352024746</v>
      </c>
      <c r="CM47" s="6">
        <v>5.2363815495197086</v>
      </c>
      <c r="CN47" s="6">
        <v>6.9749297630149698</v>
      </c>
      <c r="CO47" s="6">
        <v>1.3617554418745397E-10</v>
      </c>
      <c r="CP47" s="6">
        <v>26.164581732872662</v>
      </c>
      <c r="CQ47" s="6">
        <v>46.882205307622257</v>
      </c>
      <c r="CR47" s="6">
        <v>26.164581732872662</v>
      </c>
      <c r="CS47" s="6">
        <v>46.882205307622257</v>
      </c>
      <c r="DN47" s="4"/>
      <c r="DO47" s="5"/>
      <c r="DS47" s="4"/>
      <c r="DT47" s="5"/>
    </row>
    <row r="48" spans="1:124" s="3" customFormat="1" ht="17" thickBot="1" x14ac:dyDescent="0.25">
      <c r="A48" s="58" t="s">
        <v>133</v>
      </c>
      <c r="B48" s="58" t="s">
        <v>132</v>
      </c>
      <c r="C48" s="58" t="s">
        <v>132</v>
      </c>
      <c r="D48" s="58" t="s">
        <v>134</v>
      </c>
      <c r="E48" s="58" t="s">
        <v>133</v>
      </c>
      <c r="F48" s="58" t="s">
        <v>133</v>
      </c>
      <c r="G48" s="58" t="s">
        <v>134</v>
      </c>
      <c r="H48" s="58" t="s">
        <v>134</v>
      </c>
      <c r="I48" s="58" t="s">
        <v>133</v>
      </c>
      <c r="J48" s="58" t="s">
        <v>134</v>
      </c>
      <c r="K48" s="58" t="s">
        <v>134</v>
      </c>
      <c r="L48" s="58" t="s">
        <v>134</v>
      </c>
      <c r="M48" s="58" t="s">
        <v>109</v>
      </c>
      <c r="N48" s="58" t="s">
        <v>134</v>
      </c>
      <c r="O48" s="58" t="s">
        <v>133</v>
      </c>
      <c r="P48" s="58" t="s">
        <v>110</v>
      </c>
      <c r="Q48" s="58" t="s">
        <v>111</v>
      </c>
      <c r="R48" s="58" t="s">
        <v>136</v>
      </c>
      <c r="S48" s="58" t="s">
        <v>137</v>
      </c>
      <c r="T48" s="58" t="s">
        <v>114</v>
      </c>
      <c r="U48" s="58" t="s">
        <v>138</v>
      </c>
      <c r="V48" s="58" t="s">
        <v>116</v>
      </c>
      <c r="W48" s="58" t="s">
        <v>117</v>
      </c>
      <c r="X48" s="58" t="s">
        <v>118</v>
      </c>
      <c r="Y48" s="58" t="s">
        <v>141</v>
      </c>
      <c r="Z48" s="58" t="s">
        <v>142</v>
      </c>
      <c r="AA48" s="58" t="s">
        <v>143</v>
      </c>
      <c r="AB48" s="58" t="s">
        <v>153</v>
      </c>
      <c r="AC48" s="58" t="s">
        <v>145</v>
      </c>
      <c r="AD48" s="58" t="s">
        <v>123</v>
      </c>
      <c r="AE48" s="58" t="s">
        <v>125</v>
      </c>
      <c r="AF48" s="58" t="s">
        <v>157</v>
      </c>
      <c r="AG48" s="58" t="s">
        <v>192</v>
      </c>
      <c r="AM48" s="3">
        <f t="shared" si="3"/>
        <v>0</v>
      </c>
      <c r="AN48" s="3">
        <f t="shared" si="4"/>
        <v>1</v>
      </c>
      <c r="AO48" s="3">
        <f t="shared" si="5"/>
        <v>1</v>
      </c>
      <c r="AP48" s="3">
        <f t="shared" si="6"/>
        <v>1</v>
      </c>
      <c r="AQ48" s="3">
        <f t="shared" si="7"/>
        <v>1</v>
      </c>
      <c r="AR48" s="3">
        <f t="shared" si="8"/>
        <v>0</v>
      </c>
      <c r="AS48" s="3">
        <f t="shared" si="9"/>
        <v>1</v>
      </c>
      <c r="AT48" s="3">
        <f t="shared" si="10"/>
        <v>1</v>
      </c>
      <c r="AU48" s="3">
        <f t="shared" si="11"/>
        <v>1</v>
      </c>
      <c r="AV48" s="3">
        <f t="shared" si="12"/>
        <v>1</v>
      </c>
      <c r="AW48" s="3">
        <f t="shared" si="13"/>
        <v>1</v>
      </c>
      <c r="AX48" s="3">
        <f t="shared" si="14"/>
        <v>1</v>
      </c>
      <c r="AY48" s="3">
        <f t="shared" si="15"/>
        <v>1</v>
      </c>
      <c r="AZ48" s="3">
        <f t="shared" si="16"/>
        <v>1</v>
      </c>
      <c r="BA48" s="3">
        <f t="shared" si="17"/>
        <v>1</v>
      </c>
      <c r="BB48" s="3">
        <f t="shared" si="18"/>
        <v>0</v>
      </c>
      <c r="BC48" s="3">
        <f t="shared" si="19"/>
        <v>1</v>
      </c>
      <c r="BD48" s="3">
        <f t="shared" si="20"/>
        <v>0</v>
      </c>
      <c r="BE48" s="3">
        <f t="shared" si="28"/>
        <v>0</v>
      </c>
      <c r="BF48" s="5">
        <f t="shared" si="21"/>
        <v>13</v>
      </c>
      <c r="BI48" s="3">
        <f t="shared" si="22"/>
        <v>3</v>
      </c>
      <c r="BJ48" s="3">
        <f t="shared" si="29"/>
        <v>4</v>
      </c>
      <c r="BK48" s="3">
        <f t="shared" si="30"/>
        <v>4</v>
      </c>
      <c r="BL48" s="3">
        <f t="shared" si="31"/>
        <v>2</v>
      </c>
      <c r="BM48" s="3">
        <f t="shared" si="32"/>
        <v>3</v>
      </c>
      <c r="BN48" s="3">
        <f t="shared" si="33"/>
        <v>3</v>
      </c>
      <c r="BO48" s="3">
        <f t="shared" si="34"/>
        <v>2</v>
      </c>
      <c r="BP48" s="3">
        <f t="shared" si="35"/>
        <v>2</v>
      </c>
      <c r="BQ48" s="3">
        <f t="shared" si="36"/>
        <v>3</v>
      </c>
      <c r="BR48" s="3">
        <f t="shared" si="37"/>
        <v>2</v>
      </c>
      <c r="BS48" s="3">
        <f t="shared" si="38"/>
        <v>2</v>
      </c>
      <c r="BT48" s="3">
        <f t="shared" si="39"/>
        <v>2</v>
      </c>
      <c r="BU48" s="3">
        <f t="shared" si="40"/>
        <v>1</v>
      </c>
      <c r="BV48" s="3">
        <f t="shared" si="41"/>
        <v>2</v>
      </c>
      <c r="BW48" s="3">
        <f t="shared" si="42"/>
        <v>3</v>
      </c>
      <c r="BY48" s="5">
        <f t="shared" si="23"/>
        <v>38</v>
      </c>
      <c r="CC48" s="3">
        <f t="shared" si="43"/>
        <v>13</v>
      </c>
      <c r="CD48" s="3">
        <f t="shared" si="44"/>
        <v>38</v>
      </c>
      <c r="CE48" s="3">
        <f t="shared" si="24"/>
        <v>81</v>
      </c>
      <c r="CF48" s="3">
        <f t="shared" si="25"/>
        <v>67.5</v>
      </c>
      <c r="CG48" s="3">
        <f t="shared" si="26"/>
        <v>122</v>
      </c>
      <c r="CH48" s="3">
        <f t="shared" si="27"/>
        <v>67.5</v>
      </c>
      <c r="CK48" s="7" t="s">
        <v>440</v>
      </c>
      <c r="CL48" s="7">
        <v>-2.133445608718576E-2</v>
      </c>
      <c r="CM48" s="7">
        <v>6.7840276821904161E-2</v>
      </c>
      <c r="CN48" s="7">
        <v>-0.31448067559030546</v>
      </c>
      <c r="CO48" s="7">
        <v>0.75365629442117554</v>
      </c>
      <c r="CP48" s="7">
        <v>-0.15553870620833429</v>
      </c>
      <c r="CQ48" s="7">
        <v>0.11286979403396277</v>
      </c>
      <c r="CR48" s="7">
        <v>-0.15553870620833429</v>
      </c>
      <c r="CS48" s="7">
        <v>0.11286979403396277</v>
      </c>
      <c r="DN48" s="4"/>
      <c r="DO48" s="5"/>
      <c r="DS48" s="4"/>
      <c r="DT48" s="5"/>
    </row>
    <row r="49" spans="1:124" s="3" customFormat="1" ht="16" x14ac:dyDescent="0.2">
      <c r="A49" s="58" t="s">
        <v>134</v>
      </c>
      <c r="B49" s="58" t="s">
        <v>134</v>
      </c>
      <c r="C49" s="58" t="s">
        <v>133</v>
      </c>
      <c r="D49" s="58" t="s">
        <v>134</v>
      </c>
      <c r="E49" s="58" t="s">
        <v>133</v>
      </c>
      <c r="F49" s="58" t="s">
        <v>109</v>
      </c>
      <c r="G49" s="58" t="s">
        <v>134</v>
      </c>
      <c r="H49" s="58" t="s">
        <v>109</v>
      </c>
      <c r="I49" s="58" t="s">
        <v>109</v>
      </c>
      <c r="J49" s="58" t="s">
        <v>109</v>
      </c>
      <c r="K49" s="58" t="s">
        <v>134</v>
      </c>
      <c r="L49" s="58" t="s">
        <v>133</v>
      </c>
      <c r="M49" s="58" t="s">
        <v>134</v>
      </c>
      <c r="N49" s="58" t="s">
        <v>133</v>
      </c>
      <c r="O49" s="58" t="s">
        <v>134</v>
      </c>
      <c r="P49" s="58" t="s">
        <v>110</v>
      </c>
      <c r="Q49" s="58" t="s">
        <v>151</v>
      </c>
      <c r="R49" s="58" t="s">
        <v>136</v>
      </c>
      <c r="S49" s="58" t="s">
        <v>137</v>
      </c>
      <c r="T49" s="58" t="s">
        <v>114</v>
      </c>
      <c r="U49" s="58" t="s">
        <v>138</v>
      </c>
      <c r="V49" s="58" t="s">
        <v>116</v>
      </c>
      <c r="W49" s="58" t="s">
        <v>117</v>
      </c>
      <c r="X49" s="58" t="s">
        <v>118</v>
      </c>
      <c r="Y49" s="58" t="s">
        <v>141</v>
      </c>
      <c r="Z49" s="58" t="s">
        <v>120</v>
      </c>
      <c r="AA49" s="58" t="s">
        <v>170</v>
      </c>
      <c r="AB49" s="58" t="s">
        <v>161</v>
      </c>
      <c r="AC49" s="58" t="s">
        <v>145</v>
      </c>
      <c r="AD49" s="58" t="s">
        <v>123</v>
      </c>
      <c r="AE49" s="58" t="s">
        <v>125</v>
      </c>
      <c r="AF49" s="58" t="s">
        <v>227</v>
      </c>
      <c r="AG49" s="58" t="s">
        <v>147</v>
      </c>
      <c r="AM49" s="3">
        <f t="shared" si="3"/>
        <v>0</v>
      </c>
      <c r="AN49" s="3">
        <f t="shared" si="4"/>
        <v>0</v>
      </c>
      <c r="AO49" s="3">
        <f t="shared" si="5"/>
        <v>1</v>
      </c>
      <c r="AP49" s="3">
        <f t="shared" si="6"/>
        <v>1</v>
      </c>
      <c r="AQ49" s="3">
        <f t="shared" si="7"/>
        <v>1</v>
      </c>
      <c r="AR49" s="3">
        <f t="shared" si="8"/>
        <v>0</v>
      </c>
      <c r="AS49" s="3">
        <f t="shared" si="9"/>
        <v>1</v>
      </c>
      <c r="AT49" s="3">
        <f t="shared" si="10"/>
        <v>1</v>
      </c>
      <c r="AU49" s="3">
        <f t="shared" si="11"/>
        <v>1</v>
      </c>
      <c r="AV49" s="3">
        <f t="shared" si="12"/>
        <v>1</v>
      </c>
      <c r="AW49" s="3">
        <f t="shared" si="13"/>
        <v>0</v>
      </c>
      <c r="AX49" s="3">
        <f t="shared" si="14"/>
        <v>0</v>
      </c>
      <c r="AY49" s="3">
        <f t="shared" si="15"/>
        <v>0</v>
      </c>
      <c r="AZ49" s="3">
        <f t="shared" si="16"/>
        <v>1</v>
      </c>
      <c r="BA49" s="3">
        <f t="shared" si="17"/>
        <v>1</v>
      </c>
      <c r="BB49" s="3">
        <f t="shared" si="18"/>
        <v>0</v>
      </c>
      <c r="BC49" s="3">
        <f t="shared" si="19"/>
        <v>0</v>
      </c>
      <c r="BD49" s="3">
        <f t="shared" si="20"/>
        <v>0</v>
      </c>
      <c r="BE49" s="3">
        <f t="shared" si="28"/>
        <v>0</v>
      </c>
      <c r="BF49" s="5">
        <f t="shared" si="21"/>
        <v>9</v>
      </c>
      <c r="BI49" s="3">
        <f t="shared" si="22"/>
        <v>2</v>
      </c>
      <c r="BJ49" s="3">
        <f t="shared" si="29"/>
        <v>2</v>
      </c>
      <c r="BK49" s="3">
        <f t="shared" si="30"/>
        <v>3</v>
      </c>
      <c r="BL49" s="3">
        <f t="shared" si="31"/>
        <v>2</v>
      </c>
      <c r="BM49" s="3">
        <f t="shared" si="32"/>
        <v>3</v>
      </c>
      <c r="BN49" s="3">
        <f t="shared" si="33"/>
        <v>1</v>
      </c>
      <c r="BO49" s="3">
        <f t="shared" si="34"/>
        <v>2</v>
      </c>
      <c r="BP49" s="3">
        <f t="shared" si="35"/>
        <v>1</v>
      </c>
      <c r="BQ49" s="3">
        <f t="shared" si="36"/>
        <v>1</v>
      </c>
      <c r="BR49" s="3">
        <f t="shared" si="37"/>
        <v>1</v>
      </c>
      <c r="BS49" s="3">
        <f t="shared" si="38"/>
        <v>2</v>
      </c>
      <c r="BT49" s="3">
        <f t="shared" si="39"/>
        <v>3</v>
      </c>
      <c r="BU49" s="3">
        <f t="shared" si="40"/>
        <v>2</v>
      </c>
      <c r="BV49" s="3">
        <f t="shared" si="41"/>
        <v>3</v>
      </c>
      <c r="BW49" s="3">
        <f t="shared" si="42"/>
        <v>2</v>
      </c>
      <c r="BY49" s="5">
        <f t="shared" si="23"/>
        <v>30</v>
      </c>
      <c r="CC49" s="3">
        <f t="shared" si="43"/>
        <v>9</v>
      </c>
      <c r="CD49" s="3">
        <f t="shared" si="44"/>
        <v>30</v>
      </c>
      <c r="CE49" s="3">
        <f t="shared" si="24"/>
        <v>18.5</v>
      </c>
      <c r="CF49" s="3">
        <f t="shared" si="25"/>
        <v>18</v>
      </c>
      <c r="CG49" s="3">
        <f t="shared" si="26"/>
        <v>28.5</v>
      </c>
      <c r="CH49" s="3">
        <f t="shared" si="27"/>
        <v>18</v>
      </c>
      <c r="CK49"/>
      <c r="CL49"/>
      <c r="CM49"/>
      <c r="CN49"/>
      <c r="CO49"/>
      <c r="CP49"/>
      <c r="CQ49"/>
      <c r="CR49"/>
      <c r="CS49"/>
      <c r="DN49" s="4"/>
      <c r="DO49" s="5"/>
      <c r="DS49" s="4"/>
      <c r="DT49" s="5"/>
    </row>
    <row r="50" spans="1:124" s="3" customFormat="1" ht="16" x14ac:dyDescent="0.2">
      <c r="A50" s="58" t="s">
        <v>134</v>
      </c>
      <c r="B50" s="58" t="s">
        <v>132</v>
      </c>
      <c r="C50" s="58" t="s">
        <v>133</v>
      </c>
      <c r="D50" s="58" t="s">
        <v>134</v>
      </c>
      <c r="E50" s="58" t="s">
        <v>134</v>
      </c>
      <c r="F50" s="58" t="s">
        <v>134</v>
      </c>
      <c r="G50" s="58" t="s">
        <v>109</v>
      </c>
      <c r="H50" s="58" t="s">
        <v>134</v>
      </c>
      <c r="I50" s="58" t="s">
        <v>133</v>
      </c>
      <c r="J50" s="58" t="s">
        <v>134</v>
      </c>
      <c r="K50" s="58" t="s">
        <v>133</v>
      </c>
      <c r="L50" s="58" t="s">
        <v>134</v>
      </c>
      <c r="M50" s="58" t="s">
        <v>134</v>
      </c>
      <c r="N50" s="58" t="s">
        <v>133</v>
      </c>
      <c r="O50" s="58" t="s">
        <v>134</v>
      </c>
      <c r="P50" s="58" t="s">
        <v>110</v>
      </c>
      <c r="Q50" s="58" t="s">
        <v>151</v>
      </c>
      <c r="R50" s="58" t="s">
        <v>136</v>
      </c>
      <c r="S50" s="58" t="s">
        <v>201</v>
      </c>
      <c r="T50" s="58" t="s">
        <v>114</v>
      </c>
      <c r="U50" s="58" t="s">
        <v>178</v>
      </c>
      <c r="V50" s="58" t="s">
        <v>176</v>
      </c>
      <c r="W50" s="58" t="s">
        <v>117</v>
      </c>
      <c r="X50" s="58" t="s">
        <v>118</v>
      </c>
      <c r="Y50" s="58" t="s">
        <v>141</v>
      </c>
      <c r="Z50" s="58" t="s">
        <v>120</v>
      </c>
      <c r="AA50" s="58" t="s">
        <v>182</v>
      </c>
      <c r="AB50" s="58" t="s">
        <v>144</v>
      </c>
      <c r="AC50" s="58" t="s">
        <v>145</v>
      </c>
      <c r="AD50" s="58" t="s">
        <v>174</v>
      </c>
      <c r="AE50" s="58" t="s">
        <v>187</v>
      </c>
      <c r="AF50" s="58" t="s">
        <v>146</v>
      </c>
      <c r="AG50" s="58" t="s">
        <v>147</v>
      </c>
      <c r="AM50" s="3">
        <f t="shared" si="3"/>
        <v>0</v>
      </c>
      <c r="AN50" s="3">
        <f t="shared" si="4"/>
        <v>0</v>
      </c>
      <c r="AO50" s="3">
        <f t="shared" si="5"/>
        <v>1</v>
      </c>
      <c r="AP50" s="3">
        <f t="shared" si="6"/>
        <v>0</v>
      </c>
      <c r="AQ50" s="3">
        <f t="shared" si="7"/>
        <v>1</v>
      </c>
      <c r="AR50" s="3">
        <f t="shared" si="8"/>
        <v>1</v>
      </c>
      <c r="AS50" s="3">
        <f t="shared" si="9"/>
        <v>0</v>
      </c>
      <c r="AT50" s="3">
        <f t="shared" si="10"/>
        <v>1</v>
      </c>
      <c r="AU50" s="3">
        <f t="shared" si="11"/>
        <v>1</v>
      </c>
      <c r="AV50" s="3">
        <f t="shared" si="12"/>
        <v>1</v>
      </c>
      <c r="AW50" s="3">
        <f t="shared" si="13"/>
        <v>0</v>
      </c>
      <c r="AX50" s="3">
        <f t="shared" si="14"/>
        <v>0</v>
      </c>
      <c r="AY50" s="3">
        <f t="shared" si="15"/>
        <v>0</v>
      </c>
      <c r="AZ50" s="3">
        <f t="shared" si="16"/>
        <v>1</v>
      </c>
      <c r="BA50" s="3">
        <f t="shared" si="17"/>
        <v>0</v>
      </c>
      <c r="BB50" s="3">
        <f t="shared" si="18"/>
        <v>0</v>
      </c>
      <c r="BC50" s="3">
        <f t="shared" si="19"/>
        <v>0</v>
      </c>
      <c r="BD50" s="3">
        <f t="shared" si="20"/>
        <v>0</v>
      </c>
      <c r="BE50" s="3">
        <f t="shared" si="28"/>
        <v>0</v>
      </c>
      <c r="BF50" s="5">
        <f t="shared" si="21"/>
        <v>7</v>
      </c>
      <c r="BI50" s="3">
        <f t="shared" si="22"/>
        <v>2</v>
      </c>
      <c r="BJ50" s="3">
        <f t="shared" si="29"/>
        <v>4</v>
      </c>
      <c r="BK50" s="3">
        <f t="shared" si="30"/>
        <v>3</v>
      </c>
      <c r="BL50" s="3">
        <f t="shared" si="31"/>
        <v>2</v>
      </c>
      <c r="BM50" s="3">
        <f t="shared" si="32"/>
        <v>2</v>
      </c>
      <c r="BN50" s="3">
        <f t="shared" si="33"/>
        <v>2</v>
      </c>
      <c r="BO50" s="3">
        <f t="shared" si="34"/>
        <v>1</v>
      </c>
      <c r="BP50" s="3">
        <f t="shared" si="35"/>
        <v>2</v>
      </c>
      <c r="BQ50" s="3">
        <f t="shared" si="36"/>
        <v>3</v>
      </c>
      <c r="BR50" s="3">
        <f t="shared" si="37"/>
        <v>2</v>
      </c>
      <c r="BS50" s="3">
        <f t="shared" si="38"/>
        <v>3</v>
      </c>
      <c r="BT50" s="3">
        <f t="shared" si="39"/>
        <v>2</v>
      </c>
      <c r="BU50" s="3">
        <f t="shared" si="40"/>
        <v>2</v>
      </c>
      <c r="BV50" s="3">
        <f t="shared" si="41"/>
        <v>3</v>
      </c>
      <c r="BW50" s="3">
        <f t="shared" si="42"/>
        <v>2</v>
      </c>
      <c r="BY50" s="5">
        <f t="shared" si="23"/>
        <v>35</v>
      </c>
      <c r="CC50" s="3">
        <f t="shared" si="43"/>
        <v>7</v>
      </c>
      <c r="CD50" s="3">
        <f t="shared" si="44"/>
        <v>35</v>
      </c>
      <c r="CE50" s="3">
        <f t="shared" si="24"/>
        <v>3.5</v>
      </c>
      <c r="CF50" s="3">
        <f t="shared" si="25"/>
        <v>44.5</v>
      </c>
      <c r="CG50" s="3">
        <f t="shared" si="26"/>
        <v>9</v>
      </c>
      <c r="CH50" s="3">
        <f t="shared" si="27"/>
        <v>44.5</v>
      </c>
      <c r="CK50"/>
      <c r="CL50"/>
      <c r="CM50"/>
      <c r="CN50"/>
      <c r="CO50"/>
      <c r="CP50"/>
      <c r="CQ50"/>
      <c r="CR50"/>
      <c r="CS50"/>
      <c r="DN50" s="4"/>
      <c r="DO50" s="5"/>
      <c r="DS50" s="4"/>
      <c r="DT50" s="5"/>
    </row>
    <row r="51" spans="1:124" s="3" customFormat="1" ht="16" x14ac:dyDescent="0.2">
      <c r="A51" s="58" t="s">
        <v>134</v>
      </c>
      <c r="B51" s="58" t="s">
        <v>132</v>
      </c>
      <c r="C51" s="58" t="s">
        <v>134</v>
      </c>
      <c r="D51" s="58" t="s">
        <v>133</v>
      </c>
      <c r="E51" s="58" t="s">
        <v>133</v>
      </c>
      <c r="F51" s="58" t="s">
        <v>133</v>
      </c>
      <c r="G51" s="58" t="s">
        <v>133</v>
      </c>
      <c r="H51" s="58" t="s">
        <v>133</v>
      </c>
      <c r="I51" s="58" t="s">
        <v>134</v>
      </c>
      <c r="J51" s="58" t="s">
        <v>133</v>
      </c>
      <c r="K51" s="58" t="s">
        <v>134</v>
      </c>
      <c r="L51" s="58" t="s">
        <v>134</v>
      </c>
      <c r="M51" s="58" t="s">
        <v>134</v>
      </c>
      <c r="N51" s="58" t="s">
        <v>133</v>
      </c>
      <c r="O51" s="58" t="s">
        <v>134</v>
      </c>
      <c r="P51" s="58" t="s">
        <v>110</v>
      </c>
      <c r="Q51" s="58" t="s">
        <v>111</v>
      </c>
      <c r="R51" s="58" t="s">
        <v>136</v>
      </c>
      <c r="S51" s="58" t="s">
        <v>113</v>
      </c>
      <c r="T51" s="58" t="s">
        <v>114</v>
      </c>
      <c r="U51" s="58" t="s">
        <v>138</v>
      </c>
      <c r="V51" s="58" t="s">
        <v>116</v>
      </c>
      <c r="W51" s="58" t="s">
        <v>117</v>
      </c>
      <c r="X51" s="58" t="s">
        <v>140</v>
      </c>
      <c r="Y51" s="58" t="s">
        <v>119</v>
      </c>
      <c r="Z51" s="58" t="s">
        <v>120</v>
      </c>
      <c r="AA51" s="58" t="s">
        <v>143</v>
      </c>
      <c r="AB51" s="58" t="s">
        <v>122</v>
      </c>
      <c r="AC51" s="58" t="s">
        <v>145</v>
      </c>
      <c r="AD51" s="58" t="s">
        <v>123</v>
      </c>
      <c r="AE51" s="58" t="s">
        <v>125</v>
      </c>
      <c r="AF51" s="58" t="s">
        <v>126</v>
      </c>
      <c r="AG51" s="58" t="s">
        <v>147</v>
      </c>
      <c r="AM51" s="3">
        <f t="shared" si="3"/>
        <v>0</v>
      </c>
      <c r="AN51" s="3">
        <f t="shared" si="4"/>
        <v>1</v>
      </c>
      <c r="AO51" s="3">
        <f t="shared" si="5"/>
        <v>1</v>
      </c>
      <c r="AP51" s="3">
        <f t="shared" si="6"/>
        <v>0</v>
      </c>
      <c r="AQ51" s="3">
        <f t="shared" si="7"/>
        <v>1</v>
      </c>
      <c r="AR51" s="3">
        <f t="shared" si="8"/>
        <v>0</v>
      </c>
      <c r="AS51" s="3">
        <f t="shared" si="9"/>
        <v>1</v>
      </c>
      <c r="AT51" s="3">
        <f t="shared" si="10"/>
        <v>1</v>
      </c>
      <c r="AU51" s="3">
        <f t="shared" si="11"/>
        <v>0</v>
      </c>
      <c r="AV51" s="3">
        <f t="shared" si="12"/>
        <v>0</v>
      </c>
      <c r="AW51" s="3">
        <f t="shared" si="13"/>
        <v>0</v>
      </c>
      <c r="AX51" s="3">
        <f t="shared" si="14"/>
        <v>1</v>
      </c>
      <c r="AY51" s="3">
        <f t="shared" si="15"/>
        <v>0</v>
      </c>
      <c r="AZ51" s="3">
        <f t="shared" si="16"/>
        <v>1</v>
      </c>
      <c r="BA51" s="3">
        <f t="shared" si="17"/>
        <v>1</v>
      </c>
      <c r="BB51" s="3">
        <f t="shared" si="18"/>
        <v>0</v>
      </c>
      <c r="BC51" s="3">
        <f t="shared" si="19"/>
        <v>0</v>
      </c>
      <c r="BD51" s="3">
        <f t="shared" si="20"/>
        <v>0</v>
      </c>
      <c r="BE51" s="3">
        <f t="shared" si="28"/>
        <v>1</v>
      </c>
      <c r="BF51" s="5">
        <f t="shared" si="21"/>
        <v>9</v>
      </c>
      <c r="BI51" s="3">
        <f t="shared" si="22"/>
        <v>2</v>
      </c>
      <c r="BJ51" s="3">
        <f t="shared" si="29"/>
        <v>4</v>
      </c>
      <c r="BK51" s="3">
        <f t="shared" si="30"/>
        <v>2</v>
      </c>
      <c r="BL51" s="3">
        <f t="shared" si="31"/>
        <v>3</v>
      </c>
      <c r="BM51" s="3">
        <f t="shared" si="32"/>
        <v>3</v>
      </c>
      <c r="BN51" s="3">
        <f t="shared" si="33"/>
        <v>3</v>
      </c>
      <c r="BO51" s="3">
        <f t="shared" si="34"/>
        <v>3</v>
      </c>
      <c r="BP51" s="3">
        <f t="shared" si="35"/>
        <v>3</v>
      </c>
      <c r="BQ51" s="3">
        <f t="shared" si="36"/>
        <v>2</v>
      </c>
      <c r="BR51" s="3">
        <f t="shared" si="37"/>
        <v>3</v>
      </c>
      <c r="BS51" s="3">
        <f t="shared" si="38"/>
        <v>2</v>
      </c>
      <c r="BT51" s="3">
        <f t="shared" si="39"/>
        <v>2</v>
      </c>
      <c r="BU51" s="3">
        <f t="shared" si="40"/>
        <v>2</v>
      </c>
      <c r="BV51" s="3">
        <f t="shared" si="41"/>
        <v>3</v>
      </c>
      <c r="BW51" s="3">
        <f t="shared" si="42"/>
        <v>2</v>
      </c>
      <c r="BY51" s="5">
        <f t="shared" si="23"/>
        <v>39</v>
      </c>
      <c r="CC51" s="3">
        <f t="shared" si="43"/>
        <v>9</v>
      </c>
      <c r="CD51" s="3">
        <f t="shared" si="44"/>
        <v>39</v>
      </c>
      <c r="CE51" s="3">
        <f t="shared" si="24"/>
        <v>17</v>
      </c>
      <c r="CF51" s="3">
        <f t="shared" si="25"/>
        <v>74.5</v>
      </c>
      <c r="CG51" s="3">
        <f t="shared" si="26"/>
        <v>28.5</v>
      </c>
      <c r="CH51" s="3">
        <f t="shared" si="27"/>
        <v>74.5</v>
      </c>
      <c r="CK51"/>
      <c r="CL51"/>
      <c r="CM51"/>
      <c r="CN51"/>
      <c r="CO51"/>
      <c r="CP51"/>
      <c r="CQ51"/>
      <c r="CR51"/>
      <c r="CS51"/>
      <c r="DN51" s="4"/>
      <c r="DO51" s="5"/>
      <c r="DS51" s="4"/>
      <c r="DT51" s="5"/>
    </row>
    <row r="52" spans="1:124" s="3" customFormat="1" ht="16" x14ac:dyDescent="0.2">
      <c r="A52" s="58" t="s">
        <v>134</v>
      </c>
      <c r="B52" s="58" t="s">
        <v>132</v>
      </c>
      <c r="C52" s="58" t="s">
        <v>134</v>
      </c>
      <c r="D52" s="58" t="s">
        <v>133</v>
      </c>
      <c r="E52" s="58" t="s">
        <v>134</v>
      </c>
      <c r="F52" s="58" t="s">
        <v>133</v>
      </c>
      <c r="G52" s="58" t="s">
        <v>134</v>
      </c>
      <c r="H52" s="58" t="s">
        <v>134</v>
      </c>
      <c r="I52" s="58" t="s">
        <v>134</v>
      </c>
      <c r="J52" s="58" t="s">
        <v>134</v>
      </c>
      <c r="K52" s="58" t="s">
        <v>134</v>
      </c>
      <c r="L52" s="58" t="s">
        <v>133</v>
      </c>
      <c r="M52" s="58" t="s">
        <v>133</v>
      </c>
      <c r="N52" s="58" t="s">
        <v>133</v>
      </c>
      <c r="O52" s="58" t="s">
        <v>132</v>
      </c>
      <c r="P52" s="58" t="s">
        <v>173</v>
      </c>
      <c r="Q52" s="58" t="s">
        <v>151</v>
      </c>
      <c r="R52" s="58" t="s">
        <v>234</v>
      </c>
      <c r="S52" s="58" t="s">
        <v>137</v>
      </c>
      <c r="T52" s="58" t="s">
        <v>114</v>
      </c>
      <c r="U52" s="58" t="s">
        <v>138</v>
      </c>
      <c r="V52" s="58" t="s">
        <v>116</v>
      </c>
      <c r="W52" s="58" t="s">
        <v>139</v>
      </c>
      <c r="X52" s="58" t="s">
        <v>118</v>
      </c>
      <c r="Y52" s="58" t="s">
        <v>141</v>
      </c>
      <c r="Z52" s="58" t="s">
        <v>120</v>
      </c>
      <c r="AA52" s="58" t="s">
        <v>182</v>
      </c>
      <c r="AB52" s="58" t="s">
        <v>122</v>
      </c>
      <c r="AC52" s="58" t="s">
        <v>145</v>
      </c>
      <c r="AD52" s="58" t="s">
        <v>174</v>
      </c>
      <c r="AE52" s="58" t="s">
        <v>125</v>
      </c>
      <c r="AF52" s="58" t="s">
        <v>126</v>
      </c>
      <c r="AG52" s="58" t="s">
        <v>127</v>
      </c>
      <c r="AM52" s="3">
        <f t="shared" si="3"/>
        <v>0</v>
      </c>
      <c r="AN52" s="3">
        <f t="shared" si="4"/>
        <v>0</v>
      </c>
      <c r="AO52" s="3">
        <f t="shared" si="5"/>
        <v>0</v>
      </c>
      <c r="AP52" s="3">
        <f t="shared" si="6"/>
        <v>1</v>
      </c>
      <c r="AQ52" s="3">
        <f t="shared" si="7"/>
        <v>1</v>
      </c>
      <c r="AR52" s="3">
        <f t="shared" si="8"/>
        <v>0</v>
      </c>
      <c r="AS52" s="3">
        <f t="shared" si="9"/>
        <v>1</v>
      </c>
      <c r="AT52" s="3">
        <f t="shared" si="10"/>
        <v>0</v>
      </c>
      <c r="AU52" s="3">
        <f t="shared" si="11"/>
        <v>1</v>
      </c>
      <c r="AV52" s="3">
        <f t="shared" si="12"/>
        <v>1</v>
      </c>
      <c r="AW52" s="3">
        <f t="shared" si="13"/>
        <v>0</v>
      </c>
      <c r="AX52" s="3">
        <f t="shared" si="14"/>
        <v>0</v>
      </c>
      <c r="AY52" s="3">
        <f t="shared" si="15"/>
        <v>0</v>
      </c>
      <c r="AZ52" s="3">
        <f t="shared" si="16"/>
        <v>1</v>
      </c>
      <c r="BA52" s="3">
        <f t="shared" si="17"/>
        <v>0</v>
      </c>
      <c r="BB52" s="3">
        <f t="shared" si="18"/>
        <v>0</v>
      </c>
      <c r="BC52" s="3">
        <f t="shared" si="19"/>
        <v>0</v>
      </c>
      <c r="BD52" s="3">
        <f t="shared" si="20"/>
        <v>1</v>
      </c>
      <c r="BE52" s="3">
        <f t="shared" si="28"/>
        <v>1</v>
      </c>
      <c r="BF52" s="5">
        <f t="shared" si="21"/>
        <v>8</v>
      </c>
      <c r="BI52" s="3">
        <f t="shared" si="22"/>
        <v>2</v>
      </c>
      <c r="BJ52" s="3">
        <f t="shared" si="29"/>
        <v>4</v>
      </c>
      <c r="BK52" s="3">
        <f t="shared" si="30"/>
        <v>2</v>
      </c>
      <c r="BL52" s="3">
        <f t="shared" si="31"/>
        <v>3</v>
      </c>
      <c r="BM52" s="3">
        <f t="shared" si="32"/>
        <v>2</v>
      </c>
      <c r="BN52" s="3">
        <f t="shared" si="33"/>
        <v>3</v>
      </c>
      <c r="BO52" s="3">
        <f t="shared" si="34"/>
        <v>2</v>
      </c>
      <c r="BP52" s="3">
        <f t="shared" si="35"/>
        <v>2</v>
      </c>
      <c r="BQ52" s="3">
        <f t="shared" si="36"/>
        <v>2</v>
      </c>
      <c r="BR52" s="3">
        <f t="shared" si="37"/>
        <v>2</v>
      </c>
      <c r="BS52" s="3">
        <f t="shared" si="38"/>
        <v>2</v>
      </c>
      <c r="BT52" s="3">
        <f t="shared" si="39"/>
        <v>3</v>
      </c>
      <c r="BU52" s="3">
        <f t="shared" si="40"/>
        <v>3</v>
      </c>
      <c r="BV52" s="3">
        <f t="shared" si="41"/>
        <v>3</v>
      </c>
      <c r="BW52" s="3">
        <f t="shared" si="42"/>
        <v>4</v>
      </c>
      <c r="BY52" s="5">
        <f t="shared" si="23"/>
        <v>39</v>
      </c>
      <c r="CC52" s="3">
        <f t="shared" si="43"/>
        <v>8</v>
      </c>
      <c r="CD52" s="3">
        <f t="shared" si="44"/>
        <v>39</v>
      </c>
      <c r="CE52" s="3">
        <f t="shared" si="24"/>
        <v>6.5</v>
      </c>
      <c r="CF52" s="3">
        <f t="shared" si="25"/>
        <v>74.5</v>
      </c>
      <c r="CG52" s="3">
        <f t="shared" si="26"/>
        <v>15.5</v>
      </c>
      <c r="CH52" s="3">
        <f t="shared" si="27"/>
        <v>74.5</v>
      </c>
      <c r="DN52" s="4"/>
      <c r="DO52" s="5"/>
      <c r="DS52" s="4"/>
      <c r="DT52" s="5"/>
    </row>
    <row r="53" spans="1:124" s="3" customFormat="1" ht="16" x14ac:dyDescent="0.2">
      <c r="A53" s="58" t="s">
        <v>133</v>
      </c>
      <c r="B53" s="58" t="s">
        <v>133</v>
      </c>
      <c r="C53" s="58" t="s">
        <v>132</v>
      </c>
      <c r="D53" s="58" t="s">
        <v>133</v>
      </c>
      <c r="E53" s="58" t="s">
        <v>132</v>
      </c>
      <c r="F53" s="58" t="s">
        <v>134</v>
      </c>
      <c r="G53" s="58" t="s">
        <v>134</v>
      </c>
      <c r="H53" s="58" t="s">
        <v>134</v>
      </c>
      <c r="I53" s="58" t="s">
        <v>133</v>
      </c>
      <c r="J53" s="58" t="s">
        <v>133</v>
      </c>
      <c r="K53" s="58" t="s">
        <v>134</v>
      </c>
      <c r="L53" s="58" t="s">
        <v>133</v>
      </c>
      <c r="M53" s="58" t="s">
        <v>134</v>
      </c>
      <c r="N53" s="58" t="s">
        <v>134</v>
      </c>
      <c r="O53" s="58" t="s">
        <v>133</v>
      </c>
      <c r="P53" s="58" t="s">
        <v>173</v>
      </c>
      <c r="Q53" s="58" t="s">
        <v>151</v>
      </c>
      <c r="R53" s="58" t="s">
        <v>136</v>
      </c>
      <c r="S53" s="58" t="s">
        <v>137</v>
      </c>
      <c r="T53" s="58" t="s">
        <v>114</v>
      </c>
      <c r="U53" s="58" t="s">
        <v>178</v>
      </c>
      <c r="V53" s="58" t="s">
        <v>116</v>
      </c>
      <c r="W53" s="58" t="s">
        <v>117</v>
      </c>
      <c r="X53" s="58" t="s">
        <v>118</v>
      </c>
      <c r="Y53" s="58" t="s">
        <v>141</v>
      </c>
      <c r="Z53" s="58" t="s">
        <v>120</v>
      </c>
      <c r="AA53" s="58" t="s">
        <v>170</v>
      </c>
      <c r="AB53" s="58" t="s">
        <v>153</v>
      </c>
      <c r="AC53" s="58" t="s">
        <v>145</v>
      </c>
      <c r="AD53" s="58" t="s">
        <v>123</v>
      </c>
      <c r="AE53" s="58" t="s">
        <v>171</v>
      </c>
      <c r="AF53" s="58" t="s">
        <v>126</v>
      </c>
      <c r="AG53" s="58" t="s">
        <v>147</v>
      </c>
      <c r="AM53" s="3">
        <f t="shared" si="3"/>
        <v>0</v>
      </c>
      <c r="AN53" s="3">
        <f t="shared" si="4"/>
        <v>0</v>
      </c>
      <c r="AO53" s="3">
        <f t="shared" si="5"/>
        <v>1</v>
      </c>
      <c r="AP53" s="3">
        <f t="shared" si="6"/>
        <v>1</v>
      </c>
      <c r="AQ53" s="3">
        <f t="shared" si="7"/>
        <v>1</v>
      </c>
      <c r="AR53" s="3">
        <f t="shared" si="8"/>
        <v>1</v>
      </c>
      <c r="AS53" s="3">
        <f t="shared" si="9"/>
        <v>1</v>
      </c>
      <c r="AT53" s="3">
        <f t="shared" si="10"/>
        <v>1</v>
      </c>
      <c r="AU53" s="3">
        <f t="shared" si="11"/>
        <v>1</v>
      </c>
      <c r="AV53" s="3">
        <f t="shared" si="12"/>
        <v>1</v>
      </c>
      <c r="AW53" s="3">
        <f t="shared" si="13"/>
        <v>0</v>
      </c>
      <c r="AX53" s="3">
        <f t="shared" si="14"/>
        <v>0</v>
      </c>
      <c r="AY53" s="3">
        <f t="shared" si="15"/>
        <v>1</v>
      </c>
      <c r="AZ53" s="3">
        <f t="shared" si="16"/>
        <v>1</v>
      </c>
      <c r="BA53" s="3">
        <f t="shared" si="17"/>
        <v>1</v>
      </c>
      <c r="BB53" s="3">
        <f t="shared" si="18"/>
        <v>1</v>
      </c>
      <c r="BC53" s="3">
        <f t="shared" si="19"/>
        <v>0</v>
      </c>
      <c r="BD53" s="3">
        <f t="shared" si="20"/>
        <v>0</v>
      </c>
      <c r="BE53" s="3">
        <f t="shared" si="28"/>
        <v>1</v>
      </c>
      <c r="BF53" s="5">
        <f t="shared" si="21"/>
        <v>13</v>
      </c>
      <c r="BI53" s="3">
        <f t="shared" si="22"/>
        <v>3</v>
      </c>
      <c r="BJ53" s="3">
        <f t="shared" si="29"/>
        <v>3</v>
      </c>
      <c r="BK53" s="3">
        <f t="shared" si="30"/>
        <v>4</v>
      </c>
      <c r="BL53" s="3">
        <f t="shared" si="31"/>
        <v>3</v>
      </c>
      <c r="BM53" s="3">
        <f t="shared" si="32"/>
        <v>4</v>
      </c>
      <c r="BN53" s="3">
        <f t="shared" si="33"/>
        <v>2</v>
      </c>
      <c r="BO53" s="3">
        <f t="shared" si="34"/>
        <v>2</v>
      </c>
      <c r="BP53" s="3">
        <f t="shared" si="35"/>
        <v>2</v>
      </c>
      <c r="BQ53" s="3">
        <f t="shared" si="36"/>
        <v>3</v>
      </c>
      <c r="BR53" s="3">
        <f t="shared" si="37"/>
        <v>3</v>
      </c>
      <c r="BS53" s="3">
        <f t="shared" si="38"/>
        <v>2</v>
      </c>
      <c r="BT53" s="3">
        <f t="shared" si="39"/>
        <v>3</v>
      </c>
      <c r="BU53" s="3">
        <f t="shared" si="40"/>
        <v>2</v>
      </c>
      <c r="BV53" s="3">
        <f t="shared" si="41"/>
        <v>2</v>
      </c>
      <c r="BW53" s="3">
        <f t="shared" si="42"/>
        <v>3</v>
      </c>
      <c r="BY53" s="5">
        <f t="shared" si="23"/>
        <v>41</v>
      </c>
      <c r="CC53" s="3">
        <f t="shared" si="43"/>
        <v>13</v>
      </c>
      <c r="CD53" s="3">
        <f t="shared" si="44"/>
        <v>41</v>
      </c>
      <c r="CE53" s="3">
        <f t="shared" si="24"/>
        <v>76.5</v>
      </c>
      <c r="CF53" s="3">
        <f t="shared" si="25"/>
        <v>99</v>
      </c>
      <c r="CG53" s="3">
        <f t="shared" si="26"/>
        <v>122</v>
      </c>
      <c r="CH53" s="3">
        <f t="shared" si="27"/>
        <v>99</v>
      </c>
      <c r="DN53" s="4"/>
      <c r="DO53" s="5"/>
      <c r="DS53" s="4"/>
      <c r="DT53" s="5"/>
    </row>
    <row r="54" spans="1:124" s="3" customFormat="1" ht="16" x14ac:dyDescent="0.2">
      <c r="A54" s="58" t="s">
        <v>133</v>
      </c>
      <c r="B54" s="58" t="s">
        <v>132</v>
      </c>
      <c r="C54" s="58" t="s">
        <v>132</v>
      </c>
      <c r="D54" s="58" t="s">
        <v>133</v>
      </c>
      <c r="E54" s="58" t="s">
        <v>133</v>
      </c>
      <c r="F54" s="58" t="s">
        <v>134</v>
      </c>
      <c r="G54" s="58" t="s">
        <v>133</v>
      </c>
      <c r="H54" s="58" t="s">
        <v>134</v>
      </c>
      <c r="I54" s="58" t="s">
        <v>133</v>
      </c>
      <c r="J54" s="58" t="s">
        <v>133</v>
      </c>
      <c r="K54" s="58" t="s">
        <v>134</v>
      </c>
      <c r="L54" s="58" t="s">
        <v>134</v>
      </c>
      <c r="M54" s="58" t="s">
        <v>134</v>
      </c>
      <c r="N54" s="58" t="s">
        <v>134</v>
      </c>
      <c r="O54" s="58" t="s">
        <v>133</v>
      </c>
      <c r="P54" s="58" t="s">
        <v>135</v>
      </c>
      <c r="Q54" s="58" t="s">
        <v>151</v>
      </c>
      <c r="R54" s="58" t="s">
        <v>136</v>
      </c>
      <c r="S54" s="58" t="s">
        <v>137</v>
      </c>
      <c r="T54" s="58" t="s">
        <v>114</v>
      </c>
      <c r="U54" s="58" t="s">
        <v>138</v>
      </c>
      <c r="V54" s="58" t="s">
        <v>156</v>
      </c>
      <c r="W54" s="58" t="s">
        <v>159</v>
      </c>
      <c r="X54" s="58" t="s">
        <v>118</v>
      </c>
      <c r="Y54" s="58" t="s">
        <v>141</v>
      </c>
      <c r="Z54" s="58" t="s">
        <v>142</v>
      </c>
      <c r="AA54" s="58" t="s">
        <v>170</v>
      </c>
      <c r="AB54" s="58" t="s">
        <v>161</v>
      </c>
      <c r="AC54" s="58" t="s">
        <v>145</v>
      </c>
      <c r="AD54" s="58" t="s">
        <v>123</v>
      </c>
      <c r="AE54" s="58" t="s">
        <v>125</v>
      </c>
      <c r="AF54" s="58" t="s">
        <v>146</v>
      </c>
      <c r="AG54" s="58" t="s">
        <v>127</v>
      </c>
      <c r="AM54" s="3">
        <f t="shared" si="3"/>
        <v>1</v>
      </c>
      <c r="AN54" s="3">
        <f t="shared" si="4"/>
        <v>0</v>
      </c>
      <c r="AO54" s="3">
        <f t="shared" si="5"/>
        <v>1</v>
      </c>
      <c r="AP54" s="3">
        <f t="shared" si="6"/>
        <v>1</v>
      </c>
      <c r="AQ54" s="3">
        <f t="shared" si="7"/>
        <v>1</v>
      </c>
      <c r="AR54" s="3">
        <f t="shared" si="8"/>
        <v>0</v>
      </c>
      <c r="AS54" s="3">
        <f t="shared" si="9"/>
        <v>0</v>
      </c>
      <c r="AT54" s="3">
        <f t="shared" si="10"/>
        <v>0</v>
      </c>
      <c r="AU54" s="3">
        <f t="shared" si="11"/>
        <v>1</v>
      </c>
      <c r="AV54" s="3">
        <f t="shared" si="12"/>
        <v>1</v>
      </c>
      <c r="AW54" s="3">
        <f t="shared" si="13"/>
        <v>1</v>
      </c>
      <c r="AX54" s="3">
        <f t="shared" si="14"/>
        <v>0</v>
      </c>
      <c r="AY54" s="3">
        <f t="shared" si="15"/>
        <v>0</v>
      </c>
      <c r="AZ54" s="3">
        <f t="shared" si="16"/>
        <v>1</v>
      </c>
      <c r="BA54" s="3">
        <f t="shared" si="17"/>
        <v>1</v>
      </c>
      <c r="BB54" s="3">
        <f t="shared" si="18"/>
        <v>0</v>
      </c>
      <c r="BC54" s="3">
        <f t="shared" si="19"/>
        <v>0</v>
      </c>
      <c r="BD54" s="3">
        <f t="shared" si="20"/>
        <v>1</v>
      </c>
      <c r="BE54" s="3">
        <f t="shared" si="28"/>
        <v>0</v>
      </c>
      <c r="BF54" s="5">
        <f t="shared" si="21"/>
        <v>10</v>
      </c>
      <c r="BI54" s="3">
        <f t="shared" si="22"/>
        <v>3</v>
      </c>
      <c r="BJ54" s="3">
        <f t="shared" si="29"/>
        <v>4</v>
      </c>
      <c r="BK54" s="3">
        <f t="shared" si="30"/>
        <v>4</v>
      </c>
      <c r="BL54" s="3">
        <f t="shared" si="31"/>
        <v>3</v>
      </c>
      <c r="BM54" s="3">
        <f t="shared" si="32"/>
        <v>3</v>
      </c>
      <c r="BN54" s="3">
        <f t="shared" si="33"/>
        <v>2</v>
      </c>
      <c r="BO54" s="3">
        <f t="shared" si="34"/>
        <v>3</v>
      </c>
      <c r="BP54" s="3">
        <f t="shared" si="35"/>
        <v>2</v>
      </c>
      <c r="BQ54" s="3">
        <f t="shared" si="36"/>
        <v>3</v>
      </c>
      <c r="BR54" s="3">
        <f t="shared" si="37"/>
        <v>3</v>
      </c>
      <c r="BS54" s="3">
        <f t="shared" si="38"/>
        <v>2</v>
      </c>
      <c r="BT54" s="3">
        <f t="shared" si="39"/>
        <v>2</v>
      </c>
      <c r="BU54" s="3">
        <f t="shared" si="40"/>
        <v>2</v>
      </c>
      <c r="BV54" s="3">
        <f t="shared" si="41"/>
        <v>2</v>
      </c>
      <c r="BW54" s="3">
        <f t="shared" si="42"/>
        <v>3</v>
      </c>
      <c r="BY54" s="5">
        <f t="shared" si="23"/>
        <v>41</v>
      </c>
      <c r="CC54" s="3">
        <f t="shared" si="43"/>
        <v>10</v>
      </c>
      <c r="CD54" s="3">
        <f t="shared" si="44"/>
        <v>41</v>
      </c>
      <c r="CE54" s="3">
        <f t="shared" si="24"/>
        <v>32.5</v>
      </c>
      <c r="CF54" s="3">
        <f t="shared" si="25"/>
        <v>99</v>
      </c>
      <c r="CG54" s="3">
        <f t="shared" si="26"/>
        <v>50</v>
      </c>
      <c r="CH54" s="3">
        <f t="shared" si="27"/>
        <v>99</v>
      </c>
      <c r="DN54" s="4"/>
      <c r="DO54" s="5"/>
      <c r="DS54" s="4"/>
      <c r="DT54" s="5"/>
    </row>
    <row r="55" spans="1:124" s="3" customFormat="1" ht="16" x14ac:dyDescent="0.2">
      <c r="A55" s="58" t="s">
        <v>134</v>
      </c>
      <c r="B55" s="58" t="s">
        <v>132</v>
      </c>
      <c r="C55" s="58" t="s">
        <v>132</v>
      </c>
      <c r="D55" s="58" t="s">
        <v>134</v>
      </c>
      <c r="E55" s="58" t="s">
        <v>133</v>
      </c>
      <c r="F55" s="58" t="s">
        <v>133</v>
      </c>
      <c r="G55" s="58" t="s">
        <v>133</v>
      </c>
      <c r="H55" s="58" t="s">
        <v>134</v>
      </c>
      <c r="I55" s="58" t="s">
        <v>133</v>
      </c>
      <c r="J55" s="58" t="s">
        <v>133</v>
      </c>
      <c r="K55" s="58" t="s">
        <v>132</v>
      </c>
      <c r="L55" s="58" t="s">
        <v>134</v>
      </c>
      <c r="M55" s="58" t="s">
        <v>133</v>
      </c>
      <c r="N55" s="58" t="s">
        <v>134</v>
      </c>
      <c r="O55" s="58" t="s">
        <v>134</v>
      </c>
      <c r="P55" s="58" t="s">
        <v>135</v>
      </c>
      <c r="Q55" s="58" t="s">
        <v>151</v>
      </c>
      <c r="R55" s="58" t="s">
        <v>136</v>
      </c>
      <c r="S55" s="58" t="s">
        <v>137</v>
      </c>
      <c r="T55" s="58" t="s">
        <v>195</v>
      </c>
      <c r="U55" s="58" t="s">
        <v>138</v>
      </c>
      <c r="V55" s="58" t="s">
        <v>116</v>
      </c>
      <c r="W55" s="58" t="s">
        <v>117</v>
      </c>
      <c r="X55" s="58" t="s">
        <v>118</v>
      </c>
      <c r="Y55" s="58" t="s">
        <v>141</v>
      </c>
      <c r="Z55" s="58" t="s">
        <v>142</v>
      </c>
      <c r="AA55" s="58" t="s">
        <v>143</v>
      </c>
      <c r="AB55" s="58" t="s">
        <v>161</v>
      </c>
      <c r="AC55" s="58" t="s">
        <v>145</v>
      </c>
      <c r="AD55" s="58" t="s">
        <v>123</v>
      </c>
      <c r="AE55" s="58" t="s">
        <v>125</v>
      </c>
      <c r="AF55" s="58" t="s">
        <v>157</v>
      </c>
      <c r="AG55" s="58" t="s">
        <v>147</v>
      </c>
      <c r="AM55" s="3">
        <f t="shared" si="3"/>
        <v>1</v>
      </c>
      <c r="AN55" s="3">
        <f t="shared" si="4"/>
        <v>0</v>
      </c>
      <c r="AO55" s="3">
        <f t="shared" si="5"/>
        <v>1</v>
      </c>
      <c r="AP55" s="3">
        <f t="shared" si="6"/>
        <v>1</v>
      </c>
      <c r="AQ55" s="3">
        <f t="shared" si="7"/>
        <v>0</v>
      </c>
      <c r="AR55" s="3">
        <f t="shared" si="8"/>
        <v>0</v>
      </c>
      <c r="AS55" s="3">
        <f t="shared" si="9"/>
        <v>1</v>
      </c>
      <c r="AT55" s="3">
        <f t="shared" si="10"/>
        <v>1</v>
      </c>
      <c r="AU55" s="3">
        <f t="shared" si="11"/>
        <v>1</v>
      </c>
      <c r="AV55" s="3">
        <f t="shared" si="12"/>
        <v>1</v>
      </c>
      <c r="AW55" s="3">
        <f t="shared" si="13"/>
        <v>1</v>
      </c>
      <c r="AX55" s="3">
        <f t="shared" si="14"/>
        <v>1</v>
      </c>
      <c r="AY55" s="3">
        <f t="shared" si="15"/>
        <v>0</v>
      </c>
      <c r="AZ55" s="3">
        <f t="shared" si="16"/>
        <v>1</v>
      </c>
      <c r="BA55" s="3">
        <f t="shared" si="17"/>
        <v>1</v>
      </c>
      <c r="BB55" s="3">
        <f t="shared" si="18"/>
        <v>0</v>
      </c>
      <c r="BC55" s="3">
        <f t="shared" si="19"/>
        <v>1</v>
      </c>
      <c r="BD55" s="3">
        <f t="shared" si="20"/>
        <v>0</v>
      </c>
      <c r="BE55" s="3">
        <f t="shared" si="28"/>
        <v>0</v>
      </c>
      <c r="BF55" s="5">
        <f t="shared" si="21"/>
        <v>11</v>
      </c>
      <c r="BI55" s="3">
        <f t="shared" si="22"/>
        <v>2</v>
      </c>
      <c r="BJ55" s="3">
        <f t="shared" si="29"/>
        <v>4</v>
      </c>
      <c r="BK55" s="3">
        <f t="shared" si="30"/>
        <v>4</v>
      </c>
      <c r="BL55" s="3">
        <f t="shared" si="31"/>
        <v>2</v>
      </c>
      <c r="BM55" s="3">
        <f t="shared" si="32"/>
        <v>3</v>
      </c>
      <c r="BN55" s="3">
        <f t="shared" si="33"/>
        <v>3</v>
      </c>
      <c r="BO55" s="3">
        <f t="shared" si="34"/>
        <v>3</v>
      </c>
      <c r="BP55" s="3">
        <f t="shared" si="35"/>
        <v>2</v>
      </c>
      <c r="BQ55" s="3">
        <f t="shared" si="36"/>
        <v>3</v>
      </c>
      <c r="BR55" s="3">
        <f t="shared" si="37"/>
        <v>3</v>
      </c>
      <c r="BS55" s="3">
        <f t="shared" si="38"/>
        <v>4</v>
      </c>
      <c r="BT55" s="3">
        <f t="shared" si="39"/>
        <v>2</v>
      </c>
      <c r="BU55" s="3">
        <f t="shared" si="40"/>
        <v>3</v>
      </c>
      <c r="BV55" s="3">
        <f t="shared" si="41"/>
        <v>2</v>
      </c>
      <c r="BW55" s="3">
        <f t="shared" si="42"/>
        <v>2</v>
      </c>
      <c r="BY55" s="5">
        <f t="shared" si="23"/>
        <v>42</v>
      </c>
      <c r="CC55" s="3">
        <f t="shared" si="43"/>
        <v>11</v>
      </c>
      <c r="CD55" s="3">
        <f t="shared" si="44"/>
        <v>42</v>
      </c>
      <c r="CE55" s="3">
        <f t="shared" si="24"/>
        <v>46.5</v>
      </c>
      <c r="CF55" s="3">
        <f t="shared" si="25"/>
        <v>107</v>
      </c>
      <c r="CG55" s="3">
        <f t="shared" si="26"/>
        <v>74</v>
      </c>
      <c r="CH55" s="3">
        <f t="shared" si="27"/>
        <v>107</v>
      </c>
      <c r="DN55" s="4"/>
      <c r="DO55" s="5"/>
      <c r="DS55" s="4"/>
      <c r="DT55" s="5"/>
    </row>
    <row r="56" spans="1:124" s="3" customFormat="1" ht="16" x14ac:dyDescent="0.2">
      <c r="A56" s="58" t="s">
        <v>109</v>
      </c>
      <c r="B56" s="58" t="s">
        <v>133</v>
      </c>
      <c r="C56" s="58" t="s">
        <v>134</v>
      </c>
      <c r="D56" s="58" t="s">
        <v>133</v>
      </c>
      <c r="E56" s="58" t="s">
        <v>132</v>
      </c>
      <c r="F56" s="58" t="s">
        <v>133</v>
      </c>
      <c r="G56" s="58" t="s">
        <v>134</v>
      </c>
      <c r="H56" s="58" t="s">
        <v>134</v>
      </c>
      <c r="I56" s="58" t="s">
        <v>109</v>
      </c>
      <c r="J56" s="58" t="s">
        <v>109</v>
      </c>
      <c r="K56" s="58" t="s">
        <v>134</v>
      </c>
      <c r="L56" s="58" t="s">
        <v>109</v>
      </c>
      <c r="M56" s="58" t="s">
        <v>109</v>
      </c>
      <c r="N56" s="58" t="s">
        <v>133</v>
      </c>
      <c r="O56" s="58" t="s">
        <v>133</v>
      </c>
      <c r="P56" s="58" t="s">
        <v>110</v>
      </c>
      <c r="Q56" s="58" t="s">
        <v>111</v>
      </c>
      <c r="R56" s="58" t="s">
        <v>136</v>
      </c>
      <c r="S56" s="58" t="s">
        <v>137</v>
      </c>
      <c r="T56" s="58" t="s">
        <v>114</v>
      </c>
      <c r="U56" s="58" t="s">
        <v>138</v>
      </c>
      <c r="V56" s="58" t="s">
        <v>116</v>
      </c>
      <c r="W56" s="58" t="s">
        <v>117</v>
      </c>
      <c r="X56" s="58" t="s">
        <v>186</v>
      </c>
      <c r="Y56" s="58" t="s">
        <v>141</v>
      </c>
      <c r="Z56" s="58" t="s">
        <v>120</v>
      </c>
      <c r="AA56" s="58" t="s">
        <v>143</v>
      </c>
      <c r="AB56" s="58" t="s">
        <v>161</v>
      </c>
      <c r="AC56" s="58" t="s">
        <v>145</v>
      </c>
      <c r="AD56" s="58" t="s">
        <v>174</v>
      </c>
      <c r="AE56" s="58" t="s">
        <v>125</v>
      </c>
      <c r="AF56" s="58" t="s">
        <v>227</v>
      </c>
      <c r="AG56" s="58" t="s">
        <v>147</v>
      </c>
      <c r="AM56" s="3">
        <f t="shared" si="3"/>
        <v>0</v>
      </c>
      <c r="AN56" s="3">
        <f t="shared" si="4"/>
        <v>1</v>
      </c>
      <c r="AO56" s="3">
        <f t="shared" si="5"/>
        <v>1</v>
      </c>
      <c r="AP56" s="3">
        <f t="shared" si="6"/>
        <v>1</v>
      </c>
      <c r="AQ56" s="3">
        <f t="shared" si="7"/>
        <v>1</v>
      </c>
      <c r="AR56" s="3">
        <f t="shared" si="8"/>
        <v>0</v>
      </c>
      <c r="AS56" s="3">
        <f t="shared" si="9"/>
        <v>1</v>
      </c>
      <c r="AT56" s="3">
        <f t="shared" si="10"/>
        <v>1</v>
      </c>
      <c r="AU56" s="3">
        <f t="shared" si="11"/>
        <v>0</v>
      </c>
      <c r="AV56" s="3">
        <f t="shared" si="12"/>
        <v>1</v>
      </c>
      <c r="AW56" s="3">
        <f t="shared" si="13"/>
        <v>0</v>
      </c>
      <c r="AX56" s="3">
        <f t="shared" si="14"/>
        <v>1</v>
      </c>
      <c r="AY56" s="3">
        <f t="shared" si="15"/>
        <v>0</v>
      </c>
      <c r="AZ56" s="3">
        <f t="shared" si="16"/>
        <v>1</v>
      </c>
      <c r="BA56" s="3">
        <f t="shared" si="17"/>
        <v>0</v>
      </c>
      <c r="BB56" s="3">
        <f t="shared" si="18"/>
        <v>0</v>
      </c>
      <c r="BC56" s="3">
        <f t="shared" si="19"/>
        <v>0</v>
      </c>
      <c r="BD56" s="3">
        <f t="shared" si="20"/>
        <v>0</v>
      </c>
      <c r="BE56" s="3">
        <f t="shared" si="28"/>
        <v>0</v>
      </c>
      <c r="BF56" s="5">
        <f t="shared" si="21"/>
        <v>9</v>
      </c>
      <c r="BI56" s="3">
        <f t="shared" si="22"/>
        <v>1</v>
      </c>
      <c r="BJ56" s="3">
        <f t="shared" si="29"/>
        <v>3</v>
      </c>
      <c r="BK56" s="3">
        <f t="shared" si="30"/>
        <v>2</v>
      </c>
      <c r="BL56" s="3">
        <f t="shared" si="31"/>
        <v>3</v>
      </c>
      <c r="BM56" s="3">
        <f t="shared" si="32"/>
        <v>4</v>
      </c>
      <c r="BN56" s="3">
        <f t="shared" si="33"/>
        <v>3</v>
      </c>
      <c r="BO56" s="3">
        <f t="shared" si="34"/>
        <v>2</v>
      </c>
      <c r="BP56" s="3">
        <f t="shared" si="35"/>
        <v>2</v>
      </c>
      <c r="BQ56" s="3">
        <f t="shared" si="36"/>
        <v>1</v>
      </c>
      <c r="BR56" s="3">
        <f t="shared" si="37"/>
        <v>1</v>
      </c>
      <c r="BS56" s="3">
        <f t="shared" si="38"/>
        <v>2</v>
      </c>
      <c r="BT56" s="3">
        <f t="shared" si="39"/>
        <v>1</v>
      </c>
      <c r="BU56" s="3">
        <f t="shared" si="40"/>
        <v>1</v>
      </c>
      <c r="BV56" s="3">
        <f t="shared" si="41"/>
        <v>3</v>
      </c>
      <c r="BW56" s="3">
        <f t="shared" si="42"/>
        <v>3</v>
      </c>
      <c r="BY56" s="5">
        <f t="shared" si="23"/>
        <v>32</v>
      </c>
      <c r="CC56" s="3">
        <f t="shared" si="43"/>
        <v>9</v>
      </c>
      <c r="CD56" s="3">
        <f t="shared" si="44"/>
        <v>32</v>
      </c>
      <c r="CE56" s="3">
        <f t="shared" si="24"/>
        <v>15.5</v>
      </c>
      <c r="CF56" s="3">
        <f t="shared" si="25"/>
        <v>29</v>
      </c>
      <c r="CG56" s="3">
        <f t="shared" si="26"/>
        <v>28.5</v>
      </c>
      <c r="CH56" s="3">
        <f t="shared" si="27"/>
        <v>29</v>
      </c>
      <c r="DN56" s="4"/>
      <c r="DO56" s="5"/>
      <c r="DS56" s="4"/>
      <c r="DT56" s="5"/>
    </row>
    <row r="57" spans="1:124" s="3" customFormat="1" ht="16" x14ac:dyDescent="0.2">
      <c r="A57" s="58" t="s">
        <v>133</v>
      </c>
      <c r="B57" s="58" t="s">
        <v>133</v>
      </c>
      <c r="C57" s="58" t="s">
        <v>133</v>
      </c>
      <c r="D57" s="58" t="s">
        <v>133</v>
      </c>
      <c r="E57" s="58" t="s">
        <v>134</v>
      </c>
      <c r="F57" s="58" t="s">
        <v>133</v>
      </c>
      <c r="G57" s="58" t="s">
        <v>133</v>
      </c>
      <c r="H57" s="58" t="s">
        <v>133</v>
      </c>
      <c r="I57" s="58" t="s">
        <v>133</v>
      </c>
      <c r="J57" s="58" t="s">
        <v>133</v>
      </c>
      <c r="K57" s="58" t="s">
        <v>134</v>
      </c>
      <c r="L57" s="58" t="s">
        <v>134</v>
      </c>
      <c r="M57" s="58" t="s">
        <v>134</v>
      </c>
      <c r="N57" s="58" t="s">
        <v>133</v>
      </c>
      <c r="O57" s="58" t="s">
        <v>133</v>
      </c>
      <c r="P57" s="58" t="s">
        <v>110</v>
      </c>
      <c r="Q57" s="58" t="s">
        <v>151</v>
      </c>
      <c r="R57" s="58" t="s">
        <v>136</v>
      </c>
      <c r="S57" s="58" t="s">
        <v>137</v>
      </c>
      <c r="T57" s="58" t="s">
        <v>114</v>
      </c>
      <c r="U57" s="58" t="s">
        <v>138</v>
      </c>
      <c r="V57" s="58" t="s">
        <v>116</v>
      </c>
      <c r="W57" s="58" t="s">
        <v>159</v>
      </c>
      <c r="X57" s="58" t="s">
        <v>118</v>
      </c>
      <c r="Y57" s="58" t="s">
        <v>141</v>
      </c>
      <c r="Z57" s="58" t="s">
        <v>120</v>
      </c>
      <c r="AA57" s="58" t="s">
        <v>143</v>
      </c>
      <c r="AB57" s="58" t="s">
        <v>122</v>
      </c>
      <c r="AC57" s="58" t="s">
        <v>145</v>
      </c>
      <c r="AD57" s="58" t="s">
        <v>123</v>
      </c>
      <c r="AE57" s="58" t="s">
        <v>187</v>
      </c>
      <c r="AF57" s="58" t="s">
        <v>146</v>
      </c>
      <c r="AG57" s="58" t="s">
        <v>147</v>
      </c>
      <c r="AM57" s="3">
        <f t="shared" si="3"/>
        <v>0</v>
      </c>
      <c r="AN57" s="3">
        <f t="shared" si="4"/>
        <v>0</v>
      </c>
      <c r="AO57" s="3">
        <f t="shared" si="5"/>
        <v>1</v>
      </c>
      <c r="AP57" s="3">
        <f t="shared" si="6"/>
        <v>1</v>
      </c>
      <c r="AQ57" s="3">
        <f t="shared" si="7"/>
        <v>1</v>
      </c>
      <c r="AR57" s="3">
        <f t="shared" si="8"/>
        <v>0</v>
      </c>
      <c r="AS57" s="3">
        <f t="shared" si="9"/>
        <v>1</v>
      </c>
      <c r="AT57" s="3">
        <f t="shared" si="10"/>
        <v>0</v>
      </c>
      <c r="AU57" s="3">
        <f t="shared" si="11"/>
        <v>1</v>
      </c>
      <c r="AV57" s="3">
        <f t="shared" si="12"/>
        <v>1</v>
      </c>
      <c r="AW57" s="3">
        <f t="shared" si="13"/>
        <v>0</v>
      </c>
      <c r="AX57" s="3">
        <f t="shared" si="14"/>
        <v>1</v>
      </c>
      <c r="AY57" s="3">
        <f t="shared" si="15"/>
        <v>0</v>
      </c>
      <c r="AZ57" s="3">
        <f t="shared" si="16"/>
        <v>1</v>
      </c>
      <c r="BA57" s="3">
        <f t="shared" si="17"/>
        <v>1</v>
      </c>
      <c r="BB57" s="3">
        <f t="shared" si="18"/>
        <v>0</v>
      </c>
      <c r="BC57" s="3">
        <f t="shared" si="19"/>
        <v>0</v>
      </c>
      <c r="BD57" s="3">
        <f t="shared" si="20"/>
        <v>0</v>
      </c>
      <c r="BE57" s="3">
        <f t="shared" si="28"/>
        <v>0</v>
      </c>
      <c r="BF57" s="5">
        <f t="shared" si="21"/>
        <v>9</v>
      </c>
      <c r="BI57" s="3">
        <f t="shared" si="22"/>
        <v>3</v>
      </c>
      <c r="BJ57" s="3">
        <f t="shared" si="29"/>
        <v>3</v>
      </c>
      <c r="BK57" s="3">
        <f t="shared" si="30"/>
        <v>3</v>
      </c>
      <c r="BL57" s="3">
        <f t="shared" si="31"/>
        <v>3</v>
      </c>
      <c r="BM57" s="3">
        <f t="shared" si="32"/>
        <v>2</v>
      </c>
      <c r="BN57" s="3">
        <f t="shared" si="33"/>
        <v>3</v>
      </c>
      <c r="BO57" s="3">
        <f t="shared" si="34"/>
        <v>3</v>
      </c>
      <c r="BP57" s="3">
        <f t="shared" si="35"/>
        <v>3</v>
      </c>
      <c r="BQ57" s="3">
        <f t="shared" si="36"/>
        <v>3</v>
      </c>
      <c r="BR57" s="3">
        <f t="shared" si="37"/>
        <v>3</v>
      </c>
      <c r="BS57" s="3">
        <f t="shared" si="38"/>
        <v>2</v>
      </c>
      <c r="BT57" s="3">
        <f t="shared" si="39"/>
        <v>2</v>
      </c>
      <c r="BU57" s="3">
        <f t="shared" si="40"/>
        <v>2</v>
      </c>
      <c r="BV57" s="3">
        <f t="shared" si="41"/>
        <v>3</v>
      </c>
      <c r="BW57" s="3">
        <f t="shared" si="42"/>
        <v>3</v>
      </c>
      <c r="BY57" s="5">
        <f t="shared" si="23"/>
        <v>41</v>
      </c>
      <c r="CC57" s="3">
        <f t="shared" si="43"/>
        <v>9</v>
      </c>
      <c r="CD57" s="3">
        <f t="shared" si="44"/>
        <v>41</v>
      </c>
      <c r="CE57" s="3">
        <f t="shared" si="24"/>
        <v>15</v>
      </c>
      <c r="CF57" s="3">
        <f t="shared" si="25"/>
        <v>99</v>
      </c>
      <c r="CG57" s="3">
        <f t="shared" si="26"/>
        <v>28.5</v>
      </c>
      <c r="CH57" s="3">
        <f t="shared" si="27"/>
        <v>99</v>
      </c>
      <c r="DC57" s="4"/>
      <c r="DD57" s="5"/>
      <c r="DN57" s="4"/>
      <c r="DO57" s="5"/>
      <c r="DS57" s="4"/>
      <c r="DT57" s="5"/>
    </row>
    <row r="58" spans="1:124" s="3" customFormat="1" ht="16" x14ac:dyDescent="0.2">
      <c r="A58" s="58" t="s">
        <v>132</v>
      </c>
      <c r="B58" s="58" t="s">
        <v>133</v>
      </c>
      <c r="C58" s="58" t="s">
        <v>132</v>
      </c>
      <c r="D58" s="58" t="s">
        <v>134</v>
      </c>
      <c r="E58" s="58" t="s">
        <v>132</v>
      </c>
      <c r="F58" s="58" t="s">
        <v>133</v>
      </c>
      <c r="G58" s="58" t="s">
        <v>134</v>
      </c>
      <c r="H58" s="58" t="s">
        <v>132</v>
      </c>
      <c r="I58" s="58" t="s">
        <v>134</v>
      </c>
      <c r="J58" s="58" t="s">
        <v>134</v>
      </c>
      <c r="K58" s="58" t="s">
        <v>133</v>
      </c>
      <c r="L58" s="58" t="s">
        <v>134</v>
      </c>
      <c r="M58" s="58" t="s">
        <v>132</v>
      </c>
      <c r="N58" s="58" t="s">
        <v>132</v>
      </c>
      <c r="O58" s="58" t="s">
        <v>133</v>
      </c>
      <c r="P58" s="58" t="s">
        <v>135</v>
      </c>
      <c r="Q58" s="58" t="s">
        <v>166</v>
      </c>
      <c r="R58" s="58" t="s">
        <v>136</v>
      </c>
      <c r="S58" s="58" t="s">
        <v>137</v>
      </c>
      <c r="T58" s="58" t="s">
        <v>114</v>
      </c>
      <c r="U58" s="58" t="s">
        <v>155</v>
      </c>
      <c r="V58" s="58" t="s">
        <v>116</v>
      </c>
      <c r="W58" s="58" t="s">
        <v>117</v>
      </c>
      <c r="X58" s="58" t="s">
        <v>118</v>
      </c>
      <c r="Y58" s="58" t="s">
        <v>141</v>
      </c>
      <c r="Z58" s="58" t="s">
        <v>142</v>
      </c>
      <c r="AA58" s="58" t="s">
        <v>182</v>
      </c>
      <c r="AB58" s="58" t="s">
        <v>122</v>
      </c>
      <c r="AC58" s="58" t="s">
        <v>123</v>
      </c>
      <c r="AD58" s="58" t="s">
        <v>123</v>
      </c>
      <c r="AE58" s="58" t="s">
        <v>125</v>
      </c>
      <c r="AF58" s="58" t="s">
        <v>157</v>
      </c>
      <c r="AG58" s="58" t="s">
        <v>127</v>
      </c>
      <c r="AM58" s="3">
        <f t="shared" si="3"/>
        <v>1</v>
      </c>
      <c r="AN58" s="3">
        <f t="shared" si="4"/>
        <v>0</v>
      </c>
      <c r="AO58" s="3">
        <f t="shared" si="5"/>
        <v>1</v>
      </c>
      <c r="AP58" s="3">
        <f t="shared" si="6"/>
        <v>1</v>
      </c>
      <c r="AQ58" s="3">
        <f t="shared" si="7"/>
        <v>1</v>
      </c>
      <c r="AR58" s="3">
        <f t="shared" si="8"/>
        <v>0</v>
      </c>
      <c r="AS58" s="3">
        <f t="shared" si="9"/>
        <v>1</v>
      </c>
      <c r="AT58" s="3">
        <f t="shared" si="10"/>
        <v>1</v>
      </c>
      <c r="AU58" s="3">
        <f t="shared" si="11"/>
        <v>1</v>
      </c>
      <c r="AV58" s="3">
        <f t="shared" si="12"/>
        <v>1</v>
      </c>
      <c r="AW58" s="3">
        <f t="shared" si="13"/>
        <v>1</v>
      </c>
      <c r="AX58" s="3">
        <f t="shared" si="14"/>
        <v>0</v>
      </c>
      <c r="AY58" s="3">
        <f t="shared" si="15"/>
        <v>0</v>
      </c>
      <c r="AZ58" s="3">
        <f t="shared" si="16"/>
        <v>0</v>
      </c>
      <c r="BA58" s="3">
        <f t="shared" si="17"/>
        <v>1</v>
      </c>
      <c r="BB58" s="3">
        <f t="shared" si="18"/>
        <v>0</v>
      </c>
      <c r="BC58" s="3">
        <f t="shared" si="19"/>
        <v>1</v>
      </c>
      <c r="BD58" s="3">
        <f t="shared" si="20"/>
        <v>1</v>
      </c>
      <c r="BE58" s="3">
        <f t="shared" si="28"/>
        <v>0</v>
      </c>
      <c r="BF58" s="5">
        <f t="shared" si="21"/>
        <v>11</v>
      </c>
      <c r="BI58" s="3">
        <f t="shared" si="22"/>
        <v>4</v>
      </c>
      <c r="BJ58" s="3">
        <f t="shared" si="29"/>
        <v>3</v>
      </c>
      <c r="BK58" s="3">
        <f t="shared" si="30"/>
        <v>4</v>
      </c>
      <c r="BL58" s="3">
        <f t="shared" si="31"/>
        <v>2</v>
      </c>
      <c r="BM58" s="3">
        <f t="shared" si="32"/>
        <v>4</v>
      </c>
      <c r="BN58" s="3">
        <f t="shared" si="33"/>
        <v>3</v>
      </c>
      <c r="BO58" s="3">
        <f t="shared" si="34"/>
        <v>2</v>
      </c>
      <c r="BP58" s="3">
        <f t="shared" si="35"/>
        <v>4</v>
      </c>
      <c r="BQ58" s="3">
        <f t="shared" si="36"/>
        <v>2</v>
      </c>
      <c r="BR58" s="3">
        <f t="shared" si="37"/>
        <v>2</v>
      </c>
      <c r="BS58" s="3">
        <f t="shared" si="38"/>
        <v>3</v>
      </c>
      <c r="BT58" s="3">
        <f t="shared" si="39"/>
        <v>2</v>
      </c>
      <c r="BU58" s="3">
        <f t="shared" si="40"/>
        <v>4</v>
      </c>
      <c r="BV58" s="3">
        <f t="shared" si="41"/>
        <v>4</v>
      </c>
      <c r="BW58" s="3">
        <f t="shared" si="42"/>
        <v>3</v>
      </c>
      <c r="BY58" s="5">
        <f t="shared" si="23"/>
        <v>46</v>
      </c>
      <c r="CC58" s="3">
        <f t="shared" si="43"/>
        <v>11</v>
      </c>
      <c r="CD58" s="3">
        <f t="shared" si="44"/>
        <v>46</v>
      </c>
      <c r="CE58" s="3">
        <f t="shared" si="24"/>
        <v>44</v>
      </c>
      <c r="CF58" s="3">
        <f t="shared" si="25"/>
        <v>119</v>
      </c>
      <c r="CG58" s="3">
        <f t="shared" si="26"/>
        <v>74</v>
      </c>
      <c r="CH58" s="3">
        <f t="shared" si="27"/>
        <v>119</v>
      </c>
      <c r="DC58" s="4"/>
      <c r="DD58" s="5"/>
      <c r="DN58" s="4"/>
      <c r="DO58" s="5"/>
      <c r="DS58" s="4"/>
      <c r="DT58" s="5"/>
    </row>
    <row r="59" spans="1:124" s="3" customFormat="1" ht="16" x14ac:dyDescent="0.2">
      <c r="A59" s="58" t="s">
        <v>109</v>
      </c>
      <c r="B59" s="58" t="s">
        <v>134</v>
      </c>
      <c r="C59" s="58" t="s">
        <v>132</v>
      </c>
      <c r="D59" s="58" t="s">
        <v>132</v>
      </c>
      <c r="E59" s="58" t="s">
        <v>133</v>
      </c>
      <c r="F59" s="58" t="s">
        <v>132</v>
      </c>
      <c r="G59" s="58" t="s">
        <v>132</v>
      </c>
      <c r="H59" s="58" t="s">
        <v>133</v>
      </c>
      <c r="I59" s="58" t="s">
        <v>132</v>
      </c>
      <c r="J59" s="58" t="s">
        <v>132</v>
      </c>
      <c r="K59" s="58" t="s">
        <v>133</v>
      </c>
      <c r="L59" s="58" t="s">
        <v>134</v>
      </c>
      <c r="M59" s="58" t="s">
        <v>133</v>
      </c>
      <c r="N59" s="58" t="s">
        <v>133</v>
      </c>
      <c r="O59" s="58" t="s">
        <v>109</v>
      </c>
      <c r="P59" s="58" t="s">
        <v>110</v>
      </c>
      <c r="Q59" s="58" t="s">
        <v>166</v>
      </c>
      <c r="R59" s="58" t="s">
        <v>136</v>
      </c>
      <c r="S59" s="58" t="s">
        <v>137</v>
      </c>
      <c r="T59" s="58" t="s">
        <v>114</v>
      </c>
      <c r="U59" s="58" t="s">
        <v>138</v>
      </c>
      <c r="V59" s="58" t="s">
        <v>116</v>
      </c>
      <c r="W59" s="58" t="s">
        <v>159</v>
      </c>
      <c r="X59" s="58" t="s">
        <v>118</v>
      </c>
      <c r="Y59" s="58" t="s">
        <v>119</v>
      </c>
      <c r="Z59" s="58" t="s">
        <v>142</v>
      </c>
      <c r="AA59" s="58" t="s">
        <v>182</v>
      </c>
      <c r="AB59" s="58" t="s">
        <v>144</v>
      </c>
      <c r="AC59" s="58" t="s">
        <v>123</v>
      </c>
      <c r="AD59" s="58" t="s">
        <v>179</v>
      </c>
      <c r="AE59" s="58" t="s">
        <v>125</v>
      </c>
      <c r="AF59" s="58" t="s">
        <v>126</v>
      </c>
      <c r="AG59" s="58" t="s">
        <v>147</v>
      </c>
      <c r="AM59" s="3">
        <f t="shared" si="3"/>
        <v>0</v>
      </c>
      <c r="AN59" s="3">
        <f t="shared" si="4"/>
        <v>0</v>
      </c>
      <c r="AO59" s="3">
        <f t="shared" si="5"/>
        <v>1</v>
      </c>
      <c r="AP59" s="3">
        <f t="shared" si="6"/>
        <v>1</v>
      </c>
      <c r="AQ59" s="3">
        <f t="shared" si="7"/>
        <v>1</v>
      </c>
      <c r="AR59" s="3">
        <f t="shared" si="8"/>
        <v>0</v>
      </c>
      <c r="AS59" s="3">
        <f t="shared" si="9"/>
        <v>1</v>
      </c>
      <c r="AT59" s="3">
        <f t="shared" si="10"/>
        <v>0</v>
      </c>
      <c r="AU59" s="3">
        <f t="shared" si="11"/>
        <v>1</v>
      </c>
      <c r="AV59" s="3">
        <f t="shared" si="12"/>
        <v>0</v>
      </c>
      <c r="AW59" s="3">
        <f t="shared" si="13"/>
        <v>1</v>
      </c>
      <c r="AX59" s="3">
        <f t="shared" si="14"/>
        <v>0</v>
      </c>
      <c r="AY59" s="3">
        <f t="shared" si="15"/>
        <v>0</v>
      </c>
      <c r="AZ59" s="3">
        <f t="shared" si="16"/>
        <v>0</v>
      </c>
      <c r="BA59" s="3">
        <f t="shared" si="17"/>
        <v>0</v>
      </c>
      <c r="BB59" s="3">
        <f t="shared" si="18"/>
        <v>0</v>
      </c>
      <c r="BC59" s="3">
        <f t="shared" si="19"/>
        <v>0</v>
      </c>
      <c r="BD59" s="3">
        <f t="shared" si="20"/>
        <v>0</v>
      </c>
      <c r="BE59" s="3">
        <f t="shared" si="28"/>
        <v>1</v>
      </c>
      <c r="BF59" s="5">
        <f t="shared" si="21"/>
        <v>7</v>
      </c>
      <c r="BI59" s="3">
        <f t="shared" si="22"/>
        <v>1</v>
      </c>
      <c r="BJ59" s="3">
        <f t="shared" si="29"/>
        <v>2</v>
      </c>
      <c r="BK59" s="3">
        <f t="shared" si="30"/>
        <v>4</v>
      </c>
      <c r="BL59" s="3">
        <f t="shared" si="31"/>
        <v>4</v>
      </c>
      <c r="BM59" s="3">
        <f t="shared" si="32"/>
        <v>3</v>
      </c>
      <c r="BN59" s="3">
        <f t="shared" si="33"/>
        <v>4</v>
      </c>
      <c r="BO59" s="3">
        <f t="shared" si="34"/>
        <v>4</v>
      </c>
      <c r="BP59" s="3">
        <f t="shared" si="35"/>
        <v>3</v>
      </c>
      <c r="BQ59" s="3">
        <f t="shared" si="36"/>
        <v>4</v>
      </c>
      <c r="BR59" s="3">
        <f t="shared" si="37"/>
        <v>4</v>
      </c>
      <c r="BS59" s="3">
        <f t="shared" si="38"/>
        <v>3</v>
      </c>
      <c r="BT59" s="3">
        <f t="shared" si="39"/>
        <v>2</v>
      </c>
      <c r="BU59" s="3">
        <f t="shared" si="40"/>
        <v>3</v>
      </c>
      <c r="BV59" s="3">
        <f t="shared" si="41"/>
        <v>3</v>
      </c>
      <c r="BW59" s="3">
        <f t="shared" si="42"/>
        <v>1</v>
      </c>
      <c r="BY59" s="5">
        <f t="shared" si="23"/>
        <v>45</v>
      </c>
      <c r="CC59" s="3">
        <f t="shared" si="43"/>
        <v>7</v>
      </c>
      <c r="CD59" s="3">
        <f t="shared" si="44"/>
        <v>45</v>
      </c>
      <c r="CE59" s="3">
        <f t="shared" si="24"/>
        <v>3</v>
      </c>
      <c r="CF59" s="3">
        <f t="shared" si="25"/>
        <v>115</v>
      </c>
      <c r="CG59" s="3">
        <f t="shared" si="26"/>
        <v>9</v>
      </c>
      <c r="CH59" s="3">
        <f t="shared" si="27"/>
        <v>115</v>
      </c>
      <c r="DC59" s="4"/>
      <c r="DD59" s="5"/>
      <c r="DN59" s="4"/>
      <c r="DO59" s="5"/>
      <c r="DS59" s="4"/>
      <c r="DT59" s="5"/>
    </row>
    <row r="60" spans="1:124" s="3" customFormat="1" ht="16" x14ac:dyDescent="0.2">
      <c r="A60" s="58" t="s">
        <v>133</v>
      </c>
      <c r="B60" s="58" t="s">
        <v>132</v>
      </c>
      <c r="C60" s="58" t="s">
        <v>133</v>
      </c>
      <c r="D60" s="58" t="s">
        <v>134</v>
      </c>
      <c r="E60" s="58" t="s">
        <v>133</v>
      </c>
      <c r="F60" s="58" t="s">
        <v>133</v>
      </c>
      <c r="G60" s="58" t="s">
        <v>133</v>
      </c>
      <c r="H60" s="58" t="s">
        <v>133</v>
      </c>
      <c r="I60" s="58" t="s">
        <v>133</v>
      </c>
      <c r="J60" s="58" t="s">
        <v>133</v>
      </c>
      <c r="K60" s="58" t="s">
        <v>134</v>
      </c>
      <c r="L60" s="58" t="s">
        <v>134</v>
      </c>
      <c r="M60" s="58" t="s">
        <v>134</v>
      </c>
      <c r="N60" s="58" t="s">
        <v>133</v>
      </c>
      <c r="O60" s="58" t="s">
        <v>133</v>
      </c>
      <c r="P60" s="58" t="s">
        <v>135</v>
      </c>
      <c r="Q60" s="58" t="s">
        <v>111</v>
      </c>
      <c r="R60" s="58" t="s">
        <v>136</v>
      </c>
      <c r="S60" s="58" t="s">
        <v>137</v>
      </c>
      <c r="T60" s="58" t="s">
        <v>114</v>
      </c>
      <c r="U60" s="58" t="s">
        <v>138</v>
      </c>
      <c r="V60" s="58" t="s">
        <v>176</v>
      </c>
      <c r="W60" s="58" t="s">
        <v>117</v>
      </c>
      <c r="X60" s="58" t="s">
        <v>140</v>
      </c>
      <c r="Y60" s="58" t="s">
        <v>141</v>
      </c>
      <c r="Z60" s="58" t="s">
        <v>142</v>
      </c>
      <c r="AA60" s="58" t="s">
        <v>143</v>
      </c>
      <c r="AB60" s="58" t="s">
        <v>153</v>
      </c>
      <c r="AC60" s="58" t="s">
        <v>145</v>
      </c>
      <c r="AD60" s="58" t="s">
        <v>123</v>
      </c>
      <c r="AE60" s="58" t="s">
        <v>125</v>
      </c>
      <c r="AF60" s="58" t="s">
        <v>126</v>
      </c>
      <c r="AG60" s="58" t="s">
        <v>147</v>
      </c>
      <c r="AM60" s="3">
        <f t="shared" si="3"/>
        <v>1</v>
      </c>
      <c r="AN60" s="3">
        <f t="shared" si="4"/>
        <v>1</v>
      </c>
      <c r="AO60" s="3">
        <f t="shared" si="5"/>
        <v>1</v>
      </c>
      <c r="AP60" s="3">
        <f t="shared" si="6"/>
        <v>1</v>
      </c>
      <c r="AQ60" s="3">
        <f t="shared" si="7"/>
        <v>1</v>
      </c>
      <c r="AR60" s="3">
        <f t="shared" si="8"/>
        <v>0</v>
      </c>
      <c r="AS60" s="3">
        <f t="shared" si="9"/>
        <v>0</v>
      </c>
      <c r="AT60" s="3">
        <f t="shared" si="10"/>
        <v>1</v>
      </c>
      <c r="AU60" s="3">
        <f t="shared" si="11"/>
        <v>0</v>
      </c>
      <c r="AV60" s="3">
        <f t="shared" si="12"/>
        <v>1</v>
      </c>
      <c r="AW60" s="3">
        <f t="shared" si="13"/>
        <v>1</v>
      </c>
      <c r="AX60" s="3">
        <f t="shared" si="14"/>
        <v>1</v>
      </c>
      <c r="AY60" s="3">
        <f t="shared" si="15"/>
        <v>1</v>
      </c>
      <c r="AZ60" s="3">
        <f t="shared" si="16"/>
        <v>1</v>
      </c>
      <c r="BA60" s="3">
        <f t="shared" si="17"/>
        <v>1</v>
      </c>
      <c r="BB60" s="3">
        <f t="shared" si="18"/>
        <v>0</v>
      </c>
      <c r="BC60" s="3">
        <f t="shared" si="19"/>
        <v>0</v>
      </c>
      <c r="BD60" s="3">
        <f t="shared" si="20"/>
        <v>0</v>
      </c>
      <c r="BE60" s="3">
        <f t="shared" si="28"/>
        <v>1</v>
      </c>
      <c r="BF60" s="5">
        <f t="shared" si="21"/>
        <v>13</v>
      </c>
      <c r="BI60" s="3">
        <f t="shared" si="22"/>
        <v>3</v>
      </c>
      <c r="BJ60" s="3">
        <f t="shared" si="29"/>
        <v>4</v>
      </c>
      <c r="BK60" s="3">
        <f t="shared" si="30"/>
        <v>3</v>
      </c>
      <c r="BL60" s="3">
        <f t="shared" si="31"/>
        <v>2</v>
      </c>
      <c r="BM60" s="3">
        <f t="shared" si="32"/>
        <v>3</v>
      </c>
      <c r="BN60" s="3">
        <f t="shared" si="33"/>
        <v>3</v>
      </c>
      <c r="BO60" s="3">
        <f t="shared" si="34"/>
        <v>3</v>
      </c>
      <c r="BP60" s="3">
        <f t="shared" si="35"/>
        <v>3</v>
      </c>
      <c r="BQ60" s="3">
        <f t="shared" si="36"/>
        <v>3</v>
      </c>
      <c r="BR60" s="3">
        <f t="shared" si="37"/>
        <v>3</v>
      </c>
      <c r="BS60" s="3">
        <f t="shared" si="38"/>
        <v>2</v>
      </c>
      <c r="BT60" s="3">
        <f t="shared" si="39"/>
        <v>2</v>
      </c>
      <c r="BU60" s="3">
        <f t="shared" si="40"/>
        <v>2</v>
      </c>
      <c r="BV60" s="3">
        <f t="shared" si="41"/>
        <v>3</v>
      </c>
      <c r="BW60" s="3">
        <f t="shared" si="42"/>
        <v>3</v>
      </c>
      <c r="BY60" s="5">
        <f t="shared" si="23"/>
        <v>42</v>
      </c>
      <c r="CC60" s="3">
        <f t="shared" si="43"/>
        <v>13</v>
      </c>
      <c r="CD60" s="3">
        <f t="shared" si="44"/>
        <v>42</v>
      </c>
      <c r="CE60" s="3">
        <f t="shared" si="24"/>
        <v>70</v>
      </c>
      <c r="CF60" s="3">
        <f t="shared" si="25"/>
        <v>107</v>
      </c>
      <c r="CG60" s="3">
        <f t="shared" si="26"/>
        <v>122</v>
      </c>
      <c r="CH60" s="3">
        <f t="shared" si="27"/>
        <v>107</v>
      </c>
      <c r="DC60" s="4"/>
      <c r="DD60" s="5"/>
      <c r="DN60" s="4"/>
      <c r="DO60" s="5"/>
      <c r="DS60" s="4"/>
      <c r="DT60" s="5"/>
    </row>
    <row r="61" spans="1:124" s="3" customFormat="1" ht="16" x14ac:dyDescent="0.2">
      <c r="A61" s="58" t="s">
        <v>134</v>
      </c>
      <c r="B61" s="58" t="s">
        <v>132</v>
      </c>
      <c r="C61" s="58" t="s">
        <v>133</v>
      </c>
      <c r="D61" s="58" t="s">
        <v>133</v>
      </c>
      <c r="E61" s="58" t="s">
        <v>134</v>
      </c>
      <c r="F61" s="58" t="s">
        <v>134</v>
      </c>
      <c r="G61" s="58" t="s">
        <v>133</v>
      </c>
      <c r="H61" s="58" t="s">
        <v>134</v>
      </c>
      <c r="I61" s="58" t="s">
        <v>133</v>
      </c>
      <c r="J61" s="58" t="s">
        <v>133</v>
      </c>
      <c r="K61" s="58" t="s">
        <v>133</v>
      </c>
      <c r="L61" s="58" t="s">
        <v>134</v>
      </c>
      <c r="M61" s="58" t="s">
        <v>134</v>
      </c>
      <c r="N61" s="58" t="s">
        <v>134</v>
      </c>
      <c r="O61" s="58" t="s">
        <v>134</v>
      </c>
      <c r="P61" s="58" t="s">
        <v>135</v>
      </c>
      <c r="Q61" s="58" t="s">
        <v>111</v>
      </c>
      <c r="R61" s="58" t="s">
        <v>136</v>
      </c>
      <c r="S61" s="58" t="s">
        <v>137</v>
      </c>
      <c r="T61" s="58" t="s">
        <v>114</v>
      </c>
      <c r="U61" s="58" t="s">
        <v>115</v>
      </c>
      <c r="V61" s="58" t="s">
        <v>116</v>
      </c>
      <c r="W61" s="58" t="s">
        <v>117</v>
      </c>
      <c r="X61" s="58" t="s">
        <v>216</v>
      </c>
      <c r="Y61" s="58" t="s">
        <v>141</v>
      </c>
      <c r="Z61" s="58" t="s">
        <v>142</v>
      </c>
      <c r="AA61" s="58" t="s">
        <v>143</v>
      </c>
      <c r="AB61" s="58" t="s">
        <v>122</v>
      </c>
      <c r="AC61" s="58" t="s">
        <v>145</v>
      </c>
      <c r="AD61" s="58" t="s">
        <v>123</v>
      </c>
      <c r="AE61" s="58" t="s">
        <v>125</v>
      </c>
      <c r="AF61" s="58" t="s">
        <v>157</v>
      </c>
      <c r="AG61" s="58" t="s">
        <v>127</v>
      </c>
      <c r="AM61" s="3">
        <f t="shared" si="3"/>
        <v>1</v>
      </c>
      <c r="AN61" s="3">
        <f t="shared" si="4"/>
        <v>1</v>
      </c>
      <c r="AO61" s="3">
        <f t="shared" si="5"/>
        <v>1</v>
      </c>
      <c r="AP61" s="3">
        <f t="shared" si="6"/>
        <v>1</v>
      </c>
      <c r="AQ61" s="3">
        <f t="shared" si="7"/>
        <v>1</v>
      </c>
      <c r="AR61" s="3">
        <f t="shared" si="8"/>
        <v>0</v>
      </c>
      <c r="AS61" s="3">
        <f t="shared" si="9"/>
        <v>1</v>
      </c>
      <c r="AT61" s="3">
        <f t="shared" si="10"/>
        <v>1</v>
      </c>
      <c r="AU61" s="3">
        <f t="shared" si="11"/>
        <v>0</v>
      </c>
      <c r="AV61" s="3">
        <f t="shared" si="12"/>
        <v>1</v>
      </c>
      <c r="AW61" s="3">
        <f t="shared" si="13"/>
        <v>1</v>
      </c>
      <c r="AX61" s="3">
        <f t="shared" si="14"/>
        <v>1</v>
      </c>
      <c r="AY61" s="3">
        <f t="shared" si="15"/>
        <v>0</v>
      </c>
      <c r="AZ61" s="3">
        <f t="shared" si="16"/>
        <v>1</v>
      </c>
      <c r="BA61" s="3">
        <f t="shared" si="17"/>
        <v>1</v>
      </c>
      <c r="BB61" s="3">
        <f t="shared" si="18"/>
        <v>0</v>
      </c>
      <c r="BC61" s="3">
        <f t="shared" si="19"/>
        <v>1</v>
      </c>
      <c r="BD61" s="3">
        <f t="shared" si="20"/>
        <v>1</v>
      </c>
      <c r="BE61" s="3">
        <f t="shared" si="28"/>
        <v>0</v>
      </c>
      <c r="BF61" s="5">
        <f t="shared" si="21"/>
        <v>13</v>
      </c>
      <c r="BI61" s="3">
        <f t="shared" si="22"/>
        <v>2</v>
      </c>
      <c r="BJ61" s="3">
        <f t="shared" si="29"/>
        <v>4</v>
      </c>
      <c r="BK61" s="3">
        <f t="shared" si="30"/>
        <v>3</v>
      </c>
      <c r="BL61" s="3">
        <f t="shared" si="31"/>
        <v>3</v>
      </c>
      <c r="BM61" s="3">
        <f t="shared" si="32"/>
        <v>2</v>
      </c>
      <c r="BN61" s="3">
        <f t="shared" si="33"/>
        <v>2</v>
      </c>
      <c r="BO61" s="3">
        <f t="shared" si="34"/>
        <v>3</v>
      </c>
      <c r="BP61" s="3">
        <f t="shared" si="35"/>
        <v>2</v>
      </c>
      <c r="BQ61" s="3">
        <f t="shared" si="36"/>
        <v>3</v>
      </c>
      <c r="BR61" s="3">
        <f t="shared" si="37"/>
        <v>3</v>
      </c>
      <c r="BS61" s="3">
        <f t="shared" si="38"/>
        <v>3</v>
      </c>
      <c r="BT61" s="3">
        <f t="shared" si="39"/>
        <v>2</v>
      </c>
      <c r="BU61" s="3">
        <f t="shared" si="40"/>
        <v>2</v>
      </c>
      <c r="BV61" s="3">
        <f t="shared" si="41"/>
        <v>2</v>
      </c>
      <c r="BW61" s="3">
        <f t="shared" si="42"/>
        <v>2</v>
      </c>
      <c r="BY61" s="5">
        <f t="shared" si="23"/>
        <v>38</v>
      </c>
      <c r="CC61" s="3">
        <f t="shared" si="43"/>
        <v>13</v>
      </c>
      <c r="CD61" s="3">
        <f t="shared" si="44"/>
        <v>38</v>
      </c>
      <c r="CE61" s="3">
        <f t="shared" si="24"/>
        <v>69.5</v>
      </c>
      <c r="CF61" s="3">
        <f t="shared" si="25"/>
        <v>67.5</v>
      </c>
      <c r="CG61" s="3">
        <f t="shared" si="26"/>
        <v>122</v>
      </c>
      <c r="CH61" s="3">
        <f t="shared" si="27"/>
        <v>67.5</v>
      </c>
      <c r="DC61" s="4"/>
      <c r="DD61" s="5"/>
      <c r="DN61" s="4"/>
      <c r="DO61" s="5"/>
      <c r="DS61" s="4"/>
      <c r="DT61" s="5"/>
    </row>
    <row r="62" spans="1:124" s="3" customFormat="1" ht="16" x14ac:dyDescent="0.2">
      <c r="A62" s="58" t="s">
        <v>109</v>
      </c>
      <c r="B62" s="58" t="s">
        <v>133</v>
      </c>
      <c r="C62" s="58" t="s">
        <v>132</v>
      </c>
      <c r="D62" s="58" t="s">
        <v>134</v>
      </c>
      <c r="E62" s="58" t="s">
        <v>133</v>
      </c>
      <c r="F62" s="58" t="s">
        <v>132</v>
      </c>
      <c r="G62" s="58" t="s">
        <v>133</v>
      </c>
      <c r="H62" s="58" t="s">
        <v>134</v>
      </c>
      <c r="I62" s="58" t="s">
        <v>134</v>
      </c>
      <c r="J62" s="58" t="s">
        <v>134</v>
      </c>
      <c r="K62" s="58" t="s">
        <v>134</v>
      </c>
      <c r="L62" s="58" t="s">
        <v>134</v>
      </c>
      <c r="M62" s="58" t="s">
        <v>134</v>
      </c>
      <c r="N62" s="58" t="s">
        <v>132</v>
      </c>
      <c r="O62" s="58" t="s">
        <v>132</v>
      </c>
      <c r="P62" s="58" t="s">
        <v>110</v>
      </c>
      <c r="Q62" s="58" t="s">
        <v>151</v>
      </c>
      <c r="R62" s="58" t="s">
        <v>136</v>
      </c>
      <c r="S62" s="58" t="s">
        <v>137</v>
      </c>
      <c r="T62" s="58" t="s">
        <v>114</v>
      </c>
      <c r="U62" s="58" t="s">
        <v>115</v>
      </c>
      <c r="V62" s="58" t="s">
        <v>116</v>
      </c>
      <c r="W62" s="58" t="s">
        <v>159</v>
      </c>
      <c r="X62" s="58" t="s">
        <v>186</v>
      </c>
      <c r="Y62" s="58" t="s">
        <v>141</v>
      </c>
      <c r="Z62" s="58" t="s">
        <v>142</v>
      </c>
      <c r="AA62" s="58" t="s">
        <v>170</v>
      </c>
      <c r="AB62" s="58" t="s">
        <v>153</v>
      </c>
      <c r="AC62" s="58" t="s">
        <v>145</v>
      </c>
      <c r="AD62" s="58" t="s">
        <v>174</v>
      </c>
      <c r="AE62" s="58" t="s">
        <v>125</v>
      </c>
      <c r="AF62" s="58" t="s">
        <v>126</v>
      </c>
      <c r="AG62" s="58" t="s">
        <v>147</v>
      </c>
      <c r="AM62" s="3">
        <f t="shared" si="3"/>
        <v>0</v>
      </c>
      <c r="AN62" s="3">
        <f t="shared" si="4"/>
        <v>0</v>
      </c>
      <c r="AO62" s="3">
        <f t="shared" si="5"/>
        <v>1</v>
      </c>
      <c r="AP62" s="3">
        <f t="shared" si="6"/>
        <v>1</v>
      </c>
      <c r="AQ62" s="3">
        <f t="shared" si="7"/>
        <v>1</v>
      </c>
      <c r="AR62" s="3">
        <f t="shared" si="8"/>
        <v>0</v>
      </c>
      <c r="AS62" s="3">
        <f t="shared" si="9"/>
        <v>1</v>
      </c>
      <c r="AT62" s="3">
        <f t="shared" si="10"/>
        <v>0</v>
      </c>
      <c r="AU62" s="3">
        <f t="shared" si="11"/>
        <v>0</v>
      </c>
      <c r="AV62" s="3">
        <f t="shared" si="12"/>
        <v>1</v>
      </c>
      <c r="AW62" s="3">
        <f t="shared" si="13"/>
        <v>1</v>
      </c>
      <c r="AX62" s="3">
        <f t="shared" si="14"/>
        <v>0</v>
      </c>
      <c r="AY62" s="3">
        <f t="shared" si="15"/>
        <v>1</v>
      </c>
      <c r="AZ62" s="3">
        <f t="shared" si="16"/>
        <v>1</v>
      </c>
      <c r="BA62" s="3">
        <f t="shared" si="17"/>
        <v>0</v>
      </c>
      <c r="BB62" s="3">
        <f t="shared" si="18"/>
        <v>0</v>
      </c>
      <c r="BC62" s="3">
        <f t="shared" si="19"/>
        <v>0</v>
      </c>
      <c r="BD62" s="3">
        <f t="shared" si="20"/>
        <v>0</v>
      </c>
      <c r="BE62" s="3">
        <f t="shared" si="28"/>
        <v>1</v>
      </c>
      <c r="BF62" s="5">
        <f t="shared" si="21"/>
        <v>9</v>
      </c>
      <c r="BI62" s="3">
        <f t="shared" si="22"/>
        <v>1</v>
      </c>
      <c r="BJ62" s="3">
        <f t="shared" si="29"/>
        <v>3</v>
      </c>
      <c r="BK62" s="3">
        <f t="shared" si="30"/>
        <v>4</v>
      </c>
      <c r="BL62" s="3">
        <f t="shared" si="31"/>
        <v>2</v>
      </c>
      <c r="BM62" s="3">
        <f t="shared" si="32"/>
        <v>3</v>
      </c>
      <c r="BN62" s="3">
        <f t="shared" si="33"/>
        <v>4</v>
      </c>
      <c r="BO62" s="3">
        <f t="shared" si="34"/>
        <v>3</v>
      </c>
      <c r="BP62" s="3">
        <f t="shared" si="35"/>
        <v>2</v>
      </c>
      <c r="BQ62" s="3">
        <f t="shared" si="36"/>
        <v>2</v>
      </c>
      <c r="BR62" s="3">
        <f t="shared" si="37"/>
        <v>2</v>
      </c>
      <c r="BS62" s="3">
        <f t="shared" si="38"/>
        <v>2</v>
      </c>
      <c r="BT62" s="3">
        <f t="shared" si="39"/>
        <v>2</v>
      </c>
      <c r="BU62" s="3">
        <f t="shared" si="40"/>
        <v>2</v>
      </c>
      <c r="BV62" s="3">
        <f t="shared" si="41"/>
        <v>4</v>
      </c>
      <c r="BW62" s="3">
        <f t="shared" si="42"/>
        <v>4</v>
      </c>
      <c r="BY62" s="5">
        <f t="shared" si="23"/>
        <v>40</v>
      </c>
      <c r="CC62" s="3">
        <f t="shared" si="43"/>
        <v>9</v>
      </c>
      <c r="CD62" s="3">
        <f t="shared" si="44"/>
        <v>40</v>
      </c>
      <c r="CE62" s="3">
        <f t="shared" si="24"/>
        <v>13.5</v>
      </c>
      <c r="CF62" s="3">
        <f t="shared" si="25"/>
        <v>86</v>
      </c>
      <c r="CG62" s="3">
        <f t="shared" si="26"/>
        <v>28.5</v>
      </c>
      <c r="CH62" s="3">
        <f t="shared" si="27"/>
        <v>86</v>
      </c>
      <c r="DC62" s="4"/>
      <c r="DD62" s="5"/>
      <c r="DN62" s="4"/>
      <c r="DO62" s="5"/>
      <c r="DS62" s="4"/>
      <c r="DT62" s="5"/>
    </row>
    <row r="63" spans="1:124" s="3" customFormat="1" ht="16" x14ac:dyDescent="0.2">
      <c r="A63" s="58" t="s">
        <v>134</v>
      </c>
      <c r="B63" s="58" t="s">
        <v>132</v>
      </c>
      <c r="C63" s="58" t="s">
        <v>133</v>
      </c>
      <c r="D63" s="58" t="s">
        <v>133</v>
      </c>
      <c r="E63" s="58" t="s">
        <v>134</v>
      </c>
      <c r="F63" s="58" t="s">
        <v>133</v>
      </c>
      <c r="G63" s="58" t="s">
        <v>134</v>
      </c>
      <c r="H63" s="58" t="s">
        <v>134</v>
      </c>
      <c r="I63" s="58" t="s">
        <v>133</v>
      </c>
      <c r="J63" s="58" t="s">
        <v>134</v>
      </c>
      <c r="K63" s="58" t="s">
        <v>133</v>
      </c>
      <c r="L63" s="58" t="s">
        <v>134</v>
      </c>
      <c r="M63" s="58" t="s">
        <v>134</v>
      </c>
      <c r="N63" s="58" t="s">
        <v>109</v>
      </c>
      <c r="O63" s="58" t="s">
        <v>133</v>
      </c>
      <c r="P63" s="58" t="s">
        <v>110</v>
      </c>
      <c r="Q63" s="58" t="s">
        <v>111</v>
      </c>
      <c r="R63" s="58" t="s">
        <v>136</v>
      </c>
      <c r="S63" s="58" t="s">
        <v>137</v>
      </c>
      <c r="T63" s="58" t="s">
        <v>114</v>
      </c>
      <c r="U63" s="58" t="s">
        <v>115</v>
      </c>
      <c r="V63" s="58" t="s">
        <v>116</v>
      </c>
      <c r="W63" s="58" t="s">
        <v>139</v>
      </c>
      <c r="X63" s="58" t="s">
        <v>118</v>
      </c>
      <c r="Y63" s="58" t="s">
        <v>141</v>
      </c>
      <c r="Z63" s="58" t="s">
        <v>142</v>
      </c>
      <c r="AA63" s="58" t="s">
        <v>182</v>
      </c>
      <c r="AB63" s="58" t="s">
        <v>144</v>
      </c>
      <c r="AC63" s="58" t="s">
        <v>145</v>
      </c>
      <c r="AD63" s="58" t="s">
        <v>123</v>
      </c>
      <c r="AE63" s="58" t="s">
        <v>187</v>
      </c>
      <c r="AF63" s="58" t="s">
        <v>157</v>
      </c>
      <c r="AG63" s="58" t="s">
        <v>147</v>
      </c>
      <c r="AM63" s="3">
        <f t="shared" si="3"/>
        <v>0</v>
      </c>
      <c r="AN63" s="3">
        <f t="shared" si="4"/>
        <v>1</v>
      </c>
      <c r="AO63" s="3">
        <f t="shared" si="5"/>
        <v>1</v>
      </c>
      <c r="AP63" s="3">
        <f t="shared" si="6"/>
        <v>1</v>
      </c>
      <c r="AQ63" s="3">
        <f t="shared" si="7"/>
        <v>1</v>
      </c>
      <c r="AR63" s="3">
        <f t="shared" si="8"/>
        <v>0</v>
      </c>
      <c r="AS63" s="3">
        <f t="shared" si="9"/>
        <v>1</v>
      </c>
      <c r="AT63" s="3">
        <f t="shared" si="10"/>
        <v>0</v>
      </c>
      <c r="AU63" s="3">
        <f t="shared" si="11"/>
        <v>1</v>
      </c>
      <c r="AV63" s="3">
        <f t="shared" si="12"/>
        <v>1</v>
      </c>
      <c r="AW63" s="3">
        <f t="shared" si="13"/>
        <v>1</v>
      </c>
      <c r="AX63" s="3">
        <f t="shared" si="14"/>
        <v>0</v>
      </c>
      <c r="AY63" s="3">
        <f t="shared" si="15"/>
        <v>0</v>
      </c>
      <c r="AZ63" s="3">
        <f t="shared" si="16"/>
        <v>1</v>
      </c>
      <c r="BA63" s="3">
        <f t="shared" si="17"/>
        <v>1</v>
      </c>
      <c r="BB63" s="3">
        <f t="shared" si="18"/>
        <v>0</v>
      </c>
      <c r="BC63" s="3">
        <f t="shared" si="19"/>
        <v>1</v>
      </c>
      <c r="BD63" s="3">
        <f t="shared" si="20"/>
        <v>0</v>
      </c>
      <c r="BE63" s="3">
        <f t="shared" si="28"/>
        <v>0</v>
      </c>
      <c r="BF63" s="5">
        <f t="shared" si="21"/>
        <v>10</v>
      </c>
      <c r="BI63" s="3">
        <f t="shared" si="22"/>
        <v>2</v>
      </c>
      <c r="BJ63" s="3">
        <f t="shared" si="29"/>
        <v>4</v>
      </c>
      <c r="BK63" s="3">
        <f t="shared" si="30"/>
        <v>3</v>
      </c>
      <c r="BL63" s="3">
        <f t="shared" si="31"/>
        <v>3</v>
      </c>
      <c r="BM63" s="3">
        <f t="shared" si="32"/>
        <v>2</v>
      </c>
      <c r="BN63" s="3">
        <f t="shared" si="33"/>
        <v>3</v>
      </c>
      <c r="BO63" s="3">
        <f t="shared" si="34"/>
        <v>2</v>
      </c>
      <c r="BP63" s="3">
        <f t="shared" si="35"/>
        <v>2</v>
      </c>
      <c r="BQ63" s="3">
        <f t="shared" si="36"/>
        <v>3</v>
      </c>
      <c r="BR63" s="3">
        <f t="shared" si="37"/>
        <v>2</v>
      </c>
      <c r="BS63" s="3">
        <f t="shared" si="38"/>
        <v>3</v>
      </c>
      <c r="BT63" s="3">
        <f t="shared" si="39"/>
        <v>2</v>
      </c>
      <c r="BU63" s="3">
        <f t="shared" si="40"/>
        <v>2</v>
      </c>
      <c r="BV63" s="3">
        <f t="shared" si="41"/>
        <v>1</v>
      </c>
      <c r="BW63" s="3">
        <f t="shared" si="42"/>
        <v>3</v>
      </c>
      <c r="BY63" s="5">
        <f t="shared" si="23"/>
        <v>37</v>
      </c>
      <c r="CC63" s="3">
        <f t="shared" si="43"/>
        <v>10</v>
      </c>
      <c r="CD63" s="3">
        <f t="shared" si="44"/>
        <v>37</v>
      </c>
      <c r="CE63" s="3">
        <f t="shared" si="24"/>
        <v>28</v>
      </c>
      <c r="CF63" s="3">
        <f t="shared" si="25"/>
        <v>61</v>
      </c>
      <c r="CG63" s="3">
        <f t="shared" si="26"/>
        <v>50</v>
      </c>
      <c r="CH63" s="3">
        <f t="shared" si="27"/>
        <v>61</v>
      </c>
      <c r="DC63" s="4"/>
      <c r="DD63" s="5"/>
      <c r="DN63" s="4"/>
      <c r="DO63" s="5"/>
      <c r="DS63" s="4"/>
      <c r="DT63" s="5"/>
    </row>
    <row r="64" spans="1:124" s="3" customFormat="1" ht="16" x14ac:dyDescent="0.2">
      <c r="A64" s="58" t="s">
        <v>134</v>
      </c>
      <c r="B64" s="58" t="s">
        <v>132</v>
      </c>
      <c r="C64" s="58" t="s">
        <v>133</v>
      </c>
      <c r="D64" s="58" t="s">
        <v>133</v>
      </c>
      <c r="E64" s="58" t="s">
        <v>134</v>
      </c>
      <c r="F64" s="58" t="s">
        <v>134</v>
      </c>
      <c r="G64" s="58" t="s">
        <v>133</v>
      </c>
      <c r="H64" s="58" t="s">
        <v>134</v>
      </c>
      <c r="I64" s="58" t="s">
        <v>133</v>
      </c>
      <c r="J64" s="58" t="s">
        <v>133</v>
      </c>
      <c r="K64" s="58" t="s">
        <v>134</v>
      </c>
      <c r="L64" s="58" t="s">
        <v>134</v>
      </c>
      <c r="M64" s="58" t="s">
        <v>134</v>
      </c>
      <c r="N64" s="58" t="s">
        <v>133</v>
      </c>
      <c r="O64" s="58" t="s">
        <v>134</v>
      </c>
      <c r="P64" s="58" t="s">
        <v>135</v>
      </c>
      <c r="Q64" s="58" t="s">
        <v>151</v>
      </c>
      <c r="R64" s="58" t="s">
        <v>136</v>
      </c>
      <c r="S64" s="58" t="s">
        <v>137</v>
      </c>
      <c r="T64" s="58" t="s">
        <v>114</v>
      </c>
      <c r="U64" s="58" t="s">
        <v>115</v>
      </c>
      <c r="V64" s="58" t="s">
        <v>116</v>
      </c>
      <c r="W64" s="58" t="s">
        <v>117</v>
      </c>
      <c r="X64" s="58" t="s">
        <v>140</v>
      </c>
      <c r="Y64" s="58" t="s">
        <v>141</v>
      </c>
      <c r="Z64" s="58" t="s">
        <v>120</v>
      </c>
      <c r="AA64" s="58" t="s">
        <v>143</v>
      </c>
      <c r="AB64" s="58" t="s">
        <v>144</v>
      </c>
      <c r="AC64" s="58" t="s">
        <v>145</v>
      </c>
      <c r="AD64" s="58" t="s">
        <v>123</v>
      </c>
      <c r="AE64" s="58" t="s">
        <v>125</v>
      </c>
      <c r="AF64" s="58" t="s">
        <v>126</v>
      </c>
      <c r="AG64" s="58" t="s">
        <v>147</v>
      </c>
      <c r="AM64" s="3">
        <f t="shared" si="3"/>
        <v>1</v>
      </c>
      <c r="AN64" s="3">
        <f t="shared" si="4"/>
        <v>0</v>
      </c>
      <c r="AO64" s="3">
        <f t="shared" si="5"/>
        <v>1</v>
      </c>
      <c r="AP64" s="3">
        <f t="shared" si="6"/>
        <v>1</v>
      </c>
      <c r="AQ64" s="3">
        <f t="shared" si="7"/>
        <v>1</v>
      </c>
      <c r="AR64" s="3">
        <f t="shared" si="8"/>
        <v>0</v>
      </c>
      <c r="AS64" s="3">
        <f t="shared" si="9"/>
        <v>1</v>
      </c>
      <c r="AT64" s="3">
        <f t="shared" si="10"/>
        <v>1</v>
      </c>
      <c r="AU64" s="3">
        <f t="shared" si="11"/>
        <v>0</v>
      </c>
      <c r="AV64" s="3">
        <f t="shared" si="12"/>
        <v>1</v>
      </c>
      <c r="AW64" s="3">
        <f t="shared" si="13"/>
        <v>0</v>
      </c>
      <c r="AX64" s="3">
        <f t="shared" si="14"/>
        <v>1</v>
      </c>
      <c r="AY64" s="3">
        <f t="shared" si="15"/>
        <v>0</v>
      </c>
      <c r="AZ64" s="3">
        <f t="shared" si="16"/>
        <v>1</v>
      </c>
      <c r="BA64" s="3">
        <f t="shared" si="17"/>
        <v>1</v>
      </c>
      <c r="BB64" s="3">
        <f t="shared" si="18"/>
        <v>0</v>
      </c>
      <c r="BC64" s="3">
        <f t="shared" si="19"/>
        <v>0</v>
      </c>
      <c r="BD64" s="3">
        <f t="shared" si="20"/>
        <v>0</v>
      </c>
      <c r="BE64" s="3">
        <f t="shared" si="28"/>
        <v>1</v>
      </c>
      <c r="BF64" s="5">
        <f t="shared" si="21"/>
        <v>11</v>
      </c>
      <c r="BI64" s="3">
        <f t="shared" si="22"/>
        <v>2</v>
      </c>
      <c r="BJ64" s="3">
        <f t="shared" si="29"/>
        <v>4</v>
      </c>
      <c r="BK64" s="3">
        <f t="shared" si="30"/>
        <v>3</v>
      </c>
      <c r="BL64" s="3">
        <f t="shared" si="31"/>
        <v>3</v>
      </c>
      <c r="BM64" s="3">
        <f t="shared" si="32"/>
        <v>2</v>
      </c>
      <c r="BN64" s="3">
        <f t="shared" si="33"/>
        <v>2</v>
      </c>
      <c r="BO64" s="3">
        <f t="shared" si="34"/>
        <v>3</v>
      </c>
      <c r="BP64" s="3">
        <f t="shared" si="35"/>
        <v>2</v>
      </c>
      <c r="BQ64" s="3">
        <f t="shared" si="36"/>
        <v>3</v>
      </c>
      <c r="BR64" s="3">
        <f t="shared" si="37"/>
        <v>3</v>
      </c>
      <c r="BS64" s="3">
        <f t="shared" si="38"/>
        <v>2</v>
      </c>
      <c r="BT64" s="3">
        <f t="shared" si="39"/>
        <v>2</v>
      </c>
      <c r="BU64" s="3">
        <f t="shared" si="40"/>
        <v>2</v>
      </c>
      <c r="BV64" s="3">
        <f t="shared" si="41"/>
        <v>3</v>
      </c>
      <c r="BW64" s="3">
        <f t="shared" si="42"/>
        <v>2</v>
      </c>
      <c r="BY64" s="5">
        <f t="shared" si="23"/>
        <v>38</v>
      </c>
      <c r="CC64" s="3">
        <f t="shared" si="43"/>
        <v>11</v>
      </c>
      <c r="CD64" s="3">
        <f t="shared" si="44"/>
        <v>38</v>
      </c>
      <c r="CE64" s="3">
        <f t="shared" si="24"/>
        <v>40.5</v>
      </c>
      <c r="CF64" s="3">
        <f t="shared" si="25"/>
        <v>67.5</v>
      </c>
      <c r="CG64" s="3">
        <f t="shared" si="26"/>
        <v>74</v>
      </c>
      <c r="CH64" s="3">
        <f t="shared" si="27"/>
        <v>67.5</v>
      </c>
      <c r="DC64" s="4"/>
      <c r="DD64" s="5"/>
      <c r="DN64" s="4"/>
      <c r="DO64" s="5"/>
      <c r="DS64" s="4"/>
      <c r="DT64" s="5"/>
    </row>
    <row r="65" spans="1:124" s="3" customFormat="1" ht="16" x14ac:dyDescent="0.2">
      <c r="A65" s="58" t="s">
        <v>134</v>
      </c>
      <c r="B65" s="58" t="s">
        <v>132</v>
      </c>
      <c r="C65" s="58" t="s">
        <v>134</v>
      </c>
      <c r="D65" s="58" t="s">
        <v>134</v>
      </c>
      <c r="E65" s="58" t="s">
        <v>134</v>
      </c>
      <c r="F65" s="58" t="s">
        <v>134</v>
      </c>
      <c r="G65" s="58" t="s">
        <v>134</v>
      </c>
      <c r="H65" s="58" t="s">
        <v>133</v>
      </c>
      <c r="I65" s="58" t="s">
        <v>133</v>
      </c>
      <c r="J65" s="58" t="s">
        <v>134</v>
      </c>
      <c r="K65" s="58" t="s">
        <v>133</v>
      </c>
      <c r="L65" s="58" t="s">
        <v>134</v>
      </c>
      <c r="M65" s="58" t="s">
        <v>134</v>
      </c>
      <c r="N65" s="58" t="s">
        <v>134</v>
      </c>
      <c r="O65" s="58" t="s">
        <v>133</v>
      </c>
      <c r="P65" s="58" t="s">
        <v>110</v>
      </c>
      <c r="Q65" s="58" t="s">
        <v>111</v>
      </c>
      <c r="R65" s="58" t="s">
        <v>136</v>
      </c>
      <c r="S65" s="58" t="s">
        <v>113</v>
      </c>
      <c r="T65" s="58" t="s">
        <v>114</v>
      </c>
      <c r="U65" s="58" t="s">
        <v>155</v>
      </c>
      <c r="V65" s="58" t="s">
        <v>176</v>
      </c>
      <c r="W65" s="58" t="s">
        <v>117</v>
      </c>
      <c r="X65" s="58" t="s">
        <v>216</v>
      </c>
      <c r="Y65" s="58" t="s">
        <v>119</v>
      </c>
      <c r="Z65" s="58" t="s">
        <v>120</v>
      </c>
      <c r="AA65" s="58" t="s">
        <v>143</v>
      </c>
      <c r="AB65" s="58" t="s">
        <v>153</v>
      </c>
      <c r="AC65" s="58" t="s">
        <v>145</v>
      </c>
      <c r="AD65" s="58" t="s">
        <v>123</v>
      </c>
      <c r="AE65" s="58" t="s">
        <v>125</v>
      </c>
      <c r="AF65" s="58" t="s">
        <v>126</v>
      </c>
      <c r="AG65" s="58" t="s">
        <v>127</v>
      </c>
      <c r="AM65" s="3">
        <f t="shared" si="3"/>
        <v>0</v>
      </c>
      <c r="AN65" s="3">
        <f t="shared" si="4"/>
        <v>1</v>
      </c>
      <c r="AO65" s="3">
        <f t="shared" si="5"/>
        <v>1</v>
      </c>
      <c r="AP65" s="3">
        <f t="shared" si="6"/>
        <v>0</v>
      </c>
      <c r="AQ65" s="3">
        <f t="shared" si="7"/>
        <v>1</v>
      </c>
      <c r="AR65" s="3">
        <f t="shared" si="8"/>
        <v>0</v>
      </c>
      <c r="AS65" s="3">
        <f t="shared" si="9"/>
        <v>0</v>
      </c>
      <c r="AT65" s="3">
        <f t="shared" si="10"/>
        <v>1</v>
      </c>
      <c r="AU65" s="3">
        <f t="shared" si="11"/>
        <v>0</v>
      </c>
      <c r="AV65" s="3">
        <f t="shared" si="12"/>
        <v>0</v>
      </c>
      <c r="AW65" s="3">
        <f t="shared" si="13"/>
        <v>0</v>
      </c>
      <c r="AX65" s="3">
        <f t="shared" si="14"/>
        <v>1</v>
      </c>
      <c r="AY65" s="3">
        <f t="shared" si="15"/>
        <v>1</v>
      </c>
      <c r="AZ65" s="3">
        <f t="shared" si="16"/>
        <v>1</v>
      </c>
      <c r="BA65" s="3">
        <f t="shared" si="17"/>
        <v>1</v>
      </c>
      <c r="BB65" s="3">
        <f t="shared" si="18"/>
        <v>0</v>
      </c>
      <c r="BC65" s="3">
        <f t="shared" si="19"/>
        <v>0</v>
      </c>
      <c r="BD65" s="3">
        <f t="shared" si="20"/>
        <v>1</v>
      </c>
      <c r="BE65" s="3">
        <f t="shared" si="28"/>
        <v>1</v>
      </c>
      <c r="BF65" s="5">
        <f t="shared" si="21"/>
        <v>10</v>
      </c>
      <c r="BI65" s="3">
        <f t="shared" si="22"/>
        <v>2</v>
      </c>
      <c r="BJ65" s="3">
        <f t="shared" si="29"/>
        <v>4</v>
      </c>
      <c r="BK65" s="3">
        <f t="shared" si="30"/>
        <v>2</v>
      </c>
      <c r="BL65" s="3">
        <f t="shared" si="31"/>
        <v>2</v>
      </c>
      <c r="BM65" s="3">
        <f t="shared" si="32"/>
        <v>2</v>
      </c>
      <c r="BN65" s="3">
        <f t="shared" si="33"/>
        <v>2</v>
      </c>
      <c r="BO65" s="3">
        <f t="shared" si="34"/>
        <v>2</v>
      </c>
      <c r="BP65" s="3">
        <f t="shared" si="35"/>
        <v>3</v>
      </c>
      <c r="BQ65" s="3">
        <f t="shared" si="36"/>
        <v>3</v>
      </c>
      <c r="BR65" s="3">
        <f t="shared" si="37"/>
        <v>2</v>
      </c>
      <c r="BS65" s="3">
        <f t="shared" si="38"/>
        <v>3</v>
      </c>
      <c r="BT65" s="3">
        <f t="shared" si="39"/>
        <v>2</v>
      </c>
      <c r="BU65" s="3">
        <f t="shared" si="40"/>
        <v>2</v>
      </c>
      <c r="BV65" s="3">
        <f t="shared" si="41"/>
        <v>2</v>
      </c>
      <c r="BW65" s="3">
        <f t="shared" si="42"/>
        <v>3</v>
      </c>
      <c r="BY65" s="5">
        <f t="shared" si="23"/>
        <v>36</v>
      </c>
      <c r="CC65" s="3">
        <f t="shared" si="43"/>
        <v>10</v>
      </c>
      <c r="CD65" s="3">
        <f t="shared" si="44"/>
        <v>36</v>
      </c>
      <c r="CE65" s="3">
        <f t="shared" si="24"/>
        <v>27.5</v>
      </c>
      <c r="CF65" s="3">
        <f t="shared" si="25"/>
        <v>52.5</v>
      </c>
      <c r="CG65" s="3">
        <f t="shared" si="26"/>
        <v>50</v>
      </c>
      <c r="CH65" s="3">
        <f t="shared" si="27"/>
        <v>52.5</v>
      </c>
      <c r="DC65" s="4"/>
      <c r="DD65" s="5"/>
      <c r="DN65" s="4"/>
      <c r="DO65" s="5"/>
      <c r="DS65" s="4"/>
      <c r="DT65" s="5"/>
    </row>
    <row r="66" spans="1:124" s="3" customFormat="1" ht="16" x14ac:dyDescent="0.2">
      <c r="A66" s="58" t="s">
        <v>134</v>
      </c>
      <c r="B66" s="58" t="s">
        <v>132</v>
      </c>
      <c r="C66" s="58" t="s">
        <v>133</v>
      </c>
      <c r="D66" s="58" t="s">
        <v>133</v>
      </c>
      <c r="E66" s="58" t="s">
        <v>134</v>
      </c>
      <c r="F66" s="58" t="s">
        <v>134</v>
      </c>
      <c r="G66" s="58" t="s">
        <v>133</v>
      </c>
      <c r="H66" s="58" t="s">
        <v>134</v>
      </c>
      <c r="I66" s="58" t="s">
        <v>134</v>
      </c>
      <c r="J66" s="58" t="s">
        <v>134</v>
      </c>
      <c r="K66" s="58" t="s">
        <v>134</v>
      </c>
      <c r="L66" s="58" t="s">
        <v>134</v>
      </c>
      <c r="M66" s="58" t="s">
        <v>109</v>
      </c>
      <c r="N66" s="58" t="s">
        <v>134</v>
      </c>
      <c r="O66" s="58" t="s">
        <v>134</v>
      </c>
      <c r="P66" s="58" t="s">
        <v>110</v>
      </c>
      <c r="Q66" s="58" t="s">
        <v>151</v>
      </c>
      <c r="R66" s="58" t="s">
        <v>136</v>
      </c>
      <c r="S66" s="58" t="s">
        <v>137</v>
      </c>
      <c r="T66" s="58" t="s">
        <v>114</v>
      </c>
      <c r="U66" s="58" t="s">
        <v>138</v>
      </c>
      <c r="V66" s="58" t="s">
        <v>116</v>
      </c>
      <c r="W66" s="58" t="s">
        <v>117</v>
      </c>
      <c r="X66" s="58" t="s">
        <v>140</v>
      </c>
      <c r="Y66" s="58" t="s">
        <v>141</v>
      </c>
      <c r="Z66" s="58" t="s">
        <v>142</v>
      </c>
      <c r="AA66" s="58" t="s">
        <v>143</v>
      </c>
      <c r="AB66" s="58" t="s">
        <v>153</v>
      </c>
      <c r="AC66" s="58" t="s">
        <v>145</v>
      </c>
      <c r="AD66" s="58" t="s">
        <v>123</v>
      </c>
      <c r="AE66" s="58" t="s">
        <v>125</v>
      </c>
      <c r="AF66" s="58" t="s">
        <v>126</v>
      </c>
      <c r="AG66" s="58" t="s">
        <v>147</v>
      </c>
      <c r="AM66" s="3">
        <f t="shared" si="3"/>
        <v>0</v>
      </c>
      <c r="AN66" s="3">
        <f t="shared" si="4"/>
        <v>0</v>
      </c>
      <c r="AO66" s="3">
        <f t="shared" si="5"/>
        <v>1</v>
      </c>
      <c r="AP66" s="3">
        <f t="shared" si="6"/>
        <v>1</v>
      </c>
      <c r="AQ66" s="3">
        <f t="shared" si="7"/>
        <v>1</v>
      </c>
      <c r="AR66" s="3">
        <f t="shared" si="8"/>
        <v>0</v>
      </c>
      <c r="AS66" s="3">
        <f t="shared" si="9"/>
        <v>1</v>
      </c>
      <c r="AT66" s="3">
        <f t="shared" si="10"/>
        <v>1</v>
      </c>
      <c r="AU66" s="3">
        <f t="shared" si="11"/>
        <v>0</v>
      </c>
      <c r="AV66" s="3">
        <f t="shared" si="12"/>
        <v>1</v>
      </c>
      <c r="AW66" s="3">
        <f t="shared" si="13"/>
        <v>1</v>
      </c>
      <c r="AX66" s="3">
        <f t="shared" si="14"/>
        <v>1</v>
      </c>
      <c r="AY66" s="3">
        <f t="shared" si="15"/>
        <v>1</v>
      </c>
      <c r="AZ66" s="3">
        <f t="shared" si="16"/>
        <v>1</v>
      </c>
      <c r="BA66" s="3">
        <f t="shared" si="17"/>
        <v>1</v>
      </c>
      <c r="BB66" s="3">
        <f t="shared" si="18"/>
        <v>0</v>
      </c>
      <c r="BC66" s="3">
        <f t="shared" si="19"/>
        <v>0</v>
      </c>
      <c r="BD66" s="3">
        <f t="shared" si="20"/>
        <v>0</v>
      </c>
      <c r="BE66" s="3">
        <f t="shared" si="28"/>
        <v>1</v>
      </c>
      <c r="BF66" s="5">
        <f t="shared" si="21"/>
        <v>12</v>
      </c>
      <c r="BI66" s="3">
        <f t="shared" si="22"/>
        <v>2</v>
      </c>
      <c r="BJ66" s="3">
        <f t="shared" si="29"/>
        <v>4</v>
      </c>
      <c r="BK66" s="3">
        <f t="shared" si="30"/>
        <v>3</v>
      </c>
      <c r="BL66" s="3">
        <f t="shared" si="31"/>
        <v>3</v>
      </c>
      <c r="BM66" s="3">
        <f t="shared" si="32"/>
        <v>2</v>
      </c>
      <c r="BN66" s="3">
        <f t="shared" si="33"/>
        <v>2</v>
      </c>
      <c r="BO66" s="3">
        <f t="shared" si="34"/>
        <v>3</v>
      </c>
      <c r="BP66" s="3">
        <f t="shared" si="35"/>
        <v>2</v>
      </c>
      <c r="BQ66" s="3">
        <f t="shared" si="36"/>
        <v>2</v>
      </c>
      <c r="BR66" s="3">
        <f t="shared" si="37"/>
        <v>2</v>
      </c>
      <c r="BS66" s="3">
        <f t="shared" si="38"/>
        <v>2</v>
      </c>
      <c r="BT66" s="3">
        <f t="shared" si="39"/>
        <v>2</v>
      </c>
      <c r="BU66" s="3">
        <f t="shared" si="40"/>
        <v>1</v>
      </c>
      <c r="BV66" s="3">
        <f t="shared" si="41"/>
        <v>2</v>
      </c>
      <c r="BW66" s="3">
        <f t="shared" si="42"/>
        <v>2</v>
      </c>
      <c r="BY66" s="5">
        <f t="shared" si="23"/>
        <v>34</v>
      </c>
      <c r="CC66" s="3">
        <f t="shared" si="43"/>
        <v>12</v>
      </c>
      <c r="CD66" s="3">
        <f t="shared" si="44"/>
        <v>34</v>
      </c>
      <c r="CE66" s="3">
        <f t="shared" si="24"/>
        <v>52.5</v>
      </c>
      <c r="CF66" s="3">
        <f t="shared" si="25"/>
        <v>37.5</v>
      </c>
      <c r="CG66" s="3">
        <f t="shared" si="26"/>
        <v>100</v>
      </c>
      <c r="CH66" s="3">
        <f t="shared" si="27"/>
        <v>37.5</v>
      </c>
      <c r="DC66" s="4"/>
      <c r="DD66" s="5"/>
      <c r="DN66" s="4"/>
      <c r="DO66" s="5"/>
      <c r="DS66" s="4"/>
      <c r="DT66" s="5"/>
    </row>
    <row r="67" spans="1:124" s="3" customFormat="1" ht="16" x14ac:dyDescent="0.2">
      <c r="A67" s="58" t="s">
        <v>133</v>
      </c>
      <c r="B67" s="58" t="s">
        <v>132</v>
      </c>
      <c r="C67" s="58" t="s">
        <v>132</v>
      </c>
      <c r="D67" s="58" t="s">
        <v>133</v>
      </c>
      <c r="E67" s="58" t="s">
        <v>134</v>
      </c>
      <c r="F67" s="58" t="s">
        <v>133</v>
      </c>
      <c r="G67" s="58" t="s">
        <v>133</v>
      </c>
      <c r="H67" s="58" t="s">
        <v>133</v>
      </c>
      <c r="I67" s="58" t="s">
        <v>133</v>
      </c>
      <c r="J67" s="58" t="s">
        <v>133</v>
      </c>
      <c r="K67" s="58" t="s">
        <v>133</v>
      </c>
      <c r="L67" s="58" t="s">
        <v>132</v>
      </c>
      <c r="M67" s="58" t="s">
        <v>133</v>
      </c>
      <c r="N67" s="58" t="s">
        <v>134</v>
      </c>
      <c r="O67" s="58" t="s">
        <v>134</v>
      </c>
      <c r="P67" s="58" t="s">
        <v>173</v>
      </c>
      <c r="Q67" s="58" t="s">
        <v>111</v>
      </c>
      <c r="R67" s="58" t="s">
        <v>136</v>
      </c>
      <c r="S67" s="58" t="s">
        <v>137</v>
      </c>
      <c r="T67" s="58" t="s">
        <v>114</v>
      </c>
      <c r="U67" s="58" t="s">
        <v>138</v>
      </c>
      <c r="V67" s="58" t="s">
        <v>156</v>
      </c>
      <c r="W67" s="58" t="s">
        <v>117</v>
      </c>
      <c r="X67" s="58" t="s">
        <v>140</v>
      </c>
      <c r="Y67" s="58" t="s">
        <v>141</v>
      </c>
      <c r="Z67" s="58" t="s">
        <v>142</v>
      </c>
      <c r="AA67" s="58" t="s">
        <v>143</v>
      </c>
      <c r="AB67" s="58" t="s">
        <v>153</v>
      </c>
      <c r="AC67" s="58" t="s">
        <v>219</v>
      </c>
      <c r="AD67" s="58" t="s">
        <v>123</v>
      </c>
      <c r="AE67" s="58" t="s">
        <v>125</v>
      </c>
      <c r="AF67" s="58" t="s">
        <v>126</v>
      </c>
      <c r="AG67" s="58" t="s">
        <v>127</v>
      </c>
      <c r="AM67" s="3">
        <f t="shared" si="3"/>
        <v>0</v>
      </c>
      <c r="AN67" s="3">
        <f t="shared" si="4"/>
        <v>1</v>
      </c>
      <c r="AO67" s="3">
        <f t="shared" si="5"/>
        <v>1</v>
      </c>
      <c r="AP67" s="3">
        <f t="shared" si="6"/>
        <v>1</v>
      </c>
      <c r="AQ67" s="3">
        <f t="shared" si="7"/>
        <v>1</v>
      </c>
      <c r="AR67" s="3">
        <f t="shared" si="8"/>
        <v>0</v>
      </c>
      <c r="AS67" s="3">
        <f t="shared" si="9"/>
        <v>0</v>
      </c>
      <c r="AT67" s="3">
        <f t="shared" si="10"/>
        <v>1</v>
      </c>
      <c r="AU67" s="3">
        <f t="shared" si="11"/>
        <v>0</v>
      </c>
      <c r="AV67" s="3">
        <f t="shared" si="12"/>
        <v>1</v>
      </c>
      <c r="AW67" s="3">
        <f t="shared" si="13"/>
        <v>1</v>
      </c>
      <c r="AX67" s="3">
        <f t="shared" si="14"/>
        <v>1</v>
      </c>
      <c r="AY67" s="3">
        <f t="shared" si="15"/>
        <v>1</v>
      </c>
      <c r="AZ67" s="3">
        <f t="shared" si="16"/>
        <v>0</v>
      </c>
      <c r="BA67" s="3">
        <f t="shared" si="17"/>
        <v>1</v>
      </c>
      <c r="BB67" s="3">
        <f t="shared" si="18"/>
        <v>0</v>
      </c>
      <c r="BC67" s="3">
        <f t="shared" si="19"/>
        <v>0</v>
      </c>
      <c r="BD67" s="3">
        <f t="shared" si="20"/>
        <v>1</v>
      </c>
      <c r="BE67" s="3">
        <f t="shared" si="28"/>
        <v>1</v>
      </c>
      <c r="BF67" s="5">
        <f t="shared" si="21"/>
        <v>12</v>
      </c>
      <c r="BI67" s="3">
        <f t="shared" si="22"/>
        <v>3</v>
      </c>
      <c r="BJ67" s="3">
        <f t="shared" si="29"/>
        <v>4</v>
      </c>
      <c r="BK67" s="3">
        <f t="shared" si="30"/>
        <v>4</v>
      </c>
      <c r="BL67" s="3">
        <f t="shared" si="31"/>
        <v>3</v>
      </c>
      <c r="BM67" s="3">
        <f t="shared" si="32"/>
        <v>2</v>
      </c>
      <c r="BN67" s="3">
        <f t="shared" si="33"/>
        <v>3</v>
      </c>
      <c r="BO67" s="3">
        <f t="shared" si="34"/>
        <v>3</v>
      </c>
      <c r="BP67" s="3">
        <f t="shared" si="35"/>
        <v>3</v>
      </c>
      <c r="BQ67" s="3">
        <f t="shared" si="36"/>
        <v>3</v>
      </c>
      <c r="BR67" s="3">
        <f t="shared" si="37"/>
        <v>3</v>
      </c>
      <c r="BS67" s="3">
        <f t="shared" si="38"/>
        <v>3</v>
      </c>
      <c r="BT67" s="3">
        <f t="shared" si="39"/>
        <v>4</v>
      </c>
      <c r="BU67" s="3">
        <f t="shared" si="40"/>
        <v>3</v>
      </c>
      <c r="BV67" s="3">
        <f t="shared" si="41"/>
        <v>2</v>
      </c>
      <c r="BW67" s="3">
        <f t="shared" si="42"/>
        <v>2</v>
      </c>
      <c r="BY67" s="5">
        <f t="shared" si="23"/>
        <v>45</v>
      </c>
      <c r="CC67" s="3">
        <f t="shared" ref="CC67:CC98" si="45">BF67</f>
        <v>12</v>
      </c>
      <c r="CD67" s="3">
        <f t="shared" ref="CD67:CD98" si="46">BY67</f>
        <v>45</v>
      </c>
      <c r="CE67" s="3">
        <f t="shared" si="24"/>
        <v>52</v>
      </c>
      <c r="CF67" s="3">
        <f t="shared" si="25"/>
        <v>115</v>
      </c>
      <c r="CG67" s="3">
        <f t="shared" si="26"/>
        <v>100</v>
      </c>
      <c r="CH67" s="3">
        <f t="shared" si="27"/>
        <v>115</v>
      </c>
      <c r="DC67" s="4"/>
      <c r="DD67" s="5"/>
      <c r="DN67" s="4"/>
      <c r="DO67" s="5"/>
      <c r="DS67" s="4"/>
      <c r="DT67" s="5"/>
    </row>
    <row r="68" spans="1:124" s="3" customFormat="1" ht="16" x14ac:dyDescent="0.2">
      <c r="A68" s="58" t="s">
        <v>134</v>
      </c>
      <c r="B68" s="58" t="s">
        <v>132</v>
      </c>
      <c r="C68" s="58" t="s">
        <v>132</v>
      </c>
      <c r="D68" s="58" t="s">
        <v>132</v>
      </c>
      <c r="E68" s="58" t="s">
        <v>132</v>
      </c>
      <c r="F68" s="58" t="s">
        <v>133</v>
      </c>
      <c r="G68" s="58" t="s">
        <v>133</v>
      </c>
      <c r="H68" s="58" t="s">
        <v>133</v>
      </c>
      <c r="I68" s="58" t="s">
        <v>132</v>
      </c>
      <c r="J68" s="58" t="s">
        <v>132</v>
      </c>
      <c r="K68" s="58" t="s">
        <v>132</v>
      </c>
      <c r="L68" s="58" t="s">
        <v>134</v>
      </c>
      <c r="M68" s="58" t="s">
        <v>134</v>
      </c>
      <c r="N68" s="58" t="s">
        <v>133</v>
      </c>
      <c r="O68" s="58" t="s">
        <v>132</v>
      </c>
      <c r="P68" s="58" t="s">
        <v>110</v>
      </c>
      <c r="Q68" s="58" t="s">
        <v>111</v>
      </c>
      <c r="R68" s="58" t="s">
        <v>136</v>
      </c>
      <c r="S68" s="58" t="s">
        <v>152</v>
      </c>
      <c r="T68" s="58" t="s">
        <v>114</v>
      </c>
      <c r="U68" s="58" t="s">
        <v>138</v>
      </c>
      <c r="V68" s="58" t="s">
        <v>116</v>
      </c>
      <c r="W68" s="58" t="s">
        <v>117</v>
      </c>
      <c r="X68" s="58" t="s">
        <v>118</v>
      </c>
      <c r="Y68" s="58" t="s">
        <v>141</v>
      </c>
      <c r="Z68" s="58" t="s">
        <v>142</v>
      </c>
      <c r="AA68" s="58" t="s">
        <v>143</v>
      </c>
      <c r="AB68" s="58" t="s">
        <v>122</v>
      </c>
      <c r="AC68" s="58" t="s">
        <v>145</v>
      </c>
      <c r="AD68" s="58" t="s">
        <v>123</v>
      </c>
      <c r="AE68" s="58" t="s">
        <v>125</v>
      </c>
      <c r="AF68" s="58" t="s">
        <v>146</v>
      </c>
      <c r="AG68" s="58" t="s">
        <v>147</v>
      </c>
      <c r="AM68" s="3">
        <f t="shared" ref="AM68:AM131" si="47">IF(P68="A higher total energy expenditure (TEE)",1,0)</f>
        <v>0</v>
      </c>
      <c r="AN68" s="3">
        <f t="shared" ref="AN68:AN131" si="48">IF(Q68="Degree of fat-free mass (FFM) is crucial for RMR",1,0)</f>
        <v>1</v>
      </c>
      <c r="AO68" s="3">
        <f t="shared" ref="AO68:AO131" si="49">IF(R68="Genetic predisposition in addition to inactivity and overabundance of food",1,0)</f>
        <v>1</v>
      </c>
      <c r="AP68" s="3">
        <f t="shared" ref="AP68:AP131" si="50">IF(S68="All of the above",1,0)</f>
        <v>0</v>
      </c>
      <c r="AQ68" s="3">
        <f t="shared" ref="AQ68:AQ131" si="51">IF(T68="Body Mass Index (BMI)",1,0)</f>
        <v>1</v>
      </c>
      <c r="AR68" s="3">
        <f t="shared" ref="AR68:AR131" si="52">IF(U68="Iso-BMI curve",1,0)</f>
        <v>0</v>
      </c>
      <c r="AS68" s="3">
        <f t="shared" ref="AS68:AS131" si="53">IF(V68="Male 34 years old, BMI 35 kg/m2, diabetes type II, obstructive sleep apnea (OSAS)",1,0)</f>
        <v>1</v>
      </c>
      <c r="AT68" s="3">
        <f t="shared" ref="AT68:AT131" si="54">IF(W68="5–10% weight loss from baseline weight",1,0)</f>
        <v>1</v>
      </c>
      <c r="AU68" s="3">
        <f t="shared" ref="AU68:AU131" si="55">IF(X68="Combined endurance and resistance exercise",1,0)</f>
        <v>1</v>
      </c>
      <c r="AV68" s="3">
        <f t="shared" ref="AV68:AV131" si="56">IF(Y68="Combination of diet, exercise and CBT",1,0)</f>
        <v>1</v>
      </c>
      <c r="AW68" s="3">
        <f t="shared" ref="AW68:AW131" si="57">IF(Z68="Any diet can give the same weight reduction given equal negative energy balance and long-term compliance",1,0)</f>
        <v>1</v>
      </c>
      <c r="AX68" s="3">
        <f t="shared" ref="AX68:AX131" si="58">IF(AA68="An energy deficit of approximately 600 kcal/day",1,0)</f>
        <v>1</v>
      </c>
      <c r="AY68" s="3">
        <f t="shared" ref="AY68:AY131" si="59">IF(AB68="Approximately 15% of patients experience suboptimal weight loss or significant weight re-gain, following gastric bypass surgery (GBP)",1,0)</f>
        <v>0</v>
      </c>
      <c r="AZ68" s="3">
        <f t="shared" ref="AZ68:AZ131" si="60">IF(AC68="Low levels of vitamin B12, vitamin D, calcium, and iron",1,0)</f>
        <v>1</v>
      </c>
      <c r="BA68" s="3">
        <f t="shared" ref="BA68:BA131" si="61">IF(AD68="Osteoporosis",1,0)</f>
        <v>1</v>
      </c>
      <c r="BB68" s="3">
        <f t="shared" ref="BB68:BB131" si="62">IF(AE68="45–60 min/day moderate intensity",1,0)</f>
        <v>0</v>
      </c>
      <c r="BC68" s="3">
        <f t="shared" ref="BC68:BC131" si="63">IF(AF68="&lt; 10%",1,0)</f>
        <v>0</v>
      </c>
      <c r="BD68" s="3">
        <f t="shared" ref="BD68:BD131" si="64">IF(AG68="Eating breakfast &gt; 5 days/week",1,0)</f>
        <v>0</v>
      </c>
      <c r="BE68" s="3">
        <f t="shared" si="28"/>
        <v>0</v>
      </c>
      <c r="BF68" s="5">
        <f t="shared" ref="BF68:BF131" si="65">SUM(AM68:BB68)+SUM(BD68:BE68)</f>
        <v>11</v>
      </c>
      <c r="BI68" s="3">
        <f t="shared" ref="BI68:BI131" si="66">VALUE(LEFT(A68,1))</f>
        <v>2</v>
      </c>
      <c r="BJ68" s="3">
        <f t="shared" si="29"/>
        <v>4</v>
      </c>
      <c r="BK68" s="3">
        <f t="shared" si="30"/>
        <v>4</v>
      </c>
      <c r="BL68" s="3">
        <f t="shared" si="31"/>
        <v>4</v>
      </c>
      <c r="BM68" s="3">
        <f t="shared" si="32"/>
        <v>4</v>
      </c>
      <c r="BN68" s="3">
        <f t="shared" si="33"/>
        <v>3</v>
      </c>
      <c r="BO68" s="3">
        <f t="shared" si="34"/>
        <v>3</v>
      </c>
      <c r="BP68" s="3">
        <f t="shared" si="35"/>
        <v>3</v>
      </c>
      <c r="BQ68" s="3">
        <f t="shared" si="36"/>
        <v>4</v>
      </c>
      <c r="BR68" s="3">
        <f t="shared" si="37"/>
        <v>4</v>
      </c>
      <c r="BS68" s="3">
        <f t="shared" si="38"/>
        <v>4</v>
      </c>
      <c r="BT68" s="3">
        <f t="shared" si="39"/>
        <v>2</v>
      </c>
      <c r="BU68" s="3">
        <f t="shared" si="40"/>
        <v>2</v>
      </c>
      <c r="BV68" s="3">
        <f t="shared" si="41"/>
        <v>3</v>
      </c>
      <c r="BW68" s="3">
        <f t="shared" si="42"/>
        <v>4</v>
      </c>
      <c r="BY68" s="5">
        <f t="shared" ref="BY68:BY131" si="67">SUM(BI68:BW68)</f>
        <v>50</v>
      </c>
      <c r="CC68" s="3">
        <f t="shared" si="45"/>
        <v>11</v>
      </c>
      <c r="CD68" s="3">
        <f t="shared" si="46"/>
        <v>50</v>
      </c>
      <c r="CE68" s="3">
        <f t="shared" ref="CE68:CE131" si="68">_xlfn.RANK.AVG(CC68,$CC68:$CC200,1)</f>
        <v>39</v>
      </c>
      <c r="CF68" s="3">
        <f t="shared" ref="CF68:CF131" si="69">_xlfn.RANK.AVG(CD68,$CD$3:$CD$135,1)</f>
        <v>126</v>
      </c>
      <c r="CG68" s="3">
        <f t="shared" ref="CG68:CG131" si="70">_xlfn.RANK.AVG(CC68,$CC$3:$CC$135,1)</f>
        <v>74</v>
      </c>
      <c r="CH68" s="3">
        <f t="shared" ref="CH68:CH131" si="71">_xlfn.RANK.AVG(CD68,$CD$3:$CD$135,1)</f>
        <v>126</v>
      </c>
      <c r="DC68" s="4"/>
      <c r="DD68" s="5"/>
      <c r="DN68" s="4"/>
      <c r="DO68" s="5"/>
      <c r="DS68" s="4"/>
      <c r="DT68" s="5"/>
    </row>
    <row r="69" spans="1:124" s="3" customFormat="1" ht="16" x14ac:dyDescent="0.2">
      <c r="A69" s="58" t="s">
        <v>134</v>
      </c>
      <c r="B69" s="58" t="s">
        <v>132</v>
      </c>
      <c r="C69" s="58" t="s">
        <v>133</v>
      </c>
      <c r="D69" s="58" t="s">
        <v>133</v>
      </c>
      <c r="E69" s="58" t="s">
        <v>134</v>
      </c>
      <c r="F69" s="58" t="s">
        <v>109</v>
      </c>
      <c r="G69" s="58" t="s">
        <v>134</v>
      </c>
      <c r="H69" s="58" t="s">
        <v>134</v>
      </c>
      <c r="I69" s="58" t="s">
        <v>133</v>
      </c>
      <c r="J69" s="58" t="s">
        <v>133</v>
      </c>
      <c r="K69" s="58" t="s">
        <v>133</v>
      </c>
      <c r="L69" s="58" t="s">
        <v>133</v>
      </c>
      <c r="M69" s="58" t="s">
        <v>134</v>
      </c>
      <c r="N69" s="58" t="s">
        <v>134</v>
      </c>
      <c r="O69" s="58" t="s">
        <v>109</v>
      </c>
      <c r="P69" s="58" t="s">
        <v>135</v>
      </c>
      <c r="Q69" s="58" t="s">
        <v>151</v>
      </c>
      <c r="R69" s="58" t="s">
        <v>136</v>
      </c>
      <c r="S69" s="58" t="s">
        <v>137</v>
      </c>
      <c r="T69" s="58" t="s">
        <v>114</v>
      </c>
      <c r="U69" s="58" t="s">
        <v>138</v>
      </c>
      <c r="V69" s="58" t="s">
        <v>116</v>
      </c>
      <c r="W69" s="58" t="s">
        <v>117</v>
      </c>
      <c r="X69" s="58" t="s">
        <v>140</v>
      </c>
      <c r="Y69" s="58" t="s">
        <v>141</v>
      </c>
      <c r="Z69" s="58" t="s">
        <v>142</v>
      </c>
      <c r="AA69" s="58" t="s">
        <v>143</v>
      </c>
      <c r="AB69" s="58" t="s">
        <v>144</v>
      </c>
      <c r="AC69" s="58" t="s">
        <v>145</v>
      </c>
      <c r="AD69" s="58" t="s">
        <v>174</v>
      </c>
      <c r="AE69" s="58" t="s">
        <v>125</v>
      </c>
      <c r="AF69" s="58" t="s">
        <v>126</v>
      </c>
      <c r="AG69" s="58" t="s">
        <v>127</v>
      </c>
      <c r="AM69" s="3">
        <f t="shared" si="47"/>
        <v>1</v>
      </c>
      <c r="AN69" s="3">
        <f t="shared" si="48"/>
        <v>0</v>
      </c>
      <c r="AO69" s="3">
        <f t="shared" si="49"/>
        <v>1</v>
      </c>
      <c r="AP69" s="3">
        <f t="shared" si="50"/>
        <v>1</v>
      </c>
      <c r="AQ69" s="3">
        <f t="shared" si="51"/>
        <v>1</v>
      </c>
      <c r="AR69" s="3">
        <f t="shared" si="52"/>
        <v>0</v>
      </c>
      <c r="AS69" s="3">
        <f t="shared" si="53"/>
        <v>1</v>
      </c>
      <c r="AT69" s="3">
        <f t="shared" si="54"/>
        <v>1</v>
      </c>
      <c r="AU69" s="3">
        <f t="shared" si="55"/>
        <v>0</v>
      </c>
      <c r="AV69" s="3">
        <f t="shared" si="56"/>
        <v>1</v>
      </c>
      <c r="AW69" s="3">
        <f t="shared" si="57"/>
        <v>1</v>
      </c>
      <c r="AX69" s="3">
        <f t="shared" si="58"/>
        <v>1</v>
      </c>
      <c r="AY69" s="3">
        <f t="shared" si="59"/>
        <v>0</v>
      </c>
      <c r="AZ69" s="3">
        <f t="shared" si="60"/>
        <v>1</v>
      </c>
      <c r="BA69" s="3">
        <f t="shared" si="61"/>
        <v>0</v>
      </c>
      <c r="BB69" s="3">
        <f t="shared" si="62"/>
        <v>0</v>
      </c>
      <c r="BC69" s="3">
        <f t="shared" si="63"/>
        <v>0</v>
      </c>
      <c r="BD69" s="3">
        <f t="shared" si="64"/>
        <v>1</v>
      </c>
      <c r="BE69" s="3">
        <f t="shared" ref="BE69:BE132" si="72">IF(AF69="20%",1,0)</f>
        <v>1</v>
      </c>
      <c r="BF69" s="5">
        <f t="shared" si="65"/>
        <v>12</v>
      </c>
      <c r="BI69" s="3">
        <f t="shared" si="66"/>
        <v>2</v>
      </c>
      <c r="BJ69" s="3">
        <f t="shared" si="29"/>
        <v>4</v>
      </c>
      <c r="BK69" s="3">
        <f t="shared" si="30"/>
        <v>3</v>
      </c>
      <c r="BL69" s="3">
        <f t="shared" si="31"/>
        <v>3</v>
      </c>
      <c r="BM69" s="3">
        <f t="shared" si="32"/>
        <v>2</v>
      </c>
      <c r="BN69" s="3">
        <f t="shared" si="33"/>
        <v>1</v>
      </c>
      <c r="BO69" s="3">
        <f t="shared" si="34"/>
        <v>2</v>
      </c>
      <c r="BP69" s="3">
        <f t="shared" si="35"/>
        <v>2</v>
      </c>
      <c r="BQ69" s="3">
        <f t="shared" si="36"/>
        <v>3</v>
      </c>
      <c r="BR69" s="3">
        <f t="shared" si="37"/>
        <v>3</v>
      </c>
      <c r="BS69" s="3">
        <f t="shared" si="38"/>
        <v>3</v>
      </c>
      <c r="BT69" s="3">
        <f t="shared" si="39"/>
        <v>3</v>
      </c>
      <c r="BU69" s="3">
        <f t="shared" si="40"/>
        <v>2</v>
      </c>
      <c r="BV69" s="3">
        <f t="shared" si="41"/>
        <v>2</v>
      </c>
      <c r="BW69" s="3">
        <f t="shared" si="42"/>
        <v>1</v>
      </c>
      <c r="BY69" s="5">
        <f t="shared" si="67"/>
        <v>36</v>
      </c>
      <c r="CC69" s="3">
        <f t="shared" si="45"/>
        <v>12</v>
      </c>
      <c r="CD69" s="3">
        <f t="shared" si="46"/>
        <v>36</v>
      </c>
      <c r="CE69" s="3">
        <f t="shared" si="68"/>
        <v>50.5</v>
      </c>
      <c r="CF69" s="3">
        <f t="shared" si="69"/>
        <v>52.5</v>
      </c>
      <c r="CG69" s="3">
        <f t="shared" si="70"/>
        <v>100</v>
      </c>
      <c r="CH69" s="3">
        <f t="shared" si="71"/>
        <v>52.5</v>
      </c>
      <c r="DC69" s="4"/>
      <c r="DD69" s="5"/>
      <c r="DN69" s="4"/>
      <c r="DO69" s="5"/>
      <c r="DS69" s="4"/>
      <c r="DT69" s="5"/>
    </row>
    <row r="70" spans="1:124" s="3" customFormat="1" ht="16" x14ac:dyDescent="0.2">
      <c r="A70" s="58" t="s">
        <v>134</v>
      </c>
      <c r="B70" s="58" t="s">
        <v>133</v>
      </c>
      <c r="C70" s="58" t="s">
        <v>133</v>
      </c>
      <c r="D70" s="58" t="s">
        <v>134</v>
      </c>
      <c r="E70" s="58" t="s">
        <v>134</v>
      </c>
      <c r="F70" s="58" t="s">
        <v>134</v>
      </c>
      <c r="G70" s="58" t="s">
        <v>133</v>
      </c>
      <c r="H70" s="58" t="s">
        <v>134</v>
      </c>
      <c r="I70" s="58" t="s">
        <v>132</v>
      </c>
      <c r="J70" s="58" t="s">
        <v>132</v>
      </c>
      <c r="K70" s="58" t="s">
        <v>132</v>
      </c>
      <c r="L70" s="58" t="s">
        <v>134</v>
      </c>
      <c r="M70" s="58" t="s">
        <v>133</v>
      </c>
      <c r="N70" s="58" t="s">
        <v>134</v>
      </c>
      <c r="O70" s="58" t="s">
        <v>134</v>
      </c>
      <c r="P70" s="58" t="s">
        <v>135</v>
      </c>
      <c r="Q70" s="58" t="s">
        <v>111</v>
      </c>
      <c r="R70" s="58" t="s">
        <v>136</v>
      </c>
      <c r="S70" s="58" t="s">
        <v>137</v>
      </c>
      <c r="T70" s="58" t="s">
        <v>195</v>
      </c>
      <c r="U70" s="58" t="s">
        <v>155</v>
      </c>
      <c r="V70" s="58" t="s">
        <v>176</v>
      </c>
      <c r="W70" s="58" t="s">
        <v>117</v>
      </c>
      <c r="X70" s="58" t="s">
        <v>118</v>
      </c>
      <c r="Y70" s="58" t="s">
        <v>141</v>
      </c>
      <c r="Z70" s="58" t="s">
        <v>142</v>
      </c>
      <c r="AA70" s="58" t="s">
        <v>143</v>
      </c>
      <c r="AB70" s="58" t="s">
        <v>153</v>
      </c>
      <c r="AC70" s="58" t="s">
        <v>145</v>
      </c>
      <c r="AD70" s="58" t="s">
        <v>123</v>
      </c>
      <c r="AE70" s="58" t="s">
        <v>125</v>
      </c>
      <c r="AF70" s="58" t="s">
        <v>146</v>
      </c>
      <c r="AG70" s="58" t="s">
        <v>147</v>
      </c>
      <c r="AM70" s="3">
        <f t="shared" si="47"/>
        <v>1</v>
      </c>
      <c r="AN70" s="3">
        <f t="shared" si="48"/>
        <v>1</v>
      </c>
      <c r="AO70" s="3">
        <f t="shared" si="49"/>
        <v>1</v>
      </c>
      <c r="AP70" s="3">
        <f t="shared" si="50"/>
        <v>1</v>
      </c>
      <c r="AQ70" s="3">
        <f t="shared" si="51"/>
        <v>0</v>
      </c>
      <c r="AR70" s="3">
        <f t="shared" si="52"/>
        <v>0</v>
      </c>
      <c r="AS70" s="3">
        <f t="shared" si="53"/>
        <v>0</v>
      </c>
      <c r="AT70" s="3">
        <f t="shared" si="54"/>
        <v>1</v>
      </c>
      <c r="AU70" s="3">
        <f t="shared" si="55"/>
        <v>1</v>
      </c>
      <c r="AV70" s="3">
        <f t="shared" si="56"/>
        <v>1</v>
      </c>
      <c r="AW70" s="3">
        <f t="shared" si="57"/>
        <v>1</v>
      </c>
      <c r="AX70" s="3">
        <f t="shared" si="58"/>
        <v>1</v>
      </c>
      <c r="AY70" s="3">
        <f t="shared" si="59"/>
        <v>1</v>
      </c>
      <c r="AZ70" s="3">
        <f t="shared" si="60"/>
        <v>1</v>
      </c>
      <c r="BA70" s="3">
        <f t="shared" si="61"/>
        <v>1</v>
      </c>
      <c r="BB70" s="3">
        <f t="shared" si="62"/>
        <v>0</v>
      </c>
      <c r="BC70" s="3">
        <f t="shared" si="63"/>
        <v>0</v>
      </c>
      <c r="BD70" s="3">
        <f t="shared" si="64"/>
        <v>0</v>
      </c>
      <c r="BE70" s="3">
        <f t="shared" si="72"/>
        <v>0</v>
      </c>
      <c r="BF70" s="5">
        <f t="shared" si="65"/>
        <v>12</v>
      </c>
      <c r="BI70" s="3">
        <f t="shared" si="66"/>
        <v>2</v>
      </c>
      <c r="BJ70" s="3">
        <f t="shared" si="29"/>
        <v>3</v>
      </c>
      <c r="BK70" s="3">
        <f t="shared" si="30"/>
        <v>3</v>
      </c>
      <c r="BL70" s="3">
        <f t="shared" si="31"/>
        <v>2</v>
      </c>
      <c r="BM70" s="3">
        <f t="shared" si="32"/>
        <v>2</v>
      </c>
      <c r="BN70" s="3">
        <f t="shared" si="33"/>
        <v>2</v>
      </c>
      <c r="BO70" s="3">
        <f t="shared" si="34"/>
        <v>3</v>
      </c>
      <c r="BP70" s="3">
        <f t="shared" si="35"/>
        <v>2</v>
      </c>
      <c r="BQ70" s="3">
        <f t="shared" si="36"/>
        <v>4</v>
      </c>
      <c r="BR70" s="3">
        <f t="shared" si="37"/>
        <v>4</v>
      </c>
      <c r="BS70" s="3">
        <f t="shared" si="38"/>
        <v>4</v>
      </c>
      <c r="BT70" s="3">
        <f t="shared" si="39"/>
        <v>2</v>
      </c>
      <c r="BU70" s="3">
        <f t="shared" si="40"/>
        <v>3</v>
      </c>
      <c r="BV70" s="3">
        <f t="shared" si="41"/>
        <v>2</v>
      </c>
      <c r="BW70" s="3">
        <f t="shared" si="42"/>
        <v>2</v>
      </c>
      <c r="BY70" s="5">
        <f t="shared" si="67"/>
        <v>40</v>
      </c>
      <c r="CC70" s="3">
        <f t="shared" si="45"/>
        <v>12</v>
      </c>
      <c r="CD70" s="3">
        <f t="shared" si="46"/>
        <v>40</v>
      </c>
      <c r="CE70" s="3">
        <f t="shared" si="68"/>
        <v>50</v>
      </c>
      <c r="CF70" s="3">
        <f t="shared" si="69"/>
        <v>86</v>
      </c>
      <c r="CG70" s="3">
        <f t="shared" si="70"/>
        <v>100</v>
      </c>
      <c r="CH70" s="3">
        <f t="shared" si="71"/>
        <v>86</v>
      </c>
      <c r="DC70" s="4"/>
      <c r="DD70" s="5"/>
      <c r="DN70" s="4"/>
      <c r="DO70" s="5"/>
      <c r="DS70" s="4"/>
      <c r="DT70" s="5"/>
    </row>
    <row r="71" spans="1:124" s="3" customFormat="1" ht="16" x14ac:dyDescent="0.2">
      <c r="A71" s="58" t="s">
        <v>109</v>
      </c>
      <c r="B71" s="58" t="s">
        <v>133</v>
      </c>
      <c r="C71" s="58" t="s">
        <v>133</v>
      </c>
      <c r="D71" s="58" t="s">
        <v>134</v>
      </c>
      <c r="E71" s="58" t="s">
        <v>134</v>
      </c>
      <c r="F71" s="58" t="s">
        <v>133</v>
      </c>
      <c r="G71" s="58" t="s">
        <v>134</v>
      </c>
      <c r="H71" s="58" t="s">
        <v>134</v>
      </c>
      <c r="I71" s="58" t="s">
        <v>133</v>
      </c>
      <c r="J71" s="58" t="s">
        <v>134</v>
      </c>
      <c r="K71" s="58" t="s">
        <v>133</v>
      </c>
      <c r="L71" s="58" t="s">
        <v>134</v>
      </c>
      <c r="M71" s="58" t="s">
        <v>134</v>
      </c>
      <c r="N71" s="58" t="s">
        <v>134</v>
      </c>
      <c r="O71" s="58" t="s">
        <v>133</v>
      </c>
      <c r="P71" s="58" t="s">
        <v>110</v>
      </c>
      <c r="Q71" s="58" t="s">
        <v>151</v>
      </c>
      <c r="R71" s="58" t="s">
        <v>136</v>
      </c>
      <c r="S71" s="58" t="s">
        <v>137</v>
      </c>
      <c r="T71" s="58" t="s">
        <v>114</v>
      </c>
      <c r="U71" s="58" t="s">
        <v>115</v>
      </c>
      <c r="V71" s="58" t="s">
        <v>176</v>
      </c>
      <c r="W71" s="58" t="s">
        <v>117</v>
      </c>
      <c r="X71" s="58" t="s">
        <v>118</v>
      </c>
      <c r="Y71" s="58" t="s">
        <v>141</v>
      </c>
      <c r="Z71" s="58" t="s">
        <v>142</v>
      </c>
      <c r="AA71" s="58" t="s">
        <v>143</v>
      </c>
      <c r="AB71" s="58" t="s">
        <v>144</v>
      </c>
      <c r="AC71" s="58" t="s">
        <v>145</v>
      </c>
      <c r="AD71" s="58" t="s">
        <v>123</v>
      </c>
      <c r="AE71" s="58" t="s">
        <v>125</v>
      </c>
      <c r="AF71" s="58" t="s">
        <v>157</v>
      </c>
      <c r="AG71" s="58" t="s">
        <v>147</v>
      </c>
      <c r="AM71" s="3">
        <f t="shared" si="47"/>
        <v>0</v>
      </c>
      <c r="AN71" s="3">
        <f t="shared" si="48"/>
        <v>0</v>
      </c>
      <c r="AO71" s="3">
        <f t="shared" si="49"/>
        <v>1</v>
      </c>
      <c r="AP71" s="3">
        <f t="shared" si="50"/>
        <v>1</v>
      </c>
      <c r="AQ71" s="3">
        <f t="shared" si="51"/>
        <v>1</v>
      </c>
      <c r="AR71" s="3">
        <f t="shared" si="52"/>
        <v>0</v>
      </c>
      <c r="AS71" s="3">
        <f t="shared" si="53"/>
        <v>0</v>
      </c>
      <c r="AT71" s="3">
        <f t="shared" si="54"/>
        <v>1</v>
      </c>
      <c r="AU71" s="3">
        <f t="shared" si="55"/>
        <v>1</v>
      </c>
      <c r="AV71" s="3">
        <f t="shared" si="56"/>
        <v>1</v>
      </c>
      <c r="AW71" s="3">
        <f t="shared" si="57"/>
        <v>1</v>
      </c>
      <c r="AX71" s="3">
        <f t="shared" si="58"/>
        <v>1</v>
      </c>
      <c r="AY71" s="3">
        <f t="shared" si="59"/>
        <v>0</v>
      </c>
      <c r="AZ71" s="3">
        <f t="shared" si="60"/>
        <v>1</v>
      </c>
      <c r="BA71" s="3">
        <f t="shared" si="61"/>
        <v>1</v>
      </c>
      <c r="BB71" s="3">
        <f t="shared" si="62"/>
        <v>0</v>
      </c>
      <c r="BC71" s="3">
        <f t="shared" si="63"/>
        <v>1</v>
      </c>
      <c r="BD71" s="3">
        <f t="shared" si="64"/>
        <v>0</v>
      </c>
      <c r="BE71" s="3">
        <f t="shared" si="72"/>
        <v>0</v>
      </c>
      <c r="BF71" s="5">
        <f t="shared" si="65"/>
        <v>10</v>
      </c>
      <c r="BI71" s="3">
        <f t="shared" si="66"/>
        <v>1</v>
      </c>
      <c r="BJ71" s="3">
        <f t="shared" si="29"/>
        <v>3</v>
      </c>
      <c r="BK71" s="3">
        <f t="shared" si="30"/>
        <v>3</v>
      </c>
      <c r="BL71" s="3">
        <f t="shared" si="31"/>
        <v>2</v>
      </c>
      <c r="BM71" s="3">
        <f t="shared" si="32"/>
        <v>2</v>
      </c>
      <c r="BN71" s="3">
        <f t="shared" si="33"/>
        <v>3</v>
      </c>
      <c r="BO71" s="3">
        <f t="shared" si="34"/>
        <v>2</v>
      </c>
      <c r="BP71" s="3">
        <f t="shared" si="35"/>
        <v>2</v>
      </c>
      <c r="BQ71" s="3">
        <f t="shared" si="36"/>
        <v>3</v>
      </c>
      <c r="BR71" s="3">
        <f t="shared" si="37"/>
        <v>2</v>
      </c>
      <c r="BS71" s="3">
        <f t="shared" si="38"/>
        <v>3</v>
      </c>
      <c r="BT71" s="3">
        <f t="shared" si="39"/>
        <v>2</v>
      </c>
      <c r="BU71" s="3">
        <f t="shared" si="40"/>
        <v>2</v>
      </c>
      <c r="BV71" s="3">
        <f t="shared" si="41"/>
        <v>2</v>
      </c>
      <c r="BW71" s="3">
        <f t="shared" si="42"/>
        <v>3</v>
      </c>
      <c r="BY71" s="5">
        <f t="shared" si="67"/>
        <v>35</v>
      </c>
      <c r="CC71" s="3">
        <f t="shared" si="45"/>
        <v>10</v>
      </c>
      <c r="CD71" s="3">
        <f t="shared" si="46"/>
        <v>35</v>
      </c>
      <c r="CE71" s="3">
        <f t="shared" si="68"/>
        <v>27</v>
      </c>
      <c r="CF71" s="3">
        <f t="shared" si="69"/>
        <v>44.5</v>
      </c>
      <c r="CG71" s="3">
        <f t="shared" si="70"/>
        <v>50</v>
      </c>
      <c r="CH71" s="3">
        <f t="shared" si="71"/>
        <v>44.5</v>
      </c>
      <c r="DC71" s="4"/>
      <c r="DD71" s="5"/>
      <c r="DN71" s="4"/>
      <c r="DO71" s="5"/>
      <c r="DS71" s="4"/>
      <c r="DT71" s="5"/>
    </row>
    <row r="72" spans="1:124" s="3" customFormat="1" ht="16" x14ac:dyDescent="0.2">
      <c r="A72" s="58" t="s">
        <v>134</v>
      </c>
      <c r="B72" s="58" t="s">
        <v>132</v>
      </c>
      <c r="C72" s="58" t="s">
        <v>133</v>
      </c>
      <c r="D72" s="58" t="s">
        <v>134</v>
      </c>
      <c r="E72" s="58" t="s">
        <v>133</v>
      </c>
      <c r="F72" s="58" t="s">
        <v>133</v>
      </c>
      <c r="G72" s="58" t="s">
        <v>134</v>
      </c>
      <c r="H72" s="58" t="s">
        <v>133</v>
      </c>
      <c r="I72" s="58" t="s">
        <v>133</v>
      </c>
      <c r="J72" s="58" t="s">
        <v>134</v>
      </c>
      <c r="K72" s="58" t="s">
        <v>134</v>
      </c>
      <c r="L72" s="58" t="s">
        <v>133</v>
      </c>
      <c r="M72" s="58" t="s">
        <v>134</v>
      </c>
      <c r="N72" s="58" t="s">
        <v>133</v>
      </c>
      <c r="O72" s="58" t="s">
        <v>133</v>
      </c>
      <c r="P72" s="58" t="s">
        <v>135</v>
      </c>
      <c r="Q72" s="58" t="s">
        <v>151</v>
      </c>
      <c r="R72" s="58" t="s">
        <v>136</v>
      </c>
      <c r="S72" s="58" t="s">
        <v>137</v>
      </c>
      <c r="T72" s="58" t="s">
        <v>168</v>
      </c>
      <c r="U72" s="58" t="s">
        <v>138</v>
      </c>
      <c r="V72" s="58" t="s">
        <v>116</v>
      </c>
      <c r="W72" s="58" t="s">
        <v>117</v>
      </c>
      <c r="X72" s="58" t="s">
        <v>186</v>
      </c>
      <c r="Y72" s="58" t="s">
        <v>141</v>
      </c>
      <c r="Z72" s="58" t="s">
        <v>142</v>
      </c>
      <c r="AA72" s="58" t="s">
        <v>143</v>
      </c>
      <c r="AB72" s="58" t="s">
        <v>161</v>
      </c>
      <c r="AC72" s="58" t="s">
        <v>145</v>
      </c>
      <c r="AD72" s="58" t="s">
        <v>123</v>
      </c>
      <c r="AE72" s="58" t="s">
        <v>171</v>
      </c>
      <c r="AF72" s="58" t="s">
        <v>126</v>
      </c>
      <c r="AG72" s="58" t="s">
        <v>147</v>
      </c>
      <c r="AM72" s="3">
        <f t="shared" si="47"/>
        <v>1</v>
      </c>
      <c r="AN72" s="3">
        <f t="shared" si="48"/>
        <v>0</v>
      </c>
      <c r="AO72" s="3">
        <f t="shared" si="49"/>
        <v>1</v>
      </c>
      <c r="AP72" s="3">
        <f t="shared" si="50"/>
        <v>1</v>
      </c>
      <c r="AQ72" s="3">
        <f t="shared" si="51"/>
        <v>0</v>
      </c>
      <c r="AR72" s="3">
        <f t="shared" si="52"/>
        <v>0</v>
      </c>
      <c r="AS72" s="3">
        <f t="shared" si="53"/>
        <v>1</v>
      </c>
      <c r="AT72" s="3">
        <f t="shared" si="54"/>
        <v>1</v>
      </c>
      <c r="AU72" s="3">
        <f t="shared" si="55"/>
        <v>0</v>
      </c>
      <c r="AV72" s="3">
        <f t="shared" si="56"/>
        <v>1</v>
      </c>
      <c r="AW72" s="3">
        <f t="shared" si="57"/>
        <v>1</v>
      </c>
      <c r="AX72" s="3">
        <f t="shared" si="58"/>
        <v>1</v>
      </c>
      <c r="AY72" s="3">
        <f t="shared" si="59"/>
        <v>0</v>
      </c>
      <c r="AZ72" s="3">
        <f t="shared" si="60"/>
        <v>1</v>
      </c>
      <c r="BA72" s="3">
        <f t="shared" si="61"/>
        <v>1</v>
      </c>
      <c r="BB72" s="3">
        <f t="shared" si="62"/>
        <v>1</v>
      </c>
      <c r="BC72" s="3">
        <f t="shared" si="63"/>
        <v>0</v>
      </c>
      <c r="BD72" s="3">
        <f t="shared" si="64"/>
        <v>0</v>
      </c>
      <c r="BE72" s="3">
        <f t="shared" si="72"/>
        <v>1</v>
      </c>
      <c r="BF72" s="5">
        <f t="shared" si="65"/>
        <v>12</v>
      </c>
      <c r="BI72" s="3">
        <f t="shared" si="66"/>
        <v>2</v>
      </c>
      <c r="BJ72" s="3">
        <f t="shared" si="29"/>
        <v>4</v>
      </c>
      <c r="BK72" s="3">
        <f t="shared" si="30"/>
        <v>3</v>
      </c>
      <c r="BL72" s="3">
        <f t="shared" si="31"/>
        <v>2</v>
      </c>
      <c r="BM72" s="3">
        <f t="shared" si="32"/>
        <v>3</v>
      </c>
      <c r="BN72" s="3">
        <f t="shared" si="33"/>
        <v>3</v>
      </c>
      <c r="BO72" s="3">
        <f t="shared" si="34"/>
        <v>2</v>
      </c>
      <c r="BP72" s="3">
        <f t="shared" si="35"/>
        <v>3</v>
      </c>
      <c r="BQ72" s="3">
        <f t="shared" si="36"/>
        <v>3</v>
      </c>
      <c r="BR72" s="3">
        <f t="shared" si="37"/>
        <v>2</v>
      </c>
      <c r="BS72" s="3">
        <f t="shared" si="38"/>
        <v>2</v>
      </c>
      <c r="BT72" s="3">
        <f t="shared" si="39"/>
        <v>3</v>
      </c>
      <c r="BU72" s="3">
        <f t="shared" si="40"/>
        <v>2</v>
      </c>
      <c r="BV72" s="3">
        <f t="shared" si="41"/>
        <v>3</v>
      </c>
      <c r="BW72" s="3">
        <f t="shared" si="42"/>
        <v>3</v>
      </c>
      <c r="BY72" s="5">
        <f t="shared" si="67"/>
        <v>40</v>
      </c>
      <c r="CC72" s="3">
        <f t="shared" si="45"/>
        <v>12</v>
      </c>
      <c r="CD72" s="3">
        <f t="shared" si="46"/>
        <v>40</v>
      </c>
      <c r="CE72" s="3">
        <f t="shared" si="68"/>
        <v>48.5</v>
      </c>
      <c r="CF72" s="3">
        <f t="shared" si="69"/>
        <v>86</v>
      </c>
      <c r="CG72" s="3">
        <f t="shared" si="70"/>
        <v>100</v>
      </c>
      <c r="CH72" s="3">
        <f t="shared" si="71"/>
        <v>86</v>
      </c>
      <c r="DC72" s="4"/>
      <c r="DD72" s="5"/>
      <c r="DN72" s="4"/>
      <c r="DO72" s="5"/>
      <c r="DS72" s="4"/>
      <c r="DT72" s="5"/>
    </row>
    <row r="73" spans="1:124" s="3" customFormat="1" ht="16" x14ac:dyDescent="0.2">
      <c r="A73" s="58" t="s">
        <v>134</v>
      </c>
      <c r="B73" s="58" t="s">
        <v>132</v>
      </c>
      <c r="C73" s="58" t="s">
        <v>133</v>
      </c>
      <c r="D73" s="58" t="s">
        <v>133</v>
      </c>
      <c r="E73" s="58" t="s">
        <v>133</v>
      </c>
      <c r="F73" s="58" t="s">
        <v>133</v>
      </c>
      <c r="G73" s="58" t="s">
        <v>133</v>
      </c>
      <c r="H73" s="58" t="s">
        <v>133</v>
      </c>
      <c r="I73" s="58" t="s">
        <v>133</v>
      </c>
      <c r="J73" s="58" t="s">
        <v>133</v>
      </c>
      <c r="K73" s="58" t="s">
        <v>134</v>
      </c>
      <c r="L73" s="58" t="s">
        <v>133</v>
      </c>
      <c r="M73" s="58" t="s">
        <v>133</v>
      </c>
      <c r="N73" s="58" t="s">
        <v>133</v>
      </c>
      <c r="O73" s="58" t="s">
        <v>133</v>
      </c>
      <c r="P73" s="58" t="s">
        <v>135</v>
      </c>
      <c r="Q73" s="58" t="s">
        <v>111</v>
      </c>
      <c r="R73" s="58" t="s">
        <v>136</v>
      </c>
      <c r="S73" s="58" t="s">
        <v>137</v>
      </c>
      <c r="T73" s="58" t="s">
        <v>114</v>
      </c>
      <c r="U73" s="58" t="s">
        <v>178</v>
      </c>
      <c r="V73" s="58" t="s">
        <v>116</v>
      </c>
      <c r="W73" s="58" t="s">
        <v>117</v>
      </c>
      <c r="X73" s="58" t="s">
        <v>118</v>
      </c>
      <c r="Y73" s="58" t="s">
        <v>141</v>
      </c>
      <c r="Z73" s="58" t="s">
        <v>142</v>
      </c>
      <c r="AA73" s="58" t="s">
        <v>143</v>
      </c>
      <c r="AB73" s="58" t="s">
        <v>153</v>
      </c>
      <c r="AC73" s="58" t="s">
        <v>145</v>
      </c>
      <c r="AD73" s="58" t="s">
        <v>123</v>
      </c>
      <c r="AE73" s="58" t="s">
        <v>187</v>
      </c>
      <c r="AF73" s="58" t="s">
        <v>126</v>
      </c>
      <c r="AG73" s="58" t="s">
        <v>147</v>
      </c>
      <c r="AM73" s="3">
        <f t="shared" si="47"/>
        <v>1</v>
      </c>
      <c r="AN73" s="3">
        <f t="shared" si="48"/>
        <v>1</v>
      </c>
      <c r="AO73" s="3">
        <f t="shared" si="49"/>
        <v>1</v>
      </c>
      <c r="AP73" s="3">
        <f t="shared" si="50"/>
        <v>1</v>
      </c>
      <c r="AQ73" s="3">
        <f t="shared" si="51"/>
        <v>1</v>
      </c>
      <c r="AR73" s="3">
        <f t="shared" si="52"/>
        <v>1</v>
      </c>
      <c r="AS73" s="3">
        <f t="shared" si="53"/>
        <v>1</v>
      </c>
      <c r="AT73" s="3">
        <f t="shared" si="54"/>
        <v>1</v>
      </c>
      <c r="AU73" s="3">
        <f t="shared" si="55"/>
        <v>1</v>
      </c>
      <c r="AV73" s="3">
        <f t="shared" si="56"/>
        <v>1</v>
      </c>
      <c r="AW73" s="3">
        <f t="shared" si="57"/>
        <v>1</v>
      </c>
      <c r="AX73" s="3">
        <f t="shared" si="58"/>
        <v>1</v>
      </c>
      <c r="AY73" s="3">
        <f t="shared" si="59"/>
        <v>1</v>
      </c>
      <c r="AZ73" s="3">
        <f t="shared" si="60"/>
        <v>1</v>
      </c>
      <c r="BA73" s="3">
        <f t="shared" si="61"/>
        <v>1</v>
      </c>
      <c r="BB73" s="3">
        <f t="shared" si="62"/>
        <v>0</v>
      </c>
      <c r="BC73" s="3">
        <f t="shared" si="63"/>
        <v>0</v>
      </c>
      <c r="BD73" s="3">
        <f t="shared" si="64"/>
        <v>0</v>
      </c>
      <c r="BE73" s="3">
        <f t="shared" si="72"/>
        <v>1</v>
      </c>
      <c r="BF73" s="5">
        <f t="shared" si="65"/>
        <v>16</v>
      </c>
      <c r="BI73" s="3">
        <f t="shared" si="66"/>
        <v>2</v>
      </c>
      <c r="BJ73" s="3">
        <f t="shared" si="29"/>
        <v>4</v>
      </c>
      <c r="BK73" s="3">
        <f t="shared" si="30"/>
        <v>3</v>
      </c>
      <c r="BL73" s="3">
        <f t="shared" si="31"/>
        <v>3</v>
      </c>
      <c r="BM73" s="3">
        <f t="shared" si="32"/>
        <v>3</v>
      </c>
      <c r="BN73" s="3">
        <f t="shared" si="33"/>
        <v>3</v>
      </c>
      <c r="BO73" s="3">
        <f t="shared" si="34"/>
        <v>3</v>
      </c>
      <c r="BP73" s="3">
        <f t="shared" si="35"/>
        <v>3</v>
      </c>
      <c r="BQ73" s="3">
        <f t="shared" si="36"/>
        <v>3</v>
      </c>
      <c r="BR73" s="3">
        <f t="shared" si="37"/>
        <v>3</v>
      </c>
      <c r="BS73" s="3">
        <f t="shared" si="38"/>
        <v>2</v>
      </c>
      <c r="BT73" s="3">
        <f t="shared" si="39"/>
        <v>3</v>
      </c>
      <c r="BU73" s="3">
        <f t="shared" si="40"/>
        <v>3</v>
      </c>
      <c r="BV73" s="3">
        <f t="shared" si="41"/>
        <v>3</v>
      </c>
      <c r="BW73" s="3">
        <f t="shared" si="42"/>
        <v>3</v>
      </c>
      <c r="BY73" s="5">
        <f t="shared" si="67"/>
        <v>44</v>
      </c>
      <c r="CC73" s="3">
        <f t="shared" si="45"/>
        <v>16</v>
      </c>
      <c r="CD73" s="3">
        <f t="shared" si="46"/>
        <v>44</v>
      </c>
      <c r="CE73" s="3">
        <f t="shared" si="68"/>
        <v>63</v>
      </c>
      <c r="CF73" s="3">
        <f t="shared" si="69"/>
        <v>112</v>
      </c>
      <c r="CG73" s="3">
        <f t="shared" si="70"/>
        <v>132.5</v>
      </c>
      <c r="CH73" s="3">
        <f t="shared" si="71"/>
        <v>112</v>
      </c>
      <c r="DC73" s="4"/>
      <c r="DD73" s="5"/>
      <c r="DN73" s="4"/>
      <c r="DO73" s="5"/>
      <c r="DS73" s="4"/>
      <c r="DT73" s="5"/>
    </row>
    <row r="74" spans="1:124" s="3" customFormat="1" ht="16" x14ac:dyDescent="0.2">
      <c r="A74" s="58" t="s">
        <v>133</v>
      </c>
      <c r="B74" s="58" t="s">
        <v>132</v>
      </c>
      <c r="C74" s="58" t="s">
        <v>133</v>
      </c>
      <c r="D74" s="58" t="s">
        <v>133</v>
      </c>
      <c r="E74" s="58" t="s">
        <v>134</v>
      </c>
      <c r="F74" s="58" t="s">
        <v>134</v>
      </c>
      <c r="G74" s="58" t="s">
        <v>134</v>
      </c>
      <c r="H74" s="58" t="s">
        <v>134</v>
      </c>
      <c r="I74" s="58" t="s">
        <v>133</v>
      </c>
      <c r="J74" s="58" t="s">
        <v>133</v>
      </c>
      <c r="K74" s="58" t="s">
        <v>133</v>
      </c>
      <c r="L74" s="58" t="s">
        <v>133</v>
      </c>
      <c r="M74" s="58" t="s">
        <v>133</v>
      </c>
      <c r="N74" s="58" t="s">
        <v>134</v>
      </c>
      <c r="O74" s="58" t="s">
        <v>134</v>
      </c>
      <c r="P74" s="58" t="s">
        <v>173</v>
      </c>
      <c r="Q74" s="58" t="s">
        <v>151</v>
      </c>
      <c r="R74" s="58" t="s">
        <v>136</v>
      </c>
      <c r="S74" s="58" t="s">
        <v>137</v>
      </c>
      <c r="T74" s="58" t="s">
        <v>114</v>
      </c>
      <c r="U74" s="58" t="s">
        <v>138</v>
      </c>
      <c r="V74" s="58" t="s">
        <v>176</v>
      </c>
      <c r="W74" s="58" t="s">
        <v>139</v>
      </c>
      <c r="X74" s="58" t="s">
        <v>118</v>
      </c>
      <c r="Y74" s="58" t="s">
        <v>141</v>
      </c>
      <c r="Z74" s="58" t="s">
        <v>120</v>
      </c>
      <c r="AA74" s="58" t="s">
        <v>182</v>
      </c>
      <c r="AB74" s="58" t="s">
        <v>122</v>
      </c>
      <c r="AC74" s="58" t="s">
        <v>145</v>
      </c>
      <c r="AD74" s="58" t="s">
        <v>123</v>
      </c>
      <c r="AE74" s="58" t="s">
        <v>125</v>
      </c>
      <c r="AF74" s="58" t="s">
        <v>146</v>
      </c>
      <c r="AG74" s="58" t="s">
        <v>147</v>
      </c>
      <c r="AM74" s="3">
        <f t="shared" si="47"/>
        <v>0</v>
      </c>
      <c r="AN74" s="3">
        <f t="shared" si="48"/>
        <v>0</v>
      </c>
      <c r="AO74" s="3">
        <f t="shared" si="49"/>
        <v>1</v>
      </c>
      <c r="AP74" s="3">
        <f t="shared" si="50"/>
        <v>1</v>
      </c>
      <c r="AQ74" s="3">
        <f t="shared" si="51"/>
        <v>1</v>
      </c>
      <c r="AR74" s="3">
        <f t="shared" si="52"/>
        <v>0</v>
      </c>
      <c r="AS74" s="3">
        <f t="shared" si="53"/>
        <v>0</v>
      </c>
      <c r="AT74" s="3">
        <f t="shared" si="54"/>
        <v>0</v>
      </c>
      <c r="AU74" s="3">
        <f t="shared" si="55"/>
        <v>1</v>
      </c>
      <c r="AV74" s="3">
        <f t="shared" si="56"/>
        <v>1</v>
      </c>
      <c r="AW74" s="3">
        <f t="shared" si="57"/>
        <v>0</v>
      </c>
      <c r="AX74" s="3">
        <f t="shared" si="58"/>
        <v>0</v>
      </c>
      <c r="AY74" s="3">
        <f t="shared" si="59"/>
        <v>0</v>
      </c>
      <c r="AZ74" s="3">
        <f t="shared" si="60"/>
        <v>1</v>
      </c>
      <c r="BA74" s="3">
        <f t="shared" si="61"/>
        <v>1</v>
      </c>
      <c r="BB74" s="3">
        <f t="shared" si="62"/>
        <v>0</v>
      </c>
      <c r="BC74" s="3">
        <f t="shared" si="63"/>
        <v>0</v>
      </c>
      <c r="BD74" s="3">
        <f t="shared" si="64"/>
        <v>0</v>
      </c>
      <c r="BE74" s="3">
        <f t="shared" si="72"/>
        <v>0</v>
      </c>
      <c r="BF74" s="5">
        <f t="shared" si="65"/>
        <v>7</v>
      </c>
      <c r="BI74" s="3">
        <f t="shared" si="66"/>
        <v>3</v>
      </c>
      <c r="BJ74" s="3">
        <f t="shared" si="29"/>
        <v>4</v>
      </c>
      <c r="BK74" s="3">
        <f t="shared" si="30"/>
        <v>3</v>
      </c>
      <c r="BL74" s="3">
        <f t="shared" si="31"/>
        <v>3</v>
      </c>
      <c r="BM74" s="3">
        <f t="shared" si="32"/>
        <v>2</v>
      </c>
      <c r="BN74" s="3">
        <f t="shared" si="33"/>
        <v>2</v>
      </c>
      <c r="BO74" s="3">
        <f t="shared" si="34"/>
        <v>2</v>
      </c>
      <c r="BP74" s="3">
        <f t="shared" si="35"/>
        <v>2</v>
      </c>
      <c r="BQ74" s="3">
        <f t="shared" si="36"/>
        <v>3</v>
      </c>
      <c r="BR74" s="3">
        <f t="shared" si="37"/>
        <v>3</v>
      </c>
      <c r="BS74" s="3">
        <f t="shared" si="38"/>
        <v>3</v>
      </c>
      <c r="BT74" s="3">
        <f t="shared" si="39"/>
        <v>3</v>
      </c>
      <c r="BU74" s="3">
        <f t="shared" si="40"/>
        <v>3</v>
      </c>
      <c r="BV74" s="3">
        <f t="shared" si="41"/>
        <v>2</v>
      </c>
      <c r="BW74" s="3">
        <f t="shared" si="42"/>
        <v>2</v>
      </c>
      <c r="BY74" s="5">
        <f t="shared" si="67"/>
        <v>40</v>
      </c>
      <c r="CC74" s="3">
        <f t="shared" si="45"/>
        <v>7</v>
      </c>
      <c r="CD74" s="3">
        <f t="shared" si="46"/>
        <v>40</v>
      </c>
      <c r="CE74" s="3">
        <f t="shared" si="68"/>
        <v>2.5</v>
      </c>
      <c r="CF74" s="3">
        <f t="shared" si="69"/>
        <v>86</v>
      </c>
      <c r="CG74" s="3">
        <f t="shared" si="70"/>
        <v>9</v>
      </c>
      <c r="CH74" s="3">
        <f t="shared" si="71"/>
        <v>86</v>
      </c>
      <c r="DC74" s="4"/>
      <c r="DD74" s="5"/>
      <c r="DN74" s="4"/>
      <c r="DO74" s="5"/>
      <c r="DS74" s="4"/>
      <c r="DT74" s="5"/>
    </row>
    <row r="75" spans="1:124" s="3" customFormat="1" ht="16" x14ac:dyDescent="0.2">
      <c r="A75" s="58" t="s">
        <v>134</v>
      </c>
      <c r="B75" s="58" t="s">
        <v>132</v>
      </c>
      <c r="C75" s="58" t="s">
        <v>133</v>
      </c>
      <c r="D75" s="58" t="s">
        <v>134</v>
      </c>
      <c r="E75" s="58" t="s">
        <v>134</v>
      </c>
      <c r="F75" s="58" t="s">
        <v>134</v>
      </c>
      <c r="G75" s="58" t="s">
        <v>134</v>
      </c>
      <c r="H75" s="58" t="s">
        <v>134</v>
      </c>
      <c r="I75" s="58" t="s">
        <v>132</v>
      </c>
      <c r="J75" s="58" t="s">
        <v>134</v>
      </c>
      <c r="K75" s="58" t="s">
        <v>134</v>
      </c>
      <c r="L75" s="58" t="s">
        <v>109</v>
      </c>
      <c r="M75" s="58" t="s">
        <v>134</v>
      </c>
      <c r="N75" s="58" t="s">
        <v>134</v>
      </c>
      <c r="O75" s="58" t="s">
        <v>134</v>
      </c>
      <c r="P75" s="58" t="s">
        <v>173</v>
      </c>
      <c r="Q75" s="58" t="s">
        <v>151</v>
      </c>
      <c r="R75" s="58" t="s">
        <v>136</v>
      </c>
      <c r="S75" s="58" t="s">
        <v>137</v>
      </c>
      <c r="T75" s="58" t="s">
        <v>114</v>
      </c>
      <c r="U75" s="58" t="s">
        <v>155</v>
      </c>
      <c r="V75" s="58" t="s">
        <v>116</v>
      </c>
      <c r="W75" s="58" t="s">
        <v>159</v>
      </c>
      <c r="X75" s="58" t="s">
        <v>118</v>
      </c>
      <c r="Y75" s="58" t="s">
        <v>141</v>
      </c>
      <c r="Z75" s="58" t="s">
        <v>120</v>
      </c>
      <c r="AA75" s="58" t="s">
        <v>143</v>
      </c>
      <c r="AB75" s="58" t="s">
        <v>153</v>
      </c>
      <c r="AC75" s="58" t="s">
        <v>145</v>
      </c>
      <c r="AD75" s="58" t="s">
        <v>123</v>
      </c>
      <c r="AE75" s="58" t="s">
        <v>125</v>
      </c>
      <c r="AF75" s="58" t="s">
        <v>126</v>
      </c>
      <c r="AG75" s="58" t="s">
        <v>127</v>
      </c>
      <c r="AM75" s="3">
        <f t="shared" si="47"/>
        <v>0</v>
      </c>
      <c r="AN75" s="3">
        <f t="shared" si="48"/>
        <v>0</v>
      </c>
      <c r="AO75" s="3">
        <f t="shared" si="49"/>
        <v>1</v>
      </c>
      <c r="AP75" s="3">
        <f t="shared" si="50"/>
        <v>1</v>
      </c>
      <c r="AQ75" s="3">
        <f t="shared" si="51"/>
        <v>1</v>
      </c>
      <c r="AR75" s="3">
        <f t="shared" si="52"/>
        <v>0</v>
      </c>
      <c r="AS75" s="3">
        <f t="shared" si="53"/>
        <v>1</v>
      </c>
      <c r="AT75" s="3">
        <f t="shared" si="54"/>
        <v>0</v>
      </c>
      <c r="AU75" s="3">
        <f t="shared" si="55"/>
        <v>1</v>
      </c>
      <c r="AV75" s="3">
        <f t="shared" si="56"/>
        <v>1</v>
      </c>
      <c r="AW75" s="3">
        <f t="shared" si="57"/>
        <v>0</v>
      </c>
      <c r="AX75" s="3">
        <f t="shared" si="58"/>
        <v>1</v>
      </c>
      <c r="AY75" s="3">
        <f t="shared" si="59"/>
        <v>1</v>
      </c>
      <c r="AZ75" s="3">
        <f t="shared" si="60"/>
        <v>1</v>
      </c>
      <c r="BA75" s="3">
        <f t="shared" si="61"/>
        <v>1</v>
      </c>
      <c r="BB75" s="3">
        <f t="shared" si="62"/>
        <v>0</v>
      </c>
      <c r="BC75" s="3">
        <f t="shared" si="63"/>
        <v>0</v>
      </c>
      <c r="BD75" s="3">
        <f t="shared" si="64"/>
        <v>1</v>
      </c>
      <c r="BE75" s="3">
        <f t="shared" si="72"/>
        <v>1</v>
      </c>
      <c r="BF75" s="5">
        <f t="shared" si="65"/>
        <v>12</v>
      </c>
      <c r="BI75" s="3">
        <f t="shared" si="66"/>
        <v>2</v>
      </c>
      <c r="BJ75" s="3">
        <f t="shared" si="29"/>
        <v>4</v>
      </c>
      <c r="BK75" s="3">
        <f t="shared" si="30"/>
        <v>3</v>
      </c>
      <c r="BL75" s="3">
        <f t="shared" si="31"/>
        <v>2</v>
      </c>
      <c r="BM75" s="3">
        <f t="shared" si="32"/>
        <v>2</v>
      </c>
      <c r="BN75" s="3">
        <f t="shared" si="33"/>
        <v>2</v>
      </c>
      <c r="BO75" s="3">
        <f t="shared" si="34"/>
        <v>2</v>
      </c>
      <c r="BP75" s="3">
        <f t="shared" si="35"/>
        <v>2</v>
      </c>
      <c r="BQ75" s="3">
        <f t="shared" si="36"/>
        <v>4</v>
      </c>
      <c r="BR75" s="3">
        <f t="shared" si="37"/>
        <v>2</v>
      </c>
      <c r="BS75" s="3">
        <f t="shared" si="38"/>
        <v>2</v>
      </c>
      <c r="BT75" s="3">
        <f t="shared" si="39"/>
        <v>1</v>
      </c>
      <c r="BU75" s="3">
        <f t="shared" si="40"/>
        <v>2</v>
      </c>
      <c r="BV75" s="3">
        <f t="shared" si="41"/>
        <v>2</v>
      </c>
      <c r="BW75" s="3">
        <f t="shared" si="42"/>
        <v>2</v>
      </c>
      <c r="BY75" s="5">
        <f t="shared" si="67"/>
        <v>34</v>
      </c>
      <c r="CC75" s="3">
        <f t="shared" si="45"/>
        <v>12</v>
      </c>
      <c r="CD75" s="3">
        <f t="shared" si="46"/>
        <v>34</v>
      </c>
      <c r="CE75" s="3">
        <f t="shared" si="68"/>
        <v>47</v>
      </c>
      <c r="CF75" s="3">
        <f t="shared" si="69"/>
        <v>37.5</v>
      </c>
      <c r="CG75" s="3">
        <f t="shared" si="70"/>
        <v>100</v>
      </c>
      <c r="CH75" s="3">
        <f t="shared" si="71"/>
        <v>37.5</v>
      </c>
      <c r="DC75" s="4"/>
      <c r="DD75" s="5"/>
      <c r="DN75" s="4"/>
      <c r="DO75" s="5"/>
      <c r="DS75" s="4"/>
      <c r="DT75" s="5"/>
    </row>
    <row r="76" spans="1:124" s="3" customFormat="1" ht="16" x14ac:dyDescent="0.2">
      <c r="A76" s="58" t="s">
        <v>134</v>
      </c>
      <c r="B76" s="58" t="s">
        <v>132</v>
      </c>
      <c r="C76" s="58" t="s">
        <v>133</v>
      </c>
      <c r="D76" s="58" t="s">
        <v>134</v>
      </c>
      <c r="E76" s="58" t="s">
        <v>134</v>
      </c>
      <c r="F76" s="58" t="s">
        <v>109</v>
      </c>
      <c r="G76" s="58" t="s">
        <v>109</v>
      </c>
      <c r="H76" s="58" t="s">
        <v>109</v>
      </c>
      <c r="I76" s="58" t="s">
        <v>134</v>
      </c>
      <c r="J76" s="58" t="s">
        <v>109</v>
      </c>
      <c r="K76" s="58" t="s">
        <v>109</v>
      </c>
      <c r="L76" s="58" t="s">
        <v>109</v>
      </c>
      <c r="M76" s="58" t="s">
        <v>109</v>
      </c>
      <c r="N76" s="58" t="s">
        <v>134</v>
      </c>
      <c r="O76" s="58" t="s">
        <v>134</v>
      </c>
      <c r="P76" s="58" t="s">
        <v>110</v>
      </c>
      <c r="Q76" s="58" t="s">
        <v>111</v>
      </c>
      <c r="R76" s="58" t="s">
        <v>136</v>
      </c>
      <c r="S76" s="58" t="s">
        <v>137</v>
      </c>
      <c r="T76" s="58" t="s">
        <v>114</v>
      </c>
      <c r="U76" s="58" t="s">
        <v>138</v>
      </c>
      <c r="V76" s="58" t="s">
        <v>176</v>
      </c>
      <c r="W76" s="58" t="s">
        <v>117</v>
      </c>
      <c r="X76" s="58" t="s">
        <v>140</v>
      </c>
      <c r="Y76" s="58" t="s">
        <v>274</v>
      </c>
      <c r="Z76" s="58" t="s">
        <v>142</v>
      </c>
      <c r="AA76" s="58" t="s">
        <v>182</v>
      </c>
      <c r="AB76" s="58" t="s">
        <v>122</v>
      </c>
      <c r="AC76" s="58" t="s">
        <v>145</v>
      </c>
      <c r="AD76" s="58" t="s">
        <v>174</v>
      </c>
      <c r="AE76" s="58" t="s">
        <v>171</v>
      </c>
      <c r="AF76" s="58" t="s">
        <v>157</v>
      </c>
      <c r="AG76" s="58" t="s">
        <v>127</v>
      </c>
      <c r="AM76" s="3">
        <f t="shared" si="47"/>
        <v>0</v>
      </c>
      <c r="AN76" s="3">
        <f t="shared" si="48"/>
        <v>1</v>
      </c>
      <c r="AO76" s="3">
        <f t="shared" si="49"/>
        <v>1</v>
      </c>
      <c r="AP76" s="3">
        <f t="shared" si="50"/>
        <v>1</v>
      </c>
      <c r="AQ76" s="3">
        <f t="shared" si="51"/>
        <v>1</v>
      </c>
      <c r="AR76" s="3">
        <f t="shared" si="52"/>
        <v>0</v>
      </c>
      <c r="AS76" s="3">
        <f t="shared" si="53"/>
        <v>0</v>
      </c>
      <c r="AT76" s="3">
        <f t="shared" si="54"/>
        <v>1</v>
      </c>
      <c r="AU76" s="3">
        <f t="shared" si="55"/>
        <v>0</v>
      </c>
      <c r="AV76" s="3">
        <f t="shared" si="56"/>
        <v>0</v>
      </c>
      <c r="AW76" s="3">
        <f t="shared" si="57"/>
        <v>1</v>
      </c>
      <c r="AX76" s="3">
        <f t="shared" si="58"/>
        <v>0</v>
      </c>
      <c r="AY76" s="3">
        <f t="shared" si="59"/>
        <v>0</v>
      </c>
      <c r="AZ76" s="3">
        <f t="shared" si="60"/>
        <v>1</v>
      </c>
      <c r="BA76" s="3">
        <f t="shared" si="61"/>
        <v>0</v>
      </c>
      <c r="BB76" s="3">
        <f t="shared" si="62"/>
        <v>1</v>
      </c>
      <c r="BC76" s="3">
        <f t="shared" si="63"/>
        <v>1</v>
      </c>
      <c r="BD76" s="3">
        <f t="shared" si="64"/>
        <v>1</v>
      </c>
      <c r="BE76" s="3">
        <f t="shared" si="72"/>
        <v>0</v>
      </c>
      <c r="BF76" s="5">
        <f t="shared" si="65"/>
        <v>9</v>
      </c>
      <c r="BI76" s="3">
        <f t="shared" si="66"/>
        <v>2</v>
      </c>
      <c r="BJ76" s="3">
        <f t="shared" si="29"/>
        <v>4</v>
      </c>
      <c r="BK76" s="3">
        <f t="shared" si="30"/>
        <v>3</v>
      </c>
      <c r="BL76" s="3">
        <f t="shared" si="31"/>
        <v>2</v>
      </c>
      <c r="BM76" s="3">
        <f t="shared" si="32"/>
        <v>2</v>
      </c>
      <c r="BN76" s="3">
        <f t="shared" si="33"/>
        <v>1</v>
      </c>
      <c r="BO76" s="3">
        <f t="shared" si="34"/>
        <v>1</v>
      </c>
      <c r="BP76" s="3">
        <f t="shared" si="35"/>
        <v>1</v>
      </c>
      <c r="BQ76" s="3">
        <f t="shared" si="36"/>
        <v>2</v>
      </c>
      <c r="BR76" s="3">
        <f t="shared" si="37"/>
        <v>1</v>
      </c>
      <c r="BS76" s="3">
        <f t="shared" si="38"/>
        <v>1</v>
      </c>
      <c r="BT76" s="3">
        <f t="shared" si="39"/>
        <v>1</v>
      </c>
      <c r="BU76" s="3">
        <f t="shared" si="40"/>
        <v>1</v>
      </c>
      <c r="BV76" s="3">
        <f t="shared" si="41"/>
        <v>2</v>
      </c>
      <c r="BW76" s="3">
        <f t="shared" si="42"/>
        <v>2</v>
      </c>
      <c r="BY76" s="5">
        <f t="shared" si="67"/>
        <v>26</v>
      </c>
      <c r="CC76" s="3">
        <f t="shared" si="45"/>
        <v>9</v>
      </c>
      <c r="CD76" s="3">
        <f t="shared" si="46"/>
        <v>26</v>
      </c>
      <c r="CE76" s="3">
        <f t="shared" si="68"/>
        <v>12</v>
      </c>
      <c r="CF76" s="3">
        <f t="shared" si="69"/>
        <v>7.5</v>
      </c>
      <c r="CG76" s="3">
        <f t="shared" si="70"/>
        <v>28.5</v>
      </c>
      <c r="CH76" s="3">
        <f t="shared" si="71"/>
        <v>7.5</v>
      </c>
      <c r="DC76" s="4"/>
      <c r="DD76" s="5"/>
      <c r="DN76" s="4"/>
      <c r="DO76" s="5"/>
      <c r="DS76" s="4"/>
      <c r="DT76" s="5"/>
    </row>
    <row r="77" spans="1:124" s="3" customFormat="1" ht="16" x14ac:dyDescent="0.2">
      <c r="A77" s="58" t="s">
        <v>134</v>
      </c>
      <c r="B77" s="58" t="s">
        <v>132</v>
      </c>
      <c r="C77" s="58" t="s">
        <v>133</v>
      </c>
      <c r="D77" s="58" t="s">
        <v>134</v>
      </c>
      <c r="E77" s="58" t="s">
        <v>134</v>
      </c>
      <c r="F77" s="58" t="s">
        <v>134</v>
      </c>
      <c r="G77" s="58" t="s">
        <v>134</v>
      </c>
      <c r="H77" s="58" t="s">
        <v>109</v>
      </c>
      <c r="I77" s="58" t="s">
        <v>132</v>
      </c>
      <c r="J77" s="58" t="s">
        <v>133</v>
      </c>
      <c r="K77" s="58" t="s">
        <v>133</v>
      </c>
      <c r="L77" s="58" t="s">
        <v>133</v>
      </c>
      <c r="M77" s="58" t="s">
        <v>109</v>
      </c>
      <c r="N77" s="58" t="s">
        <v>134</v>
      </c>
      <c r="O77" s="58" t="s">
        <v>133</v>
      </c>
      <c r="P77" s="58" t="s">
        <v>110</v>
      </c>
      <c r="Q77" s="58" t="s">
        <v>151</v>
      </c>
      <c r="R77" s="58" t="s">
        <v>136</v>
      </c>
      <c r="S77" s="58" t="s">
        <v>137</v>
      </c>
      <c r="T77" s="58" t="s">
        <v>114</v>
      </c>
      <c r="U77" s="58" t="s">
        <v>138</v>
      </c>
      <c r="V77" s="58" t="s">
        <v>116</v>
      </c>
      <c r="W77" s="58" t="s">
        <v>139</v>
      </c>
      <c r="X77" s="58" t="s">
        <v>186</v>
      </c>
      <c r="Y77" s="58" t="s">
        <v>141</v>
      </c>
      <c r="Z77" s="58" t="s">
        <v>142</v>
      </c>
      <c r="AA77" s="58" t="s">
        <v>182</v>
      </c>
      <c r="AB77" s="58" t="s">
        <v>161</v>
      </c>
      <c r="AC77" s="58" t="s">
        <v>145</v>
      </c>
      <c r="AD77" s="58" t="s">
        <v>174</v>
      </c>
      <c r="AE77" s="58" t="s">
        <v>125</v>
      </c>
      <c r="AF77" s="58" t="s">
        <v>157</v>
      </c>
      <c r="AG77" s="58" t="s">
        <v>147</v>
      </c>
      <c r="AM77" s="3">
        <f t="shared" si="47"/>
        <v>0</v>
      </c>
      <c r="AN77" s="3">
        <f t="shared" si="48"/>
        <v>0</v>
      </c>
      <c r="AO77" s="3">
        <f t="shared" si="49"/>
        <v>1</v>
      </c>
      <c r="AP77" s="3">
        <f t="shared" si="50"/>
        <v>1</v>
      </c>
      <c r="AQ77" s="3">
        <f t="shared" si="51"/>
        <v>1</v>
      </c>
      <c r="AR77" s="3">
        <f t="shared" si="52"/>
        <v>0</v>
      </c>
      <c r="AS77" s="3">
        <f t="shared" si="53"/>
        <v>1</v>
      </c>
      <c r="AT77" s="3">
        <f t="shared" si="54"/>
        <v>0</v>
      </c>
      <c r="AU77" s="3">
        <f t="shared" si="55"/>
        <v>0</v>
      </c>
      <c r="AV77" s="3">
        <f t="shared" si="56"/>
        <v>1</v>
      </c>
      <c r="AW77" s="3">
        <f t="shared" si="57"/>
        <v>1</v>
      </c>
      <c r="AX77" s="3">
        <f t="shared" si="58"/>
        <v>0</v>
      </c>
      <c r="AY77" s="3">
        <f t="shared" si="59"/>
        <v>0</v>
      </c>
      <c r="AZ77" s="3">
        <f t="shared" si="60"/>
        <v>1</v>
      </c>
      <c r="BA77" s="3">
        <f t="shared" si="61"/>
        <v>0</v>
      </c>
      <c r="BB77" s="3">
        <f t="shared" si="62"/>
        <v>0</v>
      </c>
      <c r="BC77" s="3">
        <f t="shared" si="63"/>
        <v>1</v>
      </c>
      <c r="BD77" s="3">
        <f t="shared" si="64"/>
        <v>0</v>
      </c>
      <c r="BE77" s="3">
        <f t="shared" si="72"/>
        <v>0</v>
      </c>
      <c r="BF77" s="5">
        <f t="shared" si="65"/>
        <v>7</v>
      </c>
      <c r="BI77" s="3">
        <f t="shared" si="66"/>
        <v>2</v>
      </c>
      <c r="BJ77" s="3">
        <f t="shared" si="29"/>
        <v>4</v>
      </c>
      <c r="BK77" s="3">
        <f t="shared" si="30"/>
        <v>3</v>
      </c>
      <c r="BL77" s="3">
        <f t="shared" si="31"/>
        <v>2</v>
      </c>
      <c r="BM77" s="3">
        <f t="shared" si="32"/>
        <v>2</v>
      </c>
      <c r="BN77" s="3">
        <f t="shared" si="33"/>
        <v>2</v>
      </c>
      <c r="BO77" s="3">
        <f t="shared" si="34"/>
        <v>2</v>
      </c>
      <c r="BP77" s="3">
        <f t="shared" si="35"/>
        <v>1</v>
      </c>
      <c r="BQ77" s="3">
        <f t="shared" si="36"/>
        <v>4</v>
      </c>
      <c r="BR77" s="3">
        <f t="shared" si="37"/>
        <v>3</v>
      </c>
      <c r="BS77" s="3">
        <f t="shared" si="38"/>
        <v>3</v>
      </c>
      <c r="BT77" s="3">
        <f t="shared" si="39"/>
        <v>3</v>
      </c>
      <c r="BU77" s="3">
        <f t="shared" si="40"/>
        <v>1</v>
      </c>
      <c r="BV77" s="3">
        <f t="shared" si="41"/>
        <v>2</v>
      </c>
      <c r="BW77" s="3">
        <f t="shared" si="42"/>
        <v>3</v>
      </c>
      <c r="BY77" s="5">
        <f t="shared" si="67"/>
        <v>37</v>
      </c>
      <c r="CC77" s="3">
        <f t="shared" si="45"/>
        <v>7</v>
      </c>
      <c r="CD77" s="3">
        <f t="shared" si="46"/>
        <v>37</v>
      </c>
      <c r="CE77" s="3">
        <f t="shared" si="68"/>
        <v>2</v>
      </c>
      <c r="CF77" s="3">
        <f t="shared" si="69"/>
        <v>61</v>
      </c>
      <c r="CG77" s="3">
        <f t="shared" si="70"/>
        <v>9</v>
      </c>
      <c r="CH77" s="3">
        <f t="shared" si="71"/>
        <v>61</v>
      </c>
      <c r="DC77" s="4"/>
      <c r="DD77" s="5"/>
      <c r="DN77" s="4"/>
      <c r="DO77" s="5"/>
      <c r="DS77" s="4"/>
      <c r="DT77" s="5"/>
    </row>
    <row r="78" spans="1:124" s="3" customFormat="1" ht="16" x14ac:dyDescent="0.2">
      <c r="A78" s="58" t="s">
        <v>109</v>
      </c>
      <c r="B78" s="58" t="s">
        <v>132</v>
      </c>
      <c r="C78" s="58" t="s">
        <v>132</v>
      </c>
      <c r="D78" s="58" t="s">
        <v>132</v>
      </c>
      <c r="E78" s="58" t="s">
        <v>133</v>
      </c>
      <c r="F78" s="58" t="s">
        <v>133</v>
      </c>
      <c r="G78" s="58" t="s">
        <v>133</v>
      </c>
      <c r="H78" s="58" t="s">
        <v>133</v>
      </c>
      <c r="I78" s="58" t="s">
        <v>134</v>
      </c>
      <c r="J78" s="58" t="s">
        <v>134</v>
      </c>
      <c r="K78" s="58" t="s">
        <v>134</v>
      </c>
      <c r="L78" s="58" t="s">
        <v>133</v>
      </c>
      <c r="M78" s="58" t="s">
        <v>133</v>
      </c>
      <c r="N78" s="58" t="s">
        <v>133</v>
      </c>
      <c r="O78" s="58" t="s">
        <v>109</v>
      </c>
      <c r="P78" s="58" t="s">
        <v>110</v>
      </c>
      <c r="Q78" s="58" t="s">
        <v>151</v>
      </c>
      <c r="R78" s="58" t="s">
        <v>136</v>
      </c>
      <c r="S78" s="58" t="s">
        <v>137</v>
      </c>
      <c r="T78" s="58" t="s">
        <v>168</v>
      </c>
      <c r="U78" s="58" t="s">
        <v>138</v>
      </c>
      <c r="V78" s="58" t="s">
        <v>116</v>
      </c>
      <c r="W78" s="58" t="s">
        <v>139</v>
      </c>
      <c r="X78" s="58" t="s">
        <v>118</v>
      </c>
      <c r="Y78" s="58" t="s">
        <v>141</v>
      </c>
      <c r="Z78" s="58" t="s">
        <v>120</v>
      </c>
      <c r="AA78" s="58" t="s">
        <v>143</v>
      </c>
      <c r="AB78" s="58" t="s">
        <v>153</v>
      </c>
      <c r="AC78" s="58" t="s">
        <v>145</v>
      </c>
      <c r="AD78" s="58" t="s">
        <v>123</v>
      </c>
      <c r="AE78" s="58" t="s">
        <v>125</v>
      </c>
      <c r="AF78" s="58" t="s">
        <v>126</v>
      </c>
      <c r="AG78" s="58" t="s">
        <v>162</v>
      </c>
      <c r="AM78" s="3">
        <f t="shared" si="47"/>
        <v>0</v>
      </c>
      <c r="AN78" s="3">
        <f t="shared" si="48"/>
        <v>0</v>
      </c>
      <c r="AO78" s="3">
        <f t="shared" si="49"/>
        <v>1</v>
      </c>
      <c r="AP78" s="3">
        <f t="shared" si="50"/>
        <v>1</v>
      </c>
      <c r="AQ78" s="3">
        <f t="shared" si="51"/>
        <v>0</v>
      </c>
      <c r="AR78" s="3">
        <f t="shared" si="52"/>
        <v>0</v>
      </c>
      <c r="AS78" s="3">
        <f t="shared" si="53"/>
        <v>1</v>
      </c>
      <c r="AT78" s="3">
        <f t="shared" si="54"/>
        <v>0</v>
      </c>
      <c r="AU78" s="3">
        <f t="shared" si="55"/>
        <v>1</v>
      </c>
      <c r="AV78" s="3">
        <f t="shared" si="56"/>
        <v>1</v>
      </c>
      <c r="AW78" s="3">
        <f t="shared" si="57"/>
        <v>0</v>
      </c>
      <c r="AX78" s="3">
        <f t="shared" si="58"/>
        <v>1</v>
      </c>
      <c r="AY78" s="3">
        <f t="shared" si="59"/>
        <v>1</v>
      </c>
      <c r="AZ78" s="3">
        <f t="shared" si="60"/>
        <v>1</v>
      </c>
      <c r="BA78" s="3">
        <f t="shared" si="61"/>
        <v>1</v>
      </c>
      <c r="BB78" s="3">
        <f t="shared" si="62"/>
        <v>0</v>
      </c>
      <c r="BC78" s="3">
        <f t="shared" si="63"/>
        <v>0</v>
      </c>
      <c r="BD78" s="3">
        <f t="shared" si="64"/>
        <v>0</v>
      </c>
      <c r="BE78" s="3">
        <f t="shared" si="72"/>
        <v>1</v>
      </c>
      <c r="BF78" s="5">
        <f t="shared" si="65"/>
        <v>10</v>
      </c>
      <c r="BI78" s="3">
        <f t="shared" si="66"/>
        <v>1</v>
      </c>
      <c r="BJ78" s="3">
        <f t="shared" si="29"/>
        <v>4</v>
      </c>
      <c r="BK78" s="3">
        <f t="shared" si="30"/>
        <v>4</v>
      </c>
      <c r="BL78" s="3">
        <f t="shared" si="31"/>
        <v>4</v>
      </c>
      <c r="BM78" s="3">
        <f t="shared" si="32"/>
        <v>3</v>
      </c>
      <c r="BN78" s="3">
        <f t="shared" si="33"/>
        <v>3</v>
      </c>
      <c r="BO78" s="3">
        <f t="shared" si="34"/>
        <v>3</v>
      </c>
      <c r="BP78" s="3">
        <f t="shared" si="35"/>
        <v>3</v>
      </c>
      <c r="BQ78" s="3">
        <f t="shared" si="36"/>
        <v>2</v>
      </c>
      <c r="BR78" s="3">
        <f t="shared" si="37"/>
        <v>2</v>
      </c>
      <c r="BS78" s="3">
        <f t="shared" si="38"/>
        <v>2</v>
      </c>
      <c r="BT78" s="3">
        <f t="shared" si="39"/>
        <v>3</v>
      </c>
      <c r="BU78" s="3">
        <f t="shared" si="40"/>
        <v>3</v>
      </c>
      <c r="BV78" s="3">
        <f t="shared" si="41"/>
        <v>3</v>
      </c>
      <c r="BW78" s="3">
        <f t="shared" si="42"/>
        <v>1</v>
      </c>
      <c r="BY78" s="5">
        <f t="shared" si="67"/>
        <v>41</v>
      </c>
      <c r="CC78" s="3">
        <f t="shared" si="45"/>
        <v>10</v>
      </c>
      <c r="CD78" s="3">
        <f t="shared" si="46"/>
        <v>41</v>
      </c>
      <c r="CE78" s="3">
        <f t="shared" si="68"/>
        <v>23.5</v>
      </c>
      <c r="CF78" s="3">
        <f t="shared" si="69"/>
        <v>99</v>
      </c>
      <c r="CG78" s="3">
        <f t="shared" si="70"/>
        <v>50</v>
      </c>
      <c r="CH78" s="3">
        <f t="shared" si="71"/>
        <v>99</v>
      </c>
      <c r="DC78" s="4"/>
      <c r="DD78" s="5"/>
      <c r="DN78" s="4"/>
      <c r="DO78" s="5"/>
      <c r="DS78" s="4"/>
      <c r="DT78" s="5"/>
    </row>
    <row r="79" spans="1:124" s="3" customFormat="1" ht="16" x14ac:dyDescent="0.2">
      <c r="A79" s="58" t="s">
        <v>133</v>
      </c>
      <c r="B79" s="58" t="s">
        <v>132</v>
      </c>
      <c r="C79" s="58" t="s">
        <v>132</v>
      </c>
      <c r="D79" s="58" t="s">
        <v>133</v>
      </c>
      <c r="E79" s="58" t="s">
        <v>133</v>
      </c>
      <c r="F79" s="58" t="s">
        <v>134</v>
      </c>
      <c r="G79" s="58" t="s">
        <v>134</v>
      </c>
      <c r="H79" s="58" t="s">
        <v>134</v>
      </c>
      <c r="I79" s="58" t="s">
        <v>132</v>
      </c>
      <c r="J79" s="58" t="s">
        <v>133</v>
      </c>
      <c r="K79" s="58" t="s">
        <v>132</v>
      </c>
      <c r="L79" s="58" t="s">
        <v>134</v>
      </c>
      <c r="M79" s="58" t="s">
        <v>133</v>
      </c>
      <c r="N79" s="58" t="s">
        <v>133</v>
      </c>
      <c r="O79" s="58" t="s">
        <v>134</v>
      </c>
      <c r="P79" s="58" t="s">
        <v>135</v>
      </c>
      <c r="Q79" s="58" t="s">
        <v>111</v>
      </c>
      <c r="R79" s="58" t="s">
        <v>136</v>
      </c>
      <c r="S79" s="58" t="s">
        <v>137</v>
      </c>
      <c r="T79" s="58" t="s">
        <v>114</v>
      </c>
      <c r="U79" s="58" t="s">
        <v>138</v>
      </c>
      <c r="V79" s="58" t="s">
        <v>116</v>
      </c>
      <c r="W79" s="58" t="s">
        <v>117</v>
      </c>
      <c r="X79" s="58" t="s">
        <v>140</v>
      </c>
      <c r="Y79" s="58" t="s">
        <v>141</v>
      </c>
      <c r="Z79" s="58" t="s">
        <v>120</v>
      </c>
      <c r="AA79" s="58" t="s">
        <v>143</v>
      </c>
      <c r="AB79" s="58" t="s">
        <v>161</v>
      </c>
      <c r="AC79" s="58" t="s">
        <v>145</v>
      </c>
      <c r="AD79" s="58" t="s">
        <v>174</v>
      </c>
      <c r="AE79" s="58" t="s">
        <v>125</v>
      </c>
      <c r="AF79" s="58" t="s">
        <v>146</v>
      </c>
      <c r="AG79" s="58" t="s">
        <v>127</v>
      </c>
      <c r="AM79" s="3">
        <f t="shared" si="47"/>
        <v>1</v>
      </c>
      <c r="AN79" s="3">
        <f t="shared" si="48"/>
        <v>1</v>
      </c>
      <c r="AO79" s="3">
        <f t="shared" si="49"/>
        <v>1</v>
      </c>
      <c r="AP79" s="3">
        <f t="shared" si="50"/>
        <v>1</v>
      </c>
      <c r="AQ79" s="3">
        <f t="shared" si="51"/>
        <v>1</v>
      </c>
      <c r="AR79" s="3">
        <f t="shared" si="52"/>
        <v>0</v>
      </c>
      <c r="AS79" s="3">
        <f t="shared" si="53"/>
        <v>1</v>
      </c>
      <c r="AT79" s="3">
        <f t="shared" si="54"/>
        <v>1</v>
      </c>
      <c r="AU79" s="3">
        <f t="shared" si="55"/>
        <v>0</v>
      </c>
      <c r="AV79" s="3">
        <f t="shared" si="56"/>
        <v>1</v>
      </c>
      <c r="AW79" s="3">
        <f t="shared" si="57"/>
        <v>0</v>
      </c>
      <c r="AX79" s="3">
        <f t="shared" si="58"/>
        <v>1</v>
      </c>
      <c r="AY79" s="3">
        <f t="shared" si="59"/>
        <v>0</v>
      </c>
      <c r="AZ79" s="3">
        <f t="shared" si="60"/>
        <v>1</v>
      </c>
      <c r="BA79" s="3">
        <f t="shared" si="61"/>
        <v>0</v>
      </c>
      <c r="BB79" s="3">
        <f t="shared" si="62"/>
        <v>0</v>
      </c>
      <c r="BC79" s="3">
        <f t="shared" si="63"/>
        <v>0</v>
      </c>
      <c r="BD79" s="3">
        <f t="shared" si="64"/>
        <v>1</v>
      </c>
      <c r="BE79" s="3">
        <f t="shared" si="72"/>
        <v>0</v>
      </c>
      <c r="BF79" s="5">
        <f t="shared" si="65"/>
        <v>11</v>
      </c>
      <c r="BI79" s="3">
        <f t="shared" si="66"/>
        <v>3</v>
      </c>
      <c r="BJ79" s="3">
        <f t="shared" si="29"/>
        <v>4</v>
      </c>
      <c r="BK79" s="3">
        <f t="shared" si="30"/>
        <v>4</v>
      </c>
      <c r="BL79" s="3">
        <f t="shared" si="31"/>
        <v>3</v>
      </c>
      <c r="BM79" s="3">
        <f t="shared" si="32"/>
        <v>3</v>
      </c>
      <c r="BN79" s="3">
        <f t="shared" si="33"/>
        <v>2</v>
      </c>
      <c r="BO79" s="3">
        <f t="shared" si="34"/>
        <v>2</v>
      </c>
      <c r="BP79" s="3">
        <f t="shared" si="35"/>
        <v>2</v>
      </c>
      <c r="BQ79" s="3">
        <f t="shared" si="36"/>
        <v>4</v>
      </c>
      <c r="BR79" s="3">
        <f t="shared" si="37"/>
        <v>3</v>
      </c>
      <c r="BS79" s="3">
        <f t="shared" si="38"/>
        <v>4</v>
      </c>
      <c r="BT79" s="3">
        <f t="shared" si="39"/>
        <v>2</v>
      </c>
      <c r="BU79" s="3">
        <f t="shared" si="40"/>
        <v>3</v>
      </c>
      <c r="BV79" s="3">
        <f t="shared" si="41"/>
        <v>3</v>
      </c>
      <c r="BW79" s="3">
        <f t="shared" si="42"/>
        <v>2</v>
      </c>
      <c r="BY79" s="5">
        <f t="shared" si="67"/>
        <v>44</v>
      </c>
      <c r="CC79" s="3">
        <f t="shared" si="45"/>
        <v>11</v>
      </c>
      <c r="CD79" s="3">
        <f t="shared" si="46"/>
        <v>44</v>
      </c>
      <c r="CE79" s="3">
        <f t="shared" si="68"/>
        <v>33.5</v>
      </c>
      <c r="CF79" s="3">
        <f t="shared" si="69"/>
        <v>112</v>
      </c>
      <c r="CG79" s="3">
        <f t="shared" si="70"/>
        <v>74</v>
      </c>
      <c r="CH79" s="3">
        <f t="shared" si="71"/>
        <v>112</v>
      </c>
      <c r="DC79" s="4"/>
      <c r="DD79" s="5"/>
      <c r="DN79" s="4"/>
      <c r="DO79" s="5"/>
      <c r="DS79" s="4"/>
      <c r="DT79" s="5"/>
    </row>
    <row r="80" spans="1:124" s="3" customFormat="1" ht="16" x14ac:dyDescent="0.2">
      <c r="A80" s="58" t="s">
        <v>133</v>
      </c>
      <c r="B80" s="58" t="s">
        <v>132</v>
      </c>
      <c r="C80" s="58" t="s">
        <v>133</v>
      </c>
      <c r="D80" s="58" t="s">
        <v>134</v>
      </c>
      <c r="E80" s="58" t="s">
        <v>133</v>
      </c>
      <c r="F80" s="58" t="s">
        <v>134</v>
      </c>
      <c r="G80" s="58" t="s">
        <v>133</v>
      </c>
      <c r="H80" s="58" t="s">
        <v>134</v>
      </c>
      <c r="I80" s="58" t="s">
        <v>133</v>
      </c>
      <c r="J80" s="58" t="s">
        <v>133</v>
      </c>
      <c r="K80" s="58" t="s">
        <v>134</v>
      </c>
      <c r="L80" s="58" t="s">
        <v>134</v>
      </c>
      <c r="M80" s="58" t="s">
        <v>134</v>
      </c>
      <c r="N80" s="58" t="s">
        <v>133</v>
      </c>
      <c r="O80" s="58" t="s">
        <v>133</v>
      </c>
      <c r="P80" s="58" t="s">
        <v>110</v>
      </c>
      <c r="Q80" s="58" t="s">
        <v>111</v>
      </c>
      <c r="R80" s="58" t="s">
        <v>136</v>
      </c>
      <c r="S80" s="58" t="s">
        <v>137</v>
      </c>
      <c r="T80" s="58" t="s">
        <v>114</v>
      </c>
      <c r="U80" s="58" t="s">
        <v>138</v>
      </c>
      <c r="V80" s="58" t="s">
        <v>176</v>
      </c>
      <c r="W80" s="58" t="s">
        <v>117</v>
      </c>
      <c r="X80" s="58" t="s">
        <v>140</v>
      </c>
      <c r="Y80" s="58" t="s">
        <v>141</v>
      </c>
      <c r="Z80" s="58" t="s">
        <v>120</v>
      </c>
      <c r="AA80" s="58" t="s">
        <v>143</v>
      </c>
      <c r="AB80" s="58" t="s">
        <v>122</v>
      </c>
      <c r="AC80" s="58" t="s">
        <v>145</v>
      </c>
      <c r="AD80" s="58" t="s">
        <v>174</v>
      </c>
      <c r="AE80" s="58" t="s">
        <v>125</v>
      </c>
      <c r="AF80" s="58" t="s">
        <v>126</v>
      </c>
      <c r="AG80" s="58" t="s">
        <v>147</v>
      </c>
      <c r="AM80" s="3">
        <f t="shared" si="47"/>
        <v>0</v>
      </c>
      <c r="AN80" s="3">
        <f t="shared" si="48"/>
        <v>1</v>
      </c>
      <c r="AO80" s="3">
        <f t="shared" si="49"/>
        <v>1</v>
      </c>
      <c r="AP80" s="3">
        <f t="shared" si="50"/>
        <v>1</v>
      </c>
      <c r="AQ80" s="3">
        <f t="shared" si="51"/>
        <v>1</v>
      </c>
      <c r="AR80" s="3">
        <f t="shared" si="52"/>
        <v>0</v>
      </c>
      <c r="AS80" s="3">
        <f t="shared" si="53"/>
        <v>0</v>
      </c>
      <c r="AT80" s="3">
        <f t="shared" si="54"/>
        <v>1</v>
      </c>
      <c r="AU80" s="3">
        <f t="shared" si="55"/>
        <v>0</v>
      </c>
      <c r="AV80" s="3">
        <f t="shared" si="56"/>
        <v>1</v>
      </c>
      <c r="AW80" s="3">
        <f t="shared" si="57"/>
        <v>0</v>
      </c>
      <c r="AX80" s="3">
        <f t="shared" si="58"/>
        <v>1</v>
      </c>
      <c r="AY80" s="3">
        <f t="shared" si="59"/>
        <v>0</v>
      </c>
      <c r="AZ80" s="3">
        <f t="shared" si="60"/>
        <v>1</v>
      </c>
      <c r="BA80" s="3">
        <f t="shared" si="61"/>
        <v>0</v>
      </c>
      <c r="BB80" s="3">
        <f t="shared" si="62"/>
        <v>0</v>
      </c>
      <c r="BC80" s="3">
        <f t="shared" si="63"/>
        <v>0</v>
      </c>
      <c r="BD80" s="3">
        <f t="shared" si="64"/>
        <v>0</v>
      </c>
      <c r="BE80" s="3">
        <f t="shared" si="72"/>
        <v>1</v>
      </c>
      <c r="BF80" s="5">
        <f t="shared" si="65"/>
        <v>9</v>
      </c>
      <c r="BI80" s="3">
        <f t="shared" si="66"/>
        <v>3</v>
      </c>
      <c r="BJ80" s="3">
        <f t="shared" si="29"/>
        <v>4</v>
      </c>
      <c r="BK80" s="3">
        <f t="shared" si="30"/>
        <v>3</v>
      </c>
      <c r="BL80" s="3">
        <f t="shared" si="31"/>
        <v>2</v>
      </c>
      <c r="BM80" s="3">
        <f t="shared" si="32"/>
        <v>3</v>
      </c>
      <c r="BN80" s="3">
        <f t="shared" si="33"/>
        <v>2</v>
      </c>
      <c r="BO80" s="3">
        <f t="shared" si="34"/>
        <v>3</v>
      </c>
      <c r="BP80" s="3">
        <f t="shared" si="35"/>
        <v>2</v>
      </c>
      <c r="BQ80" s="3">
        <f t="shared" si="36"/>
        <v>3</v>
      </c>
      <c r="BR80" s="3">
        <f t="shared" si="37"/>
        <v>3</v>
      </c>
      <c r="BS80" s="3">
        <f t="shared" si="38"/>
        <v>2</v>
      </c>
      <c r="BT80" s="3">
        <f t="shared" si="39"/>
        <v>2</v>
      </c>
      <c r="BU80" s="3">
        <f t="shared" si="40"/>
        <v>2</v>
      </c>
      <c r="BV80" s="3">
        <f t="shared" si="41"/>
        <v>3</v>
      </c>
      <c r="BW80" s="3">
        <f t="shared" si="42"/>
        <v>3</v>
      </c>
      <c r="BY80" s="5">
        <f t="shared" si="67"/>
        <v>40</v>
      </c>
      <c r="CC80" s="3">
        <f t="shared" si="45"/>
        <v>9</v>
      </c>
      <c r="CD80" s="3">
        <f t="shared" si="46"/>
        <v>40</v>
      </c>
      <c r="CE80" s="3">
        <f t="shared" si="68"/>
        <v>10.5</v>
      </c>
      <c r="CF80" s="3">
        <f t="shared" si="69"/>
        <v>86</v>
      </c>
      <c r="CG80" s="3">
        <f t="shared" si="70"/>
        <v>28.5</v>
      </c>
      <c r="CH80" s="3">
        <f t="shared" si="71"/>
        <v>86</v>
      </c>
      <c r="DC80" s="4"/>
      <c r="DD80" s="5"/>
      <c r="DN80" s="4"/>
      <c r="DO80" s="5"/>
      <c r="DS80" s="4"/>
      <c r="DT80" s="5"/>
    </row>
    <row r="81" spans="1:124" s="3" customFormat="1" ht="16" x14ac:dyDescent="0.2">
      <c r="A81" s="58" t="s">
        <v>109</v>
      </c>
      <c r="B81" s="58" t="s">
        <v>133</v>
      </c>
      <c r="C81" s="58" t="s">
        <v>134</v>
      </c>
      <c r="D81" s="58" t="s">
        <v>134</v>
      </c>
      <c r="E81" s="58" t="s">
        <v>134</v>
      </c>
      <c r="F81" s="58" t="s">
        <v>134</v>
      </c>
      <c r="G81" s="58" t="s">
        <v>134</v>
      </c>
      <c r="H81" s="58" t="s">
        <v>109</v>
      </c>
      <c r="I81" s="58" t="s">
        <v>134</v>
      </c>
      <c r="J81" s="58" t="s">
        <v>109</v>
      </c>
      <c r="K81" s="58" t="s">
        <v>109</v>
      </c>
      <c r="L81" s="58" t="s">
        <v>134</v>
      </c>
      <c r="M81" s="58" t="s">
        <v>109</v>
      </c>
      <c r="N81" s="58" t="s">
        <v>134</v>
      </c>
      <c r="O81" s="58" t="s">
        <v>134</v>
      </c>
      <c r="P81" s="58" t="s">
        <v>110</v>
      </c>
      <c r="Q81" s="58" t="s">
        <v>151</v>
      </c>
      <c r="R81" s="58" t="s">
        <v>136</v>
      </c>
      <c r="S81" s="58" t="s">
        <v>137</v>
      </c>
      <c r="T81" s="58" t="s">
        <v>114</v>
      </c>
      <c r="U81" s="58" t="s">
        <v>138</v>
      </c>
      <c r="V81" s="58" t="s">
        <v>176</v>
      </c>
      <c r="W81" s="58" t="s">
        <v>117</v>
      </c>
      <c r="X81" s="58" t="s">
        <v>118</v>
      </c>
      <c r="Y81" s="58" t="s">
        <v>119</v>
      </c>
      <c r="Z81" s="58" t="s">
        <v>142</v>
      </c>
      <c r="AA81" s="58" t="s">
        <v>143</v>
      </c>
      <c r="AB81" s="58" t="s">
        <v>144</v>
      </c>
      <c r="AC81" s="58" t="s">
        <v>145</v>
      </c>
      <c r="AD81" s="58" t="s">
        <v>123</v>
      </c>
      <c r="AE81" s="58" t="s">
        <v>125</v>
      </c>
      <c r="AF81" s="58" t="s">
        <v>126</v>
      </c>
      <c r="AG81" s="58" t="s">
        <v>192</v>
      </c>
      <c r="AM81" s="3">
        <f t="shared" si="47"/>
        <v>0</v>
      </c>
      <c r="AN81" s="3">
        <f t="shared" si="48"/>
        <v>0</v>
      </c>
      <c r="AO81" s="3">
        <f t="shared" si="49"/>
        <v>1</v>
      </c>
      <c r="AP81" s="3">
        <f t="shared" si="50"/>
        <v>1</v>
      </c>
      <c r="AQ81" s="3">
        <f t="shared" si="51"/>
        <v>1</v>
      </c>
      <c r="AR81" s="3">
        <f t="shared" si="52"/>
        <v>0</v>
      </c>
      <c r="AS81" s="3">
        <f t="shared" si="53"/>
        <v>0</v>
      </c>
      <c r="AT81" s="3">
        <f t="shared" si="54"/>
        <v>1</v>
      </c>
      <c r="AU81" s="3">
        <f t="shared" si="55"/>
        <v>1</v>
      </c>
      <c r="AV81" s="3">
        <f t="shared" si="56"/>
        <v>0</v>
      </c>
      <c r="AW81" s="3">
        <f t="shared" si="57"/>
        <v>1</v>
      </c>
      <c r="AX81" s="3">
        <f t="shared" si="58"/>
        <v>1</v>
      </c>
      <c r="AY81" s="3">
        <f t="shared" si="59"/>
        <v>0</v>
      </c>
      <c r="AZ81" s="3">
        <f t="shared" si="60"/>
        <v>1</v>
      </c>
      <c r="BA81" s="3">
        <f t="shared" si="61"/>
        <v>1</v>
      </c>
      <c r="BB81" s="3">
        <f t="shared" si="62"/>
        <v>0</v>
      </c>
      <c r="BC81" s="3">
        <f t="shared" si="63"/>
        <v>0</v>
      </c>
      <c r="BD81" s="3">
        <f t="shared" si="64"/>
        <v>0</v>
      </c>
      <c r="BE81" s="3">
        <f t="shared" si="72"/>
        <v>1</v>
      </c>
      <c r="BF81" s="5">
        <f t="shared" si="65"/>
        <v>10</v>
      </c>
      <c r="BI81" s="3">
        <f t="shared" si="66"/>
        <v>1</v>
      </c>
      <c r="BJ81" s="3">
        <f t="shared" si="29"/>
        <v>3</v>
      </c>
      <c r="BK81" s="3">
        <f t="shared" si="30"/>
        <v>2</v>
      </c>
      <c r="BL81" s="3">
        <f t="shared" si="31"/>
        <v>2</v>
      </c>
      <c r="BM81" s="3">
        <f t="shared" si="32"/>
        <v>2</v>
      </c>
      <c r="BN81" s="3">
        <f t="shared" si="33"/>
        <v>2</v>
      </c>
      <c r="BO81" s="3">
        <f t="shared" si="34"/>
        <v>2</v>
      </c>
      <c r="BP81" s="3">
        <f t="shared" si="35"/>
        <v>1</v>
      </c>
      <c r="BQ81" s="3">
        <f t="shared" si="36"/>
        <v>2</v>
      </c>
      <c r="BR81" s="3">
        <f t="shared" si="37"/>
        <v>1</v>
      </c>
      <c r="BS81" s="3">
        <f t="shared" si="38"/>
        <v>1</v>
      </c>
      <c r="BT81" s="3">
        <f t="shared" si="39"/>
        <v>2</v>
      </c>
      <c r="BU81" s="3">
        <f t="shared" si="40"/>
        <v>1</v>
      </c>
      <c r="BV81" s="3">
        <f t="shared" si="41"/>
        <v>2</v>
      </c>
      <c r="BW81" s="3">
        <f t="shared" si="42"/>
        <v>2</v>
      </c>
      <c r="BY81" s="5">
        <f t="shared" si="67"/>
        <v>26</v>
      </c>
      <c r="CC81" s="3">
        <f t="shared" si="45"/>
        <v>10</v>
      </c>
      <c r="CD81" s="3">
        <f t="shared" si="46"/>
        <v>26</v>
      </c>
      <c r="CE81" s="3">
        <f t="shared" si="68"/>
        <v>22</v>
      </c>
      <c r="CF81" s="3">
        <f t="shared" si="69"/>
        <v>7.5</v>
      </c>
      <c r="CG81" s="3">
        <f t="shared" si="70"/>
        <v>50</v>
      </c>
      <c r="CH81" s="3">
        <f t="shared" si="71"/>
        <v>7.5</v>
      </c>
      <c r="DC81" s="4"/>
      <c r="DD81" s="5"/>
      <c r="DN81" s="4"/>
      <c r="DO81" s="5"/>
      <c r="DS81" s="4"/>
      <c r="DT81" s="5"/>
    </row>
    <row r="82" spans="1:124" s="3" customFormat="1" ht="16" x14ac:dyDescent="0.2">
      <c r="A82" s="58" t="s">
        <v>133</v>
      </c>
      <c r="B82" s="58" t="s">
        <v>132</v>
      </c>
      <c r="C82" s="58" t="s">
        <v>132</v>
      </c>
      <c r="D82" s="58" t="s">
        <v>133</v>
      </c>
      <c r="E82" s="58" t="s">
        <v>133</v>
      </c>
      <c r="F82" s="58" t="s">
        <v>134</v>
      </c>
      <c r="G82" s="58" t="s">
        <v>133</v>
      </c>
      <c r="H82" s="58" t="s">
        <v>134</v>
      </c>
      <c r="I82" s="58" t="s">
        <v>133</v>
      </c>
      <c r="J82" s="58" t="s">
        <v>133</v>
      </c>
      <c r="K82" s="58" t="s">
        <v>134</v>
      </c>
      <c r="L82" s="58" t="s">
        <v>134</v>
      </c>
      <c r="M82" s="58" t="s">
        <v>133</v>
      </c>
      <c r="N82" s="58" t="s">
        <v>133</v>
      </c>
      <c r="O82" s="58" t="s">
        <v>133</v>
      </c>
      <c r="P82" s="58" t="s">
        <v>110</v>
      </c>
      <c r="Q82" s="58" t="s">
        <v>151</v>
      </c>
      <c r="R82" s="58" t="s">
        <v>136</v>
      </c>
      <c r="S82" s="58" t="s">
        <v>137</v>
      </c>
      <c r="T82" s="58" t="s">
        <v>168</v>
      </c>
      <c r="U82" s="58" t="s">
        <v>115</v>
      </c>
      <c r="V82" s="58" t="s">
        <v>176</v>
      </c>
      <c r="W82" s="58" t="s">
        <v>117</v>
      </c>
      <c r="X82" s="58" t="s">
        <v>118</v>
      </c>
      <c r="Y82" s="58" t="s">
        <v>141</v>
      </c>
      <c r="Z82" s="58" t="s">
        <v>142</v>
      </c>
      <c r="AA82" s="58" t="s">
        <v>143</v>
      </c>
      <c r="AB82" s="58" t="s">
        <v>122</v>
      </c>
      <c r="AC82" s="58" t="s">
        <v>145</v>
      </c>
      <c r="AD82" s="58" t="s">
        <v>174</v>
      </c>
      <c r="AE82" s="58" t="s">
        <v>125</v>
      </c>
      <c r="AF82" s="58" t="s">
        <v>157</v>
      </c>
      <c r="AG82" s="58" t="s">
        <v>127</v>
      </c>
      <c r="AM82" s="3">
        <f t="shared" si="47"/>
        <v>0</v>
      </c>
      <c r="AN82" s="3">
        <f t="shared" si="48"/>
        <v>0</v>
      </c>
      <c r="AO82" s="3">
        <f t="shared" si="49"/>
        <v>1</v>
      </c>
      <c r="AP82" s="3">
        <f t="shared" si="50"/>
        <v>1</v>
      </c>
      <c r="AQ82" s="3">
        <f t="shared" si="51"/>
        <v>0</v>
      </c>
      <c r="AR82" s="3">
        <f t="shared" si="52"/>
        <v>0</v>
      </c>
      <c r="AS82" s="3">
        <f t="shared" si="53"/>
        <v>0</v>
      </c>
      <c r="AT82" s="3">
        <f t="shared" si="54"/>
        <v>1</v>
      </c>
      <c r="AU82" s="3">
        <f t="shared" si="55"/>
        <v>1</v>
      </c>
      <c r="AV82" s="3">
        <f t="shared" si="56"/>
        <v>1</v>
      </c>
      <c r="AW82" s="3">
        <f t="shared" si="57"/>
        <v>1</v>
      </c>
      <c r="AX82" s="3">
        <f t="shared" si="58"/>
        <v>1</v>
      </c>
      <c r="AY82" s="3">
        <f t="shared" si="59"/>
        <v>0</v>
      </c>
      <c r="AZ82" s="3">
        <f t="shared" si="60"/>
        <v>1</v>
      </c>
      <c r="BA82" s="3">
        <f t="shared" si="61"/>
        <v>0</v>
      </c>
      <c r="BB82" s="3">
        <f t="shared" si="62"/>
        <v>0</v>
      </c>
      <c r="BC82" s="3">
        <f t="shared" si="63"/>
        <v>1</v>
      </c>
      <c r="BD82" s="3">
        <f t="shared" si="64"/>
        <v>1</v>
      </c>
      <c r="BE82" s="3">
        <f t="shared" si="72"/>
        <v>0</v>
      </c>
      <c r="BF82" s="5">
        <f t="shared" si="65"/>
        <v>9</v>
      </c>
      <c r="BI82" s="3">
        <f t="shared" si="66"/>
        <v>3</v>
      </c>
      <c r="BJ82" s="3">
        <f t="shared" si="29"/>
        <v>4</v>
      </c>
      <c r="BK82" s="3">
        <f t="shared" si="30"/>
        <v>4</v>
      </c>
      <c r="BL82" s="3">
        <f t="shared" si="31"/>
        <v>3</v>
      </c>
      <c r="BM82" s="3">
        <f t="shared" si="32"/>
        <v>3</v>
      </c>
      <c r="BN82" s="3">
        <f t="shared" si="33"/>
        <v>2</v>
      </c>
      <c r="BO82" s="3">
        <f t="shared" si="34"/>
        <v>3</v>
      </c>
      <c r="BP82" s="3">
        <f t="shared" si="35"/>
        <v>2</v>
      </c>
      <c r="BQ82" s="3">
        <f t="shared" si="36"/>
        <v>3</v>
      </c>
      <c r="BR82" s="3">
        <f t="shared" si="37"/>
        <v>3</v>
      </c>
      <c r="BS82" s="3">
        <f t="shared" si="38"/>
        <v>2</v>
      </c>
      <c r="BT82" s="3">
        <f t="shared" si="39"/>
        <v>2</v>
      </c>
      <c r="BU82" s="3">
        <f t="shared" si="40"/>
        <v>3</v>
      </c>
      <c r="BV82" s="3">
        <f t="shared" si="41"/>
        <v>3</v>
      </c>
      <c r="BW82" s="3">
        <f t="shared" si="42"/>
        <v>3</v>
      </c>
      <c r="BY82" s="5">
        <f t="shared" si="67"/>
        <v>43</v>
      </c>
      <c r="CC82" s="3">
        <f t="shared" si="45"/>
        <v>9</v>
      </c>
      <c r="CD82" s="3">
        <f t="shared" si="46"/>
        <v>43</v>
      </c>
      <c r="CE82" s="3">
        <f t="shared" si="68"/>
        <v>10</v>
      </c>
      <c r="CF82" s="3">
        <f t="shared" si="69"/>
        <v>109.5</v>
      </c>
      <c r="CG82" s="3">
        <f t="shared" si="70"/>
        <v>28.5</v>
      </c>
      <c r="CH82" s="3">
        <f t="shared" si="71"/>
        <v>109.5</v>
      </c>
      <c r="DC82" s="4"/>
      <c r="DD82" s="5"/>
      <c r="DN82" s="4"/>
      <c r="DO82" s="5"/>
      <c r="DS82" s="4"/>
      <c r="DT82" s="5"/>
    </row>
    <row r="83" spans="1:124" s="3" customFormat="1" ht="16" x14ac:dyDescent="0.2">
      <c r="A83" s="58" t="s">
        <v>134</v>
      </c>
      <c r="B83" s="58" t="s">
        <v>132</v>
      </c>
      <c r="C83" s="58" t="s">
        <v>134</v>
      </c>
      <c r="D83" s="58" t="s">
        <v>133</v>
      </c>
      <c r="E83" s="58" t="s">
        <v>134</v>
      </c>
      <c r="F83" s="58" t="s">
        <v>134</v>
      </c>
      <c r="G83" s="58" t="s">
        <v>134</v>
      </c>
      <c r="H83" s="58" t="s">
        <v>134</v>
      </c>
      <c r="I83" s="58" t="s">
        <v>132</v>
      </c>
      <c r="J83" s="58" t="s">
        <v>134</v>
      </c>
      <c r="K83" s="58" t="s">
        <v>133</v>
      </c>
      <c r="L83" s="58" t="s">
        <v>133</v>
      </c>
      <c r="M83" s="58" t="s">
        <v>134</v>
      </c>
      <c r="N83" s="58" t="s">
        <v>109</v>
      </c>
      <c r="O83" s="58" t="s">
        <v>133</v>
      </c>
      <c r="P83" s="58" t="s">
        <v>110</v>
      </c>
      <c r="Q83" s="58" t="s">
        <v>111</v>
      </c>
      <c r="R83" s="58" t="s">
        <v>136</v>
      </c>
      <c r="S83" s="58" t="s">
        <v>152</v>
      </c>
      <c r="T83" s="58" t="s">
        <v>114</v>
      </c>
      <c r="U83" s="58" t="s">
        <v>138</v>
      </c>
      <c r="V83" s="58" t="s">
        <v>116</v>
      </c>
      <c r="W83" s="58" t="s">
        <v>117</v>
      </c>
      <c r="X83" s="58" t="s">
        <v>118</v>
      </c>
      <c r="Y83" s="58" t="s">
        <v>119</v>
      </c>
      <c r="Z83" s="58" t="s">
        <v>120</v>
      </c>
      <c r="AA83" s="58" t="s">
        <v>143</v>
      </c>
      <c r="AB83" s="58" t="s">
        <v>153</v>
      </c>
      <c r="AC83" s="58" t="s">
        <v>145</v>
      </c>
      <c r="AD83" s="58" t="s">
        <v>123</v>
      </c>
      <c r="AE83" s="58" t="s">
        <v>125</v>
      </c>
      <c r="AF83" s="58" t="s">
        <v>157</v>
      </c>
      <c r="AG83" s="58" t="s">
        <v>127</v>
      </c>
      <c r="AM83" s="3">
        <f t="shared" si="47"/>
        <v>0</v>
      </c>
      <c r="AN83" s="3">
        <f t="shared" si="48"/>
        <v>1</v>
      </c>
      <c r="AO83" s="3">
        <f t="shared" si="49"/>
        <v>1</v>
      </c>
      <c r="AP83" s="3">
        <f t="shared" si="50"/>
        <v>0</v>
      </c>
      <c r="AQ83" s="3">
        <f t="shared" si="51"/>
        <v>1</v>
      </c>
      <c r="AR83" s="3">
        <f t="shared" si="52"/>
        <v>0</v>
      </c>
      <c r="AS83" s="3">
        <f t="shared" si="53"/>
        <v>1</v>
      </c>
      <c r="AT83" s="3">
        <f t="shared" si="54"/>
        <v>1</v>
      </c>
      <c r="AU83" s="3">
        <f t="shared" si="55"/>
        <v>1</v>
      </c>
      <c r="AV83" s="3">
        <f t="shared" si="56"/>
        <v>0</v>
      </c>
      <c r="AW83" s="3">
        <f t="shared" si="57"/>
        <v>0</v>
      </c>
      <c r="AX83" s="3">
        <f t="shared" si="58"/>
        <v>1</v>
      </c>
      <c r="AY83" s="3">
        <f t="shared" si="59"/>
        <v>1</v>
      </c>
      <c r="AZ83" s="3">
        <f t="shared" si="60"/>
        <v>1</v>
      </c>
      <c r="BA83" s="3">
        <f t="shared" si="61"/>
        <v>1</v>
      </c>
      <c r="BB83" s="3">
        <f t="shared" si="62"/>
        <v>0</v>
      </c>
      <c r="BC83" s="3">
        <f t="shared" si="63"/>
        <v>1</v>
      </c>
      <c r="BD83" s="3">
        <f t="shared" si="64"/>
        <v>1</v>
      </c>
      <c r="BE83" s="3">
        <f t="shared" si="72"/>
        <v>0</v>
      </c>
      <c r="BF83" s="5">
        <f t="shared" si="65"/>
        <v>11</v>
      </c>
      <c r="BI83" s="3">
        <f t="shared" si="66"/>
        <v>2</v>
      </c>
      <c r="BJ83" s="3">
        <f t="shared" ref="BJ83:BJ135" si="73">VALUE(LEFT(B83,1))</f>
        <v>4</v>
      </c>
      <c r="BK83" s="3">
        <f t="shared" ref="BK83:BK135" si="74">VALUE(LEFT(C83,1))</f>
        <v>2</v>
      </c>
      <c r="BL83" s="3">
        <f t="shared" ref="BL83:BL135" si="75">VALUE(LEFT(D83,1))</f>
        <v>3</v>
      </c>
      <c r="BM83" s="3">
        <f t="shared" ref="BM83:BM135" si="76">VALUE(LEFT(E83,1))</f>
        <v>2</v>
      </c>
      <c r="BN83" s="3">
        <f t="shared" ref="BN83:BN135" si="77">VALUE(LEFT(F83,1))</f>
        <v>2</v>
      </c>
      <c r="BO83" s="3">
        <f t="shared" ref="BO83:BO135" si="78">VALUE(LEFT(G83,1))</f>
        <v>2</v>
      </c>
      <c r="BP83" s="3">
        <f t="shared" ref="BP83:BP135" si="79">VALUE(LEFT(H83,1))</f>
        <v>2</v>
      </c>
      <c r="BQ83" s="3">
        <f t="shared" ref="BQ83:BQ135" si="80">VALUE(LEFT(I83,1))</f>
        <v>4</v>
      </c>
      <c r="BR83" s="3">
        <f t="shared" ref="BR83:BR135" si="81">VALUE(LEFT(J83,1))</f>
        <v>2</v>
      </c>
      <c r="BS83" s="3">
        <f t="shared" ref="BS83:BS135" si="82">VALUE(LEFT(K83,1))</f>
        <v>3</v>
      </c>
      <c r="BT83" s="3">
        <f t="shared" ref="BT83:BT135" si="83">VALUE(LEFT(L83,1))</f>
        <v>3</v>
      </c>
      <c r="BU83" s="3">
        <f t="shared" ref="BU83:BU135" si="84">VALUE(LEFT(M83,1))</f>
        <v>2</v>
      </c>
      <c r="BV83" s="3">
        <f t="shared" ref="BV83:BV135" si="85">VALUE(LEFT(N83,1))</f>
        <v>1</v>
      </c>
      <c r="BW83" s="3">
        <f t="shared" ref="BW83:BW135" si="86">VALUE(LEFT(O83,1))</f>
        <v>3</v>
      </c>
      <c r="BY83" s="5">
        <f t="shared" si="67"/>
        <v>37</v>
      </c>
      <c r="CC83" s="3">
        <f t="shared" si="45"/>
        <v>11</v>
      </c>
      <c r="CD83" s="3">
        <f t="shared" si="46"/>
        <v>37</v>
      </c>
      <c r="CE83" s="3">
        <f t="shared" si="68"/>
        <v>30</v>
      </c>
      <c r="CF83" s="3">
        <f t="shared" si="69"/>
        <v>61</v>
      </c>
      <c r="CG83" s="3">
        <f t="shared" si="70"/>
        <v>74</v>
      </c>
      <c r="CH83" s="3">
        <f t="shared" si="71"/>
        <v>61</v>
      </c>
      <c r="DC83" s="4"/>
      <c r="DD83" s="5"/>
      <c r="DN83" s="4"/>
      <c r="DO83" s="5"/>
      <c r="DS83" s="4"/>
      <c r="DT83" s="5"/>
    </row>
    <row r="84" spans="1:124" s="3" customFormat="1" ht="16" x14ac:dyDescent="0.2">
      <c r="A84" s="58" t="s">
        <v>134</v>
      </c>
      <c r="B84" s="58" t="s">
        <v>132</v>
      </c>
      <c r="C84" s="58" t="s">
        <v>132</v>
      </c>
      <c r="D84" s="58" t="s">
        <v>133</v>
      </c>
      <c r="E84" s="58" t="s">
        <v>133</v>
      </c>
      <c r="F84" s="58" t="s">
        <v>133</v>
      </c>
      <c r="G84" s="58" t="s">
        <v>134</v>
      </c>
      <c r="H84" s="58" t="s">
        <v>134</v>
      </c>
      <c r="I84" s="58" t="s">
        <v>134</v>
      </c>
      <c r="J84" s="58" t="s">
        <v>134</v>
      </c>
      <c r="K84" s="58" t="s">
        <v>109</v>
      </c>
      <c r="L84" s="58" t="s">
        <v>133</v>
      </c>
      <c r="M84" s="58" t="s">
        <v>134</v>
      </c>
      <c r="N84" s="58" t="s">
        <v>134</v>
      </c>
      <c r="O84" s="58" t="s">
        <v>134</v>
      </c>
      <c r="P84" s="58" t="s">
        <v>110</v>
      </c>
      <c r="Q84" s="58" t="s">
        <v>151</v>
      </c>
      <c r="R84" s="58" t="s">
        <v>136</v>
      </c>
      <c r="S84" s="58" t="s">
        <v>113</v>
      </c>
      <c r="T84" s="58" t="s">
        <v>114</v>
      </c>
      <c r="U84" s="58" t="s">
        <v>115</v>
      </c>
      <c r="V84" s="58" t="s">
        <v>116</v>
      </c>
      <c r="W84" s="58" t="s">
        <v>117</v>
      </c>
      <c r="X84" s="58" t="s">
        <v>118</v>
      </c>
      <c r="Y84" s="58" t="s">
        <v>141</v>
      </c>
      <c r="Z84" s="58" t="s">
        <v>142</v>
      </c>
      <c r="AA84" s="58" t="s">
        <v>143</v>
      </c>
      <c r="AB84" s="58" t="s">
        <v>144</v>
      </c>
      <c r="AC84" s="58" t="s">
        <v>145</v>
      </c>
      <c r="AD84" s="58" t="s">
        <v>123</v>
      </c>
      <c r="AE84" s="58" t="s">
        <v>171</v>
      </c>
      <c r="AF84" s="58" t="s">
        <v>126</v>
      </c>
      <c r="AG84" s="58" t="s">
        <v>147</v>
      </c>
      <c r="AM84" s="3">
        <f t="shared" si="47"/>
        <v>0</v>
      </c>
      <c r="AN84" s="3">
        <f t="shared" si="48"/>
        <v>0</v>
      </c>
      <c r="AO84" s="3">
        <f t="shared" si="49"/>
        <v>1</v>
      </c>
      <c r="AP84" s="3">
        <f t="shared" si="50"/>
        <v>0</v>
      </c>
      <c r="AQ84" s="3">
        <f t="shared" si="51"/>
        <v>1</v>
      </c>
      <c r="AR84" s="3">
        <f t="shared" si="52"/>
        <v>0</v>
      </c>
      <c r="AS84" s="3">
        <f t="shared" si="53"/>
        <v>1</v>
      </c>
      <c r="AT84" s="3">
        <f t="shared" si="54"/>
        <v>1</v>
      </c>
      <c r="AU84" s="3">
        <f t="shared" si="55"/>
        <v>1</v>
      </c>
      <c r="AV84" s="3">
        <f t="shared" si="56"/>
        <v>1</v>
      </c>
      <c r="AW84" s="3">
        <f t="shared" si="57"/>
        <v>1</v>
      </c>
      <c r="AX84" s="3">
        <f t="shared" si="58"/>
        <v>1</v>
      </c>
      <c r="AY84" s="3">
        <f t="shared" si="59"/>
        <v>0</v>
      </c>
      <c r="AZ84" s="3">
        <f t="shared" si="60"/>
        <v>1</v>
      </c>
      <c r="BA84" s="3">
        <f t="shared" si="61"/>
        <v>1</v>
      </c>
      <c r="BB84" s="3">
        <f t="shared" si="62"/>
        <v>1</v>
      </c>
      <c r="BC84" s="3">
        <f t="shared" si="63"/>
        <v>0</v>
      </c>
      <c r="BD84" s="3">
        <f t="shared" si="64"/>
        <v>0</v>
      </c>
      <c r="BE84" s="3">
        <f t="shared" si="72"/>
        <v>1</v>
      </c>
      <c r="BF84" s="5">
        <f t="shared" si="65"/>
        <v>12</v>
      </c>
      <c r="BI84" s="3">
        <f t="shared" si="66"/>
        <v>2</v>
      </c>
      <c r="BJ84" s="3">
        <f t="shared" si="73"/>
        <v>4</v>
      </c>
      <c r="BK84" s="3">
        <f t="shared" si="74"/>
        <v>4</v>
      </c>
      <c r="BL84" s="3">
        <f t="shared" si="75"/>
        <v>3</v>
      </c>
      <c r="BM84" s="3">
        <f t="shared" si="76"/>
        <v>3</v>
      </c>
      <c r="BN84" s="3">
        <f t="shared" si="77"/>
        <v>3</v>
      </c>
      <c r="BO84" s="3">
        <f t="shared" si="78"/>
        <v>2</v>
      </c>
      <c r="BP84" s="3">
        <f t="shared" si="79"/>
        <v>2</v>
      </c>
      <c r="BQ84" s="3">
        <f t="shared" si="80"/>
        <v>2</v>
      </c>
      <c r="BR84" s="3">
        <f t="shared" si="81"/>
        <v>2</v>
      </c>
      <c r="BS84" s="3">
        <f t="shared" si="82"/>
        <v>1</v>
      </c>
      <c r="BT84" s="3">
        <f t="shared" si="83"/>
        <v>3</v>
      </c>
      <c r="BU84" s="3">
        <f t="shared" si="84"/>
        <v>2</v>
      </c>
      <c r="BV84" s="3">
        <f t="shared" si="85"/>
        <v>2</v>
      </c>
      <c r="BW84" s="3">
        <f t="shared" si="86"/>
        <v>2</v>
      </c>
      <c r="BY84" s="5">
        <f t="shared" si="67"/>
        <v>37</v>
      </c>
      <c r="CC84" s="3">
        <f t="shared" si="45"/>
        <v>12</v>
      </c>
      <c r="CD84" s="3">
        <f t="shared" si="46"/>
        <v>37</v>
      </c>
      <c r="CE84" s="3">
        <f t="shared" si="68"/>
        <v>38.5</v>
      </c>
      <c r="CF84" s="3">
        <f t="shared" si="69"/>
        <v>61</v>
      </c>
      <c r="CG84" s="3">
        <f t="shared" si="70"/>
        <v>100</v>
      </c>
      <c r="CH84" s="3">
        <f t="shared" si="71"/>
        <v>61</v>
      </c>
      <c r="DC84" s="4"/>
      <c r="DD84" s="5"/>
      <c r="DN84" s="4"/>
      <c r="DO84" s="5"/>
      <c r="DS84" s="4"/>
      <c r="DT84" s="5"/>
    </row>
    <row r="85" spans="1:124" s="3" customFormat="1" ht="16" x14ac:dyDescent="0.2">
      <c r="A85" s="58" t="s">
        <v>132</v>
      </c>
      <c r="B85" s="58" t="s">
        <v>132</v>
      </c>
      <c r="C85" s="58" t="s">
        <v>132</v>
      </c>
      <c r="D85" s="58" t="s">
        <v>132</v>
      </c>
      <c r="E85" s="58" t="s">
        <v>134</v>
      </c>
      <c r="F85" s="58" t="s">
        <v>133</v>
      </c>
      <c r="G85" s="58" t="s">
        <v>132</v>
      </c>
      <c r="H85" s="58" t="s">
        <v>133</v>
      </c>
      <c r="I85" s="58" t="s">
        <v>132</v>
      </c>
      <c r="J85" s="58" t="s">
        <v>132</v>
      </c>
      <c r="K85" s="58" t="s">
        <v>133</v>
      </c>
      <c r="L85" s="58" t="s">
        <v>132</v>
      </c>
      <c r="M85" s="58" t="s">
        <v>132</v>
      </c>
      <c r="N85" s="58" t="s">
        <v>133</v>
      </c>
      <c r="O85" s="58" t="s">
        <v>132</v>
      </c>
      <c r="P85" s="58" t="s">
        <v>110</v>
      </c>
      <c r="Q85" s="58" t="s">
        <v>111</v>
      </c>
      <c r="R85" s="58" t="s">
        <v>136</v>
      </c>
      <c r="S85" s="58" t="s">
        <v>137</v>
      </c>
      <c r="T85" s="58" t="s">
        <v>114</v>
      </c>
      <c r="U85" s="58" t="s">
        <v>138</v>
      </c>
      <c r="V85" s="58" t="s">
        <v>116</v>
      </c>
      <c r="W85" s="58" t="s">
        <v>117</v>
      </c>
      <c r="X85" s="58" t="s">
        <v>140</v>
      </c>
      <c r="Y85" s="58" t="s">
        <v>119</v>
      </c>
      <c r="Z85" s="58" t="s">
        <v>142</v>
      </c>
      <c r="AA85" s="58" t="s">
        <v>143</v>
      </c>
      <c r="AB85" s="58" t="s">
        <v>122</v>
      </c>
      <c r="AC85" s="58" t="s">
        <v>145</v>
      </c>
      <c r="AD85" s="58" t="s">
        <v>174</v>
      </c>
      <c r="AE85" s="58" t="s">
        <v>125</v>
      </c>
      <c r="AF85" s="58" t="s">
        <v>157</v>
      </c>
      <c r="AG85" s="58" t="s">
        <v>192</v>
      </c>
      <c r="AM85" s="3">
        <f t="shared" si="47"/>
        <v>0</v>
      </c>
      <c r="AN85" s="3">
        <f t="shared" si="48"/>
        <v>1</v>
      </c>
      <c r="AO85" s="3">
        <f t="shared" si="49"/>
        <v>1</v>
      </c>
      <c r="AP85" s="3">
        <f t="shared" si="50"/>
        <v>1</v>
      </c>
      <c r="AQ85" s="3">
        <f t="shared" si="51"/>
        <v>1</v>
      </c>
      <c r="AR85" s="3">
        <f t="shared" si="52"/>
        <v>0</v>
      </c>
      <c r="AS85" s="3">
        <f t="shared" si="53"/>
        <v>1</v>
      </c>
      <c r="AT85" s="3">
        <f t="shared" si="54"/>
        <v>1</v>
      </c>
      <c r="AU85" s="3">
        <f t="shared" si="55"/>
        <v>0</v>
      </c>
      <c r="AV85" s="3">
        <f t="shared" si="56"/>
        <v>0</v>
      </c>
      <c r="AW85" s="3">
        <f t="shared" si="57"/>
        <v>1</v>
      </c>
      <c r="AX85" s="3">
        <f t="shared" si="58"/>
        <v>1</v>
      </c>
      <c r="AY85" s="3">
        <f t="shared" si="59"/>
        <v>0</v>
      </c>
      <c r="AZ85" s="3">
        <f t="shared" si="60"/>
        <v>1</v>
      </c>
      <c r="BA85" s="3">
        <f t="shared" si="61"/>
        <v>0</v>
      </c>
      <c r="BB85" s="3">
        <f t="shared" si="62"/>
        <v>0</v>
      </c>
      <c r="BC85" s="3">
        <f t="shared" si="63"/>
        <v>1</v>
      </c>
      <c r="BD85" s="3">
        <f t="shared" si="64"/>
        <v>0</v>
      </c>
      <c r="BE85" s="3">
        <f t="shared" si="72"/>
        <v>0</v>
      </c>
      <c r="BF85" s="5">
        <f t="shared" si="65"/>
        <v>9</v>
      </c>
      <c r="BI85" s="3">
        <f t="shared" si="66"/>
        <v>4</v>
      </c>
      <c r="BJ85" s="3">
        <f t="shared" si="73"/>
        <v>4</v>
      </c>
      <c r="BK85" s="3">
        <f t="shared" si="74"/>
        <v>4</v>
      </c>
      <c r="BL85" s="3">
        <f t="shared" si="75"/>
        <v>4</v>
      </c>
      <c r="BM85" s="3">
        <f t="shared" si="76"/>
        <v>2</v>
      </c>
      <c r="BN85" s="3">
        <f t="shared" si="77"/>
        <v>3</v>
      </c>
      <c r="BO85" s="3">
        <f t="shared" si="78"/>
        <v>4</v>
      </c>
      <c r="BP85" s="3">
        <f t="shared" si="79"/>
        <v>3</v>
      </c>
      <c r="BQ85" s="3">
        <f t="shared" si="80"/>
        <v>4</v>
      </c>
      <c r="BR85" s="3">
        <f t="shared" si="81"/>
        <v>4</v>
      </c>
      <c r="BS85" s="3">
        <f t="shared" si="82"/>
        <v>3</v>
      </c>
      <c r="BT85" s="3">
        <f t="shared" si="83"/>
        <v>4</v>
      </c>
      <c r="BU85" s="3">
        <f t="shared" si="84"/>
        <v>4</v>
      </c>
      <c r="BV85" s="3">
        <f t="shared" si="85"/>
        <v>3</v>
      </c>
      <c r="BW85" s="3">
        <f t="shared" si="86"/>
        <v>4</v>
      </c>
      <c r="BY85" s="5">
        <f t="shared" si="67"/>
        <v>54</v>
      </c>
      <c r="CC85" s="3">
        <f t="shared" si="45"/>
        <v>9</v>
      </c>
      <c r="CD85" s="3">
        <f t="shared" si="46"/>
        <v>54</v>
      </c>
      <c r="CE85" s="3">
        <f t="shared" si="68"/>
        <v>9.5</v>
      </c>
      <c r="CF85" s="3">
        <f t="shared" si="69"/>
        <v>130</v>
      </c>
      <c r="CG85" s="3">
        <f t="shared" si="70"/>
        <v>28.5</v>
      </c>
      <c r="CH85" s="3">
        <f t="shared" si="71"/>
        <v>130</v>
      </c>
      <c r="DC85" s="4"/>
      <c r="DD85" s="5"/>
      <c r="DN85" s="4"/>
      <c r="DO85" s="5"/>
      <c r="DS85" s="4"/>
      <c r="DT85" s="5"/>
    </row>
    <row r="86" spans="1:124" s="3" customFormat="1" ht="16" x14ac:dyDescent="0.2">
      <c r="A86" s="58" t="s">
        <v>132</v>
      </c>
      <c r="B86" s="58" t="s">
        <v>132</v>
      </c>
      <c r="C86" s="58" t="s">
        <v>132</v>
      </c>
      <c r="D86" s="58" t="s">
        <v>132</v>
      </c>
      <c r="E86" s="58" t="s">
        <v>133</v>
      </c>
      <c r="F86" s="58" t="s">
        <v>133</v>
      </c>
      <c r="G86" s="58" t="s">
        <v>133</v>
      </c>
      <c r="H86" s="58" t="s">
        <v>134</v>
      </c>
      <c r="I86" s="58" t="s">
        <v>132</v>
      </c>
      <c r="J86" s="58" t="s">
        <v>133</v>
      </c>
      <c r="K86" s="58" t="s">
        <v>132</v>
      </c>
      <c r="L86" s="58" t="s">
        <v>132</v>
      </c>
      <c r="M86" s="58" t="s">
        <v>132</v>
      </c>
      <c r="N86" s="58" t="s">
        <v>133</v>
      </c>
      <c r="O86" s="58" t="s">
        <v>134</v>
      </c>
      <c r="P86" s="58" t="s">
        <v>135</v>
      </c>
      <c r="Q86" s="58" t="s">
        <v>111</v>
      </c>
      <c r="R86" s="58" t="s">
        <v>136</v>
      </c>
      <c r="S86" s="58" t="s">
        <v>137</v>
      </c>
      <c r="T86" s="58" t="s">
        <v>114</v>
      </c>
      <c r="U86" s="58" t="s">
        <v>138</v>
      </c>
      <c r="V86" s="58" t="s">
        <v>116</v>
      </c>
      <c r="W86" s="58" t="s">
        <v>159</v>
      </c>
      <c r="X86" s="58" t="s">
        <v>140</v>
      </c>
      <c r="Y86" s="58" t="s">
        <v>141</v>
      </c>
      <c r="Z86" s="58" t="s">
        <v>142</v>
      </c>
      <c r="AA86" s="58" t="s">
        <v>143</v>
      </c>
      <c r="AB86" s="58" t="s">
        <v>161</v>
      </c>
      <c r="AC86" s="58" t="s">
        <v>145</v>
      </c>
      <c r="AD86" s="58" t="s">
        <v>179</v>
      </c>
      <c r="AE86" s="58" t="s">
        <v>125</v>
      </c>
      <c r="AF86" s="58" t="s">
        <v>157</v>
      </c>
      <c r="AG86" s="58" t="s">
        <v>147</v>
      </c>
      <c r="AM86" s="3">
        <f t="shared" si="47"/>
        <v>1</v>
      </c>
      <c r="AN86" s="3">
        <f t="shared" si="48"/>
        <v>1</v>
      </c>
      <c r="AO86" s="3">
        <f t="shared" si="49"/>
        <v>1</v>
      </c>
      <c r="AP86" s="3">
        <f t="shared" si="50"/>
        <v>1</v>
      </c>
      <c r="AQ86" s="3">
        <f t="shared" si="51"/>
        <v>1</v>
      </c>
      <c r="AR86" s="3">
        <f t="shared" si="52"/>
        <v>0</v>
      </c>
      <c r="AS86" s="3">
        <f t="shared" si="53"/>
        <v>1</v>
      </c>
      <c r="AT86" s="3">
        <f t="shared" si="54"/>
        <v>0</v>
      </c>
      <c r="AU86" s="3">
        <f t="shared" si="55"/>
        <v>0</v>
      </c>
      <c r="AV86" s="3">
        <f t="shared" si="56"/>
        <v>1</v>
      </c>
      <c r="AW86" s="3">
        <f t="shared" si="57"/>
        <v>1</v>
      </c>
      <c r="AX86" s="3">
        <f t="shared" si="58"/>
        <v>1</v>
      </c>
      <c r="AY86" s="3">
        <f t="shared" si="59"/>
        <v>0</v>
      </c>
      <c r="AZ86" s="3">
        <f t="shared" si="60"/>
        <v>1</v>
      </c>
      <c r="BA86" s="3">
        <f t="shared" si="61"/>
        <v>0</v>
      </c>
      <c r="BB86" s="3">
        <f t="shared" si="62"/>
        <v>0</v>
      </c>
      <c r="BC86" s="3">
        <f t="shared" si="63"/>
        <v>1</v>
      </c>
      <c r="BD86" s="3">
        <f t="shared" si="64"/>
        <v>0</v>
      </c>
      <c r="BE86" s="3">
        <f t="shared" si="72"/>
        <v>0</v>
      </c>
      <c r="BF86" s="5">
        <f t="shared" si="65"/>
        <v>10</v>
      </c>
      <c r="BI86" s="3">
        <f t="shared" si="66"/>
        <v>4</v>
      </c>
      <c r="BJ86" s="3">
        <f t="shared" si="73"/>
        <v>4</v>
      </c>
      <c r="BK86" s="3">
        <f t="shared" si="74"/>
        <v>4</v>
      </c>
      <c r="BL86" s="3">
        <f t="shared" si="75"/>
        <v>4</v>
      </c>
      <c r="BM86" s="3">
        <f t="shared" si="76"/>
        <v>3</v>
      </c>
      <c r="BN86" s="3">
        <f t="shared" si="77"/>
        <v>3</v>
      </c>
      <c r="BO86" s="3">
        <f t="shared" si="78"/>
        <v>3</v>
      </c>
      <c r="BP86" s="3">
        <f t="shared" si="79"/>
        <v>2</v>
      </c>
      <c r="BQ86" s="3">
        <f t="shared" si="80"/>
        <v>4</v>
      </c>
      <c r="BR86" s="3">
        <f t="shared" si="81"/>
        <v>3</v>
      </c>
      <c r="BS86" s="3">
        <f t="shared" si="82"/>
        <v>4</v>
      </c>
      <c r="BT86" s="3">
        <f t="shared" si="83"/>
        <v>4</v>
      </c>
      <c r="BU86" s="3">
        <f t="shared" si="84"/>
        <v>4</v>
      </c>
      <c r="BV86" s="3">
        <f t="shared" si="85"/>
        <v>3</v>
      </c>
      <c r="BW86" s="3">
        <f t="shared" si="86"/>
        <v>2</v>
      </c>
      <c r="BY86" s="5">
        <f t="shared" si="67"/>
        <v>51</v>
      </c>
      <c r="CC86" s="3">
        <f t="shared" si="45"/>
        <v>10</v>
      </c>
      <c r="CD86" s="3">
        <f t="shared" si="46"/>
        <v>51</v>
      </c>
      <c r="CE86" s="3">
        <f t="shared" si="68"/>
        <v>19.5</v>
      </c>
      <c r="CF86" s="3">
        <f t="shared" si="69"/>
        <v>127.5</v>
      </c>
      <c r="CG86" s="3">
        <f t="shared" si="70"/>
        <v>50</v>
      </c>
      <c r="CH86" s="3">
        <f t="shared" si="71"/>
        <v>127.5</v>
      </c>
      <c r="DC86" s="4"/>
      <c r="DD86" s="5"/>
      <c r="DN86" s="4"/>
      <c r="DO86" s="5"/>
      <c r="DS86" s="4"/>
      <c r="DT86" s="5"/>
    </row>
    <row r="87" spans="1:124" s="3" customFormat="1" ht="16" x14ac:dyDescent="0.2">
      <c r="A87" s="58" t="s">
        <v>134</v>
      </c>
      <c r="B87" s="58" t="s">
        <v>133</v>
      </c>
      <c r="C87" s="58" t="s">
        <v>133</v>
      </c>
      <c r="D87" s="58" t="s">
        <v>134</v>
      </c>
      <c r="E87" s="58" t="s">
        <v>134</v>
      </c>
      <c r="F87" s="58" t="s">
        <v>134</v>
      </c>
      <c r="G87" s="58" t="s">
        <v>134</v>
      </c>
      <c r="H87" s="58" t="s">
        <v>134</v>
      </c>
      <c r="I87" s="58" t="s">
        <v>133</v>
      </c>
      <c r="J87" s="58" t="s">
        <v>134</v>
      </c>
      <c r="K87" s="58" t="s">
        <v>109</v>
      </c>
      <c r="L87" s="58" t="s">
        <v>134</v>
      </c>
      <c r="M87" s="58" t="s">
        <v>134</v>
      </c>
      <c r="N87" s="58" t="s">
        <v>134</v>
      </c>
      <c r="O87" s="58" t="s">
        <v>133</v>
      </c>
      <c r="P87" s="58" t="s">
        <v>110</v>
      </c>
      <c r="Q87" s="58" t="s">
        <v>111</v>
      </c>
      <c r="R87" s="58" t="s">
        <v>136</v>
      </c>
      <c r="S87" s="58" t="s">
        <v>137</v>
      </c>
      <c r="T87" s="58" t="s">
        <v>114</v>
      </c>
      <c r="U87" s="58" t="s">
        <v>138</v>
      </c>
      <c r="V87" s="58" t="s">
        <v>116</v>
      </c>
      <c r="W87" s="58" t="s">
        <v>117</v>
      </c>
      <c r="X87" s="58" t="s">
        <v>118</v>
      </c>
      <c r="Y87" s="58" t="s">
        <v>141</v>
      </c>
      <c r="Z87" s="58" t="s">
        <v>142</v>
      </c>
      <c r="AA87" s="58" t="s">
        <v>143</v>
      </c>
      <c r="AB87" s="58" t="s">
        <v>144</v>
      </c>
      <c r="AC87" s="58" t="s">
        <v>145</v>
      </c>
      <c r="AD87" s="58" t="s">
        <v>123</v>
      </c>
      <c r="AE87" s="58" t="s">
        <v>125</v>
      </c>
      <c r="AF87" s="58" t="s">
        <v>126</v>
      </c>
      <c r="AG87" s="58" t="s">
        <v>127</v>
      </c>
      <c r="AM87" s="3">
        <f t="shared" si="47"/>
        <v>0</v>
      </c>
      <c r="AN87" s="3">
        <f t="shared" si="48"/>
        <v>1</v>
      </c>
      <c r="AO87" s="3">
        <f t="shared" si="49"/>
        <v>1</v>
      </c>
      <c r="AP87" s="3">
        <f t="shared" si="50"/>
        <v>1</v>
      </c>
      <c r="AQ87" s="3">
        <f t="shared" si="51"/>
        <v>1</v>
      </c>
      <c r="AR87" s="3">
        <f t="shared" si="52"/>
        <v>0</v>
      </c>
      <c r="AS87" s="3">
        <f t="shared" si="53"/>
        <v>1</v>
      </c>
      <c r="AT87" s="3">
        <f t="shared" si="54"/>
        <v>1</v>
      </c>
      <c r="AU87" s="3">
        <f t="shared" si="55"/>
        <v>1</v>
      </c>
      <c r="AV87" s="3">
        <f t="shared" si="56"/>
        <v>1</v>
      </c>
      <c r="AW87" s="3">
        <f t="shared" si="57"/>
        <v>1</v>
      </c>
      <c r="AX87" s="3">
        <f t="shared" si="58"/>
        <v>1</v>
      </c>
      <c r="AY87" s="3">
        <f t="shared" si="59"/>
        <v>0</v>
      </c>
      <c r="AZ87" s="3">
        <f t="shared" si="60"/>
        <v>1</v>
      </c>
      <c r="BA87" s="3">
        <f t="shared" si="61"/>
        <v>1</v>
      </c>
      <c r="BB87" s="3">
        <f t="shared" si="62"/>
        <v>0</v>
      </c>
      <c r="BC87" s="3">
        <f t="shared" si="63"/>
        <v>0</v>
      </c>
      <c r="BD87" s="3">
        <f t="shared" si="64"/>
        <v>1</v>
      </c>
      <c r="BE87" s="3">
        <f t="shared" si="72"/>
        <v>1</v>
      </c>
      <c r="BF87" s="5">
        <f t="shared" si="65"/>
        <v>14</v>
      </c>
      <c r="BI87" s="3">
        <f t="shared" si="66"/>
        <v>2</v>
      </c>
      <c r="BJ87" s="3">
        <f t="shared" si="73"/>
        <v>3</v>
      </c>
      <c r="BK87" s="3">
        <f t="shared" si="74"/>
        <v>3</v>
      </c>
      <c r="BL87" s="3">
        <f t="shared" si="75"/>
        <v>2</v>
      </c>
      <c r="BM87" s="3">
        <f t="shared" si="76"/>
        <v>2</v>
      </c>
      <c r="BN87" s="3">
        <f t="shared" si="77"/>
        <v>2</v>
      </c>
      <c r="BO87" s="3">
        <f t="shared" si="78"/>
        <v>2</v>
      </c>
      <c r="BP87" s="3">
        <f t="shared" si="79"/>
        <v>2</v>
      </c>
      <c r="BQ87" s="3">
        <f t="shared" si="80"/>
        <v>3</v>
      </c>
      <c r="BR87" s="3">
        <f t="shared" si="81"/>
        <v>2</v>
      </c>
      <c r="BS87" s="3">
        <f t="shared" si="82"/>
        <v>1</v>
      </c>
      <c r="BT87" s="3">
        <f t="shared" si="83"/>
        <v>2</v>
      </c>
      <c r="BU87" s="3">
        <f t="shared" si="84"/>
        <v>2</v>
      </c>
      <c r="BV87" s="3">
        <f t="shared" si="85"/>
        <v>2</v>
      </c>
      <c r="BW87" s="3">
        <f t="shared" si="86"/>
        <v>3</v>
      </c>
      <c r="BY87" s="5">
        <f t="shared" si="67"/>
        <v>33</v>
      </c>
      <c r="CC87" s="3">
        <f t="shared" si="45"/>
        <v>14</v>
      </c>
      <c r="CD87" s="3">
        <f t="shared" si="46"/>
        <v>33</v>
      </c>
      <c r="CE87" s="3">
        <f t="shared" si="68"/>
        <v>49</v>
      </c>
      <c r="CF87" s="3">
        <f t="shared" si="69"/>
        <v>32.5</v>
      </c>
      <c r="CG87" s="3">
        <f t="shared" si="70"/>
        <v>130.5</v>
      </c>
      <c r="CH87" s="3">
        <f t="shared" si="71"/>
        <v>32.5</v>
      </c>
      <c r="DC87" s="4"/>
      <c r="DD87" s="5"/>
      <c r="DN87" s="4"/>
      <c r="DO87" s="5"/>
      <c r="DS87" s="4"/>
      <c r="DT87" s="5"/>
    </row>
    <row r="88" spans="1:124" s="3" customFormat="1" ht="16" x14ac:dyDescent="0.2">
      <c r="A88" s="58" t="s">
        <v>132</v>
      </c>
      <c r="B88" s="58" t="s">
        <v>132</v>
      </c>
      <c r="C88" s="58" t="s">
        <v>132</v>
      </c>
      <c r="D88" s="58" t="s">
        <v>132</v>
      </c>
      <c r="E88" s="58" t="s">
        <v>132</v>
      </c>
      <c r="F88" s="58" t="s">
        <v>133</v>
      </c>
      <c r="G88" s="58" t="s">
        <v>133</v>
      </c>
      <c r="H88" s="58" t="s">
        <v>133</v>
      </c>
      <c r="I88" s="58" t="s">
        <v>133</v>
      </c>
      <c r="J88" s="58" t="s">
        <v>132</v>
      </c>
      <c r="K88" s="58" t="s">
        <v>133</v>
      </c>
      <c r="L88" s="58" t="s">
        <v>132</v>
      </c>
      <c r="M88" s="58" t="s">
        <v>132</v>
      </c>
      <c r="N88" s="58" t="s">
        <v>133</v>
      </c>
      <c r="O88" s="58" t="s">
        <v>132</v>
      </c>
      <c r="P88" s="58" t="s">
        <v>135</v>
      </c>
      <c r="Q88" s="58" t="s">
        <v>111</v>
      </c>
      <c r="R88" s="58" t="s">
        <v>136</v>
      </c>
      <c r="S88" s="58" t="s">
        <v>137</v>
      </c>
      <c r="T88" s="58" t="s">
        <v>114</v>
      </c>
      <c r="U88" s="58" t="s">
        <v>138</v>
      </c>
      <c r="V88" s="58" t="s">
        <v>116</v>
      </c>
      <c r="W88" s="58" t="s">
        <v>117</v>
      </c>
      <c r="X88" s="58" t="s">
        <v>118</v>
      </c>
      <c r="Y88" s="58" t="s">
        <v>141</v>
      </c>
      <c r="Z88" s="58" t="s">
        <v>120</v>
      </c>
      <c r="AA88" s="58" t="s">
        <v>182</v>
      </c>
      <c r="AB88" s="58" t="s">
        <v>153</v>
      </c>
      <c r="AC88" s="58" t="s">
        <v>145</v>
      </c>
      <c r="AD88" s="58" t="s">
        <v>123</v>
      </c>
      <c r="AE88" s="58" t="s">
        <v>125</v>
      </c>
      <c r="AF88" s="58" t="s">
        <v>227</v>
      </c>
      <c r="AG88" s="58" t="s">
        <v>147</v>
      </c>
      <c r="AM88" s="3">
        <f t="shared" si="47"/>
        <v>1</v>
      </c>
      <c r="AN88" s="3">
        <f t="shared" si="48"/>
        <v>1</v>
      </c>
      <c r="AO88" s="3">
        <f t="shared" si="49"/>
        <v>1</v>
      </c>
      <c r="AP88" s="3">
        <f t="shared" si="50"/>
        <v>1</v>
      </c>
      <c r="AQ88" s="3">
        <f t="shared" si="51"/>
        <v>1</v>
      </c>
      <c r="AR88" s="3">
        <f t="shared" si="52"/>
        <v>0</v>
      </c>
      <c r="AS88" s="3">
        <f t="shared" si="53"/>
        <v>1</v>
      </c>
      <c r="AT88" s="3">
        <f t="shared" si="54"/>
        <v>1</v>
      </c>
      <c r="AU88" s="3">
        <f t="shared" si="55"/>
        <v>1</v>
      </c>
      <c r="AV88" s="3">
        <f t="shared" si="56"/>
        <v>1</v>
      </c>
      <c r="AW88" s="3">
        <f t="shared" si="57"/>
        <v>0</v>
      </c>
      <c r="AX88" s="3">
        <f t="shared" si="58"/>
        <v>0</v>
      </c>
      <c r="AY88" s="3">
        <f t="shared" si="59"/>
        <v>1</v>
      </c>
      <c r="AZ88" s="3">
        <f t="shared" si="60"/>
        <v>1</v>
      </c>
      <c r="BA88" s="3">
        <f t="shared" si="61"/>
        <v>1</v>
      </c>
      <c r="BB88" s="3">
        <f t="shared" si="62"/>
        <v>0</v>
      </c>
      <c r="BC88" s="3">
        <f t="shared" si="63"/>
        <v>0</v>
      </c>
      <c r="BD88" s="3">
        <f t="shared" si="64"/>
        <v>0</v>
      </c>
      <c r="BE88" s="3">
        <f t="shared" si="72"/>
        <v>0</v>
      </c>
      <c r="BF88" s="5">
        <f t="shared" si="65"/>
        <v>12</v>
      </c>
      <c r="BI88" s="3">
        <f t="shared" si="66"/>
        <v>4</v>
      </c>
      <c r="BJ88" s="3">
        <f t="shared" si="73"/>
        <v>4</v>
      </c>
      <c r="BK88" s="3">
        <f t="shared" si="74"/>
        <v>4</v>
      </c>
      <c r="BL88" s="3">
        <f t="shared" si="75"/>
        <v>4</v>
      </c>
      <c r="BM88" s="3">
        <f t="shared" si="76"/>
        <v>4</v>
      </c>
      <c r="BN88" s="3">
        <f t="shared" si="77"/>
        <v>3</v>
      </c>
      <c r="BO88" s="3">
        <f t="shared" si="78"/>
        <v>3</v>
      </c>
      <c r="BP88" s="3">
        <f t="shared" si="79"/>
        <v>3</v>
      </c>
      <c r="BQ88" s="3">
        <f t="shared" si="80"/>
        <v>3</v>
      </c>
      <c r="BR88" s="3">
        <f t="shared" si="81"/>
        <v>4</v>
      </c>
      <c r="BS88" s="3">
        <f t="shared" si="82"/>
        <v>3</v>
      </c>
      <c r="BT88" s="3">
        <f t="shared" si="83"/>
        <v>4</v>
      </c>
      <c r="BU88" s="3">
        <f t="shared" si="84"/>
        <v>4</v>
      </c>
      <c r="BV88" s="3">
        <f t="shared" si="85"/>
        <v>3</v>
      </c>
      <c r="BW88" s="3">
        <f t="shared" si="86"/>
        <v>4</v>
      </c>
      <c r="BY88" s="5">
        <f t="shared" si="67"/>
        <v>54</v>
      </c>
      <c r="CC88" s="3">
        <f t="shared" si="45"/>
        <v>12</v>
      </c>
      <c r="CD88" s="3">
        <f t="shared" si="46"/>
        <v>54</v>
      </c>
      <c r="CE88" s="3">
        <f t="shared" si="68"/>
        <v>36</v>
      </c>
      <c r="CF88" s="3">
        <f t="shared" si="69"/>
        <v>130</v>
      </c>
      <c r="CG88" s="3">
        <f t="shared" si="70"/>
        <v>100</v>
      </c>
      <c r="CH88" s="3">
        <f t="shared" si="71"/>
        <v>130</v>
      </c>
      <c r="DC88" s="4"/>
      <c r="DD88" s="5"/>
      <c r="DN88" s="4"/>
      <c r="DO88" s="5"/>
      <c r="DS88" s="4"/>
      <c r="DT88" s="5"/>
    </row>
    <row r="89" spans="1:124" s="3" customFormat="1" ht="16" x14ac:dyDescent="0.2">
      <c r="A89" s="58" t="s">
        <v>134</v>
      </c>
      <c r="B89" s="58" t="s">
        <v>132</v>
      </c>
      <c r="C89" s="58" t="s">
        <v>133</v>
      </c>
      <c r="D89" s="58" t="s">
        <v>134</v>
      </c>
      <c r="E89" s="58" t="s">
        <v>134</v>
      </c>
      <c r="F89" s="58" t="s">
        <v>133</v>
      </c>
      <c r="G89" s="58" t="s">
        <v>133</v>
      </c>
      <c r="H89" s="58" t="s">
        <v>109</v>
      </c>
      <c r="I89" s="58" t="s">
        <v>132</v>
      </c>
      <c r="J89" s="58" t="s">
        <v>134</v>
      </c>
      <c r="K89" s="58" t="s">
        <v>132</v>
      </c>
      <c r="L89" s="58" t="s">
        <v>134</v>
      </c>
      <c r="M89" s="58" t="s">
        <v>134</v>
      </c>
      <c r="N89" s="58" t="s">
        <v>134</v>
      </c>
      <c r="O89" s="58" t="s">
        <v>133</v>
      </c>
      <c r="P89" s="58" t="s">
        <v>135</v>
      </c>
      <c r="Q89" s="58" t="s">
        <v>111</v>
      </c>
      <c r="R89" s="58" t="s">
        <v>136</v>
      </c>
      <c r="S89" s="58" t="s">
        <v>137</v>
      </c>
      <c r="T89" s="58" t="s">
        <v>114</v>
      </c>
      <c r="U89" s="58" t="s">
        <v>138</v>
      </c>
      <c r="V89" s="58" t="s">
        <v>116</v>
      </c>
      <c r="W89" s="58" t="s">
        <v>117</v>
      </c>
      <c r="X89" s="58" t="s">
        <v>118</v>
      </c>
      <c r="Y89" s="58" t="s">
        <v>141</v>
      </c>
      <c r="Z89" s="58" t="s">
        <v>120</v>
      </c>
      <c r="AA89" s="58" t="s">
        <v>170</v>
      </c>
      <c r="AB89" s="58" t="s">
        <v>122</v>
      </c>
      <c r="AC89" s="58" t="s">
        <v>145</v>
      </c>
      <c r="AD89" s="58" t="s">
        <v>179</v>
      </c>
      <c r="AE89" s="58" t="s">
        <v>125</v>
      </c>
      <c r="AF89" s="58" t="s">
        <v>126</v>
      </c>
      <c r="AG89" s="58" t="s">
        <v>147</v>
      </c>
      <c r="AM89" s="3">
        <f t="shared" si="47"/>
        <v>1</v>
      </c>
      <c r="AN89" s="3">
        <f t="shared" si="48"/>
        <v>1</v>
      </c>
      <c r="AO89" s="3">
        <f t="shared" si="49"/>
        <v>1</v>
      </c>
      <c r="AP89" s="3">
        <f t="shared" si="50"/>
        <v>1</v>
      </c>
      <c r="AQ89" s="3">
        <f t="shared" si="51"/>
        <v>1</v>
      </c>
      <c r="AR89" s="3">
        <f t="shared" si="52"/>
        <v>0</v>
      </c>
      <c r="AS89" s="3">
        <f t="shared" si="53"/>
        <v>1</v>
      </c>
      <c r="AT89" s="3">
        <f t="shared" si="54"/>
        <v>1</v>
      </c>
      <c r="AU89" s="3">
        <f t="shared" si="55"/>
        <v>1</v>
      </c>
      <c r="AV89" s="3">
        <f t="shared" si="56"/>
        <v>1</v>
      </c>
      <c r="AW89" s="3">
        <f t="shared" si="57"/>
        <v>0</v>
      </c>
      <c r="AX89" s="3">
        <f t="shared" si="58"/>
        <v>0</v>
      </c>
      <c r="AY89" s="3">
        <f t="shared" si="59"/>
        <v>0</v>
      </c>
      <c r="AZ89" s="3">
        <f t="shared" si="60"/>
        <v>1</v>
      </c>
      <c r="BA89" s="3">
        <f t="shared" si="61"/>
        <v>0</v>
      </c>
      <c r="BB89" s="3">
        <f t="shared" si="62"/>
        <v>0</v>
      </c>
      <c r="BC89" s="3">
        <f t="shared" si="63"/>
        <v>0</v>
      </c>
      <c r="BD89" s="3">
        <f t="shared" si="64"/>
        <v>0</v>
      </c>
      <c r="BE89" s="3">
        <f t="shared" si="72"/>
        <v>1</v>
      </c>
      <c r="BF89" s="5">
        <f t="shared" si="65"/>
        <v>11</v>
      </c>
      <c r="BI89" s="3">
        <f t="shared" si="66"/>
        <v>2</v>
      </c>
      <c r="BJ89" s="3">
        <f t="shared" si="73"/>
        <v>4</v>
      </c>
      <c r="BK89" s="3">
        <f t="shared" si="74"/>
        <v>3</v>
      </c>
      <c r="BL89" s="3">
        <f t="shared" si="75"/>
        <v>2</v>
      </c>
      <c r="BM89" s="3">
        <f t="shared" si="76"/>
        <v>2</v>
      </c>
      <c r="BN89" s="3">
        <f t="shared" si="77"/>
        <v>3</v>
      </c>
      <c r="BO89" s="3">
        <f t="shared" si="78"/>
        <v>3</v>
      </c>
      <c r="BP89" s="3">
        <f t="shared" si="79"/>
        <v>1</v>
      </c>
      <c r="BQ89" s="3">
        <f t="shared" si="80"/>
        <v>4</v>
      </c>
      <c r="BR89" s="3">
        <f t="shared" si="81"/>
        <v>2</v>
      </c>
      <c r="BS89" s="3">
        <f t="shared" si="82"/>
        <v>4</v>
      </c>
      <c r="BT89" s="3">
        <f t="shared" si="83"/>
        <v>2</v>
      </c>
      <c r="BU89" s="3">
        <f t="shared" si="84"/>
        <v>2</v>
      </c>
      <c r="BV89" s="3">
        <f t="shared" si="85"/>
        <v>2</v>
      </c>
      <c r="BW89" s="3">
        <f t="shared" si="86"/>
        <v>3</v>
      </c>
      <c r="BY89" s="5">
        <f t="shared" si="67"/>
        <v>39</v>
      </c>
      <c r="CC89" s="3">
        <f t="shared" si="45"/>
        <v>11</v>
      </c>
      <c r="CD89" s="3">
        <f t="shared" si="46"/>
        <v>39</v>
      </c>
      <c r="CE89" s="3">
        <f t="shared" si="68"/>
        <v>27.5</v>
      </c>
      <c r="CF89" s="3">
        <f t="shared" si="69"/>
        <v>74.5</v>
      </c>
      <c r="CG89" s="3">
        <f t="shared" si="70"/>
        <v>74</v>
      </c>
      <c r="CH89" s="3">
        <f t="shared" si="71"/>
        <v>74.5</v>
      </c>
      <c r="DC89" s="4"/>
      <c r="DD89" s="5"/>
      <c r="DN89" s="4"/>
      <c r="DO89" s="5"/>
      <c r="DS89" s="4"/>
      <c r="DT89" s="5"/>
    </row>
    <row r="90" spans="1:124" s="3" customFormat="1" ht="16" x14ac:dyDescent="0.2">
      <c r="A90" s="58" t="s">
        <v>133</v>
      </c>
      <c r="B90" s="58" t="s">
        <v>132</v>
      </c>
      <c r="C90" s="58" t="s">
        <v>132</v>
      </c>
      <c r="D90" s="58" t="s">
        <v>133</v>
      </c>
      <c r="E90" s="58" t="s">
        <v>134</v>
      </c>
      <c r="F90" s="58" t="s">
        <v>134</v>
      </c>
      <c r="G90" s="58" t="s">
        <v>134</v>
      </c>
      <c r="H90" s="58" t="s">
        <v>109</v>
      </c>
      <c r="I90" s="58" t="s">
        <v>132</v>
      </c>
      <c r="J90" s="58" t="s">
        <v>134</v>
      </c>
      <c r="K90" s="58" t="s">
        <v>132</v>
      </c>
      <c r="L90" s="58" t="s">
        <v>133</v>
      </c>
      <c r="M90" s="58" t="s">
        <v>134</v>
      </c>
      <c r="N90" s="58" t="s">
        <v>133</v>
      </c>
      <c r="O90" s="58" t="s">
        <v>134</v>
      </c>
      <c r="P90" s="58" t="s">
        <v>173</v>
      </c>
      <c r="Q90" s="58" t="s">
        <v>151</v>
      </c>
      <c r="R90" s="58" t="s">
        <v>136</v>
      </c>
      <c r="S90" s="58" t="s">
        <v>137</v>
      </c>
      <c r="T90" s="58" t="s">
        <v>114</v>
      </c>
      <c r="U90" s="58" t="s">
        <v>138</v>
      </c>
      <c r="V90" s="58" t="s">
        <v>116</v>
      </c>
      <c r="W90" s="58" t="s">
        <v>117</v>
      </c>
      <c r="X90" s="58" t="s">
        <v>118</v>
      </c>
      <c r="Y90" s="58" t="s">
        <v>119</v>
      </c>
      <c r="Z90" s="58" t="s">
        <v>142</v>
      </c>
      <c r="AA90" s="58" t="s">
        <v>143</v>
      </c>
      <c r="AB90" s="58" t="s">
        <v>144</v>
      </c>
      <c r="AC90" s="58" t="s">
        <v>145</v>
      </c>
      <c r="AD90" s="58" t="s">
        <v>123</v>
      </c>
      <c r="AE90" s="58" t="s">
        <v>125</v>
      </c>
      <c r="AF90" s="58" t="s">
        <v>126</v>
      </c>
      <c r="AG90" s="58" t="s">
        <v>127</v>
      </c>
      <c r="AM90" s="3">
        <f t="shared" si="47"/>
        <v>0</v>
      </c>
      <c r="AN90" s="3">
        <f t="shared" si="48"/>
        <v>0</v>
      </c>
      <c r="AO90" s="3">
        <f t="shared" si="49"/>
        <v>1</v>
      </c>
      <c r="AP90" s="3">
        <f t="shared" si="50"/>
        <v>1</v>
      </c>
      <c r="AQ90" s="3">
        <f t="shared" si="51"/>
        <v>1</v>
      </c>
      <c r="AR90" s="3">
        <f t="shared" si="52"/>
        <v>0</v>
      </c>
      <c r="AS90" s="3">
        <f t="shared" si="53"/>
        <v>1</v>
      </c>
      <c r="AT90" s="3">
        <f t="shared" si="54"/>
        <v>1</v>
      </c>
      <c r="AU90" s="3">
        <f t="shared" si="55"/>
        <v>1</v>
      </c>
      <c r="AV90" s="3">
        <f t="shared" si="56"/>
        <v>0</v>
      </c>
      <c r="AW90" s="3">
        <f t="shared" si="57"/>
        <v>1</v>
      </c>
      <c r="AX90" s="3">
        <f t="shared" si="58"/>
        <v>1</v>
      </c>
      <c r="AY90" s="3">
        <f t="shared" si="59"/>
        <v>0</v>
      </c>
      <c r="AZ90" s="3">
        <f t="shared" si="60"/>
        <v>1</v>
      </c>
      <c r="BA90" s="3">
        <f t="shared" si="61"/>
        <v>1</v>
      </c>
      <c r="BB90" s="3">
        <f t="shared" si="62"/>
        <v>0</v>
      </c>
      <c r="BC90" s="3">
        <f t="shared" si="63"/>
        <v>0</v>
      </c>
      <c r="BD90" s="3">
        <f t="shared" si="64"/>
        <v>1</v>
      </c>
      <c r="BE90" s="3">
        <f t="shared" si="72"/>
        <v>1</v>
      </c>
      <c r="BF90" s="5">
        <f t="shared" si="65"/>
        <v>12</v>
      </c>
      <c r="BI90" s="3">
        <f t="shared" si="66"/>
        <v>3</v>
      </c>
      <c r="BJ90" s="3">
        <f t="shared" si="73"/>
        <v>4</v>
      </c>
      <c r="BK90" s="3">
        <f t="shared" si="74"/>
        <v>4</v>
      </c>
      <c r="BL90" s="3">
        <f t="shared" si="75"/>
        <v>3</v>
      </c>
      <c r="BM90" s="3">
        <f t="shared" si="76"/>
        <v>2</v>
      </c>
      <c r="BN90" s="3">
        <f t="shared" si="77"/>
        <v>2</v>
      </c>
      <c r="BO90" s="3">
        <f t="shared" si="78"/>
        <v>2</v>
      </c>
      <c r="BP90" s="3">
        <f t="shared" si="79"/>
        <v>1</v>
      </c>
      <c r="BQ90" s="3">
        <f t="shared" si="80"/>
        <v>4</v>
      </c>
      <c r="BR90" s="3">
        <f t="shared" si="81"/>
        <v>2</v>
      </c>
      <c r="BS90" s="3">
        <f t="shared" si="82"/>
        <v>4</v>
      </c>
      <c r="BT90" s="3">
        <f t="shared" si="83"/>
        <v>3</v>
      </c>
      <c r="BU90" s="3">
        <f t="shared" si="84"/>
        <v>2</v>
      </c>
      <c r="BV90" s="3">
        <f t="shared" si="85"/>
        <v>3</v>
      </c>
      <c r="BW90" s="3">
        <f t="shared" si="86"/>
        <v>2</v>
      </c>
      <c r="BY90" s="5">
        <f t="shared" si="67"/>
        <v>41</v>
      </c>
      <c r="CC90" s="3">
        <f t="shared" si="45"/>
        <v>12</v>
      </c>
      <c r="CD90" s="3">
        <f t="shared" si="46"/>
        <v>41</v>
      </c>
      <c r="CE90" s="3">
        <f t="shared" si="68"/>
        <v>34.5</v>
      </c>
      <c r="CF90" s="3">
        <f t="shared" si="69"/>
        <v>99</v>
      </c>
      <c r="CG90" s="3">
        <f t="shared" si="70"/>
        <v>100</v>
      </c>
      <c r="CH90" s="3">
        <f t="shared" si="71"/>
        <v>99</v>
      </c>
      <c r="DC90" s="4"/>
      <c r="DD90" s="5"/>
      <c r="DN90" s="4"/>
      <c r="DO90" s="5"/>
      <c r="DS90" s="4"/>
      <c r="DT90" s="5"/>
    </row>
    <row r="91" spans="1:124" s="3" customFormat="1" ht="16" x14ac:dyDescent="0.2">
      <c r="A91" s="58" t="s">
        <v>133</v>
      </c>
      <c r="B91" s="58" t="s">
        <v>133</v>
      </c>
      <c r="C91" s="58" t="s">
        <v>133</v>
      </c>
      <c r="D91" s="58" t="s">
        <v>134</v>
      </c>
      <c r="E91" s="58" t="s">
        <v>134</v>
      </c>
      <c r="F91" s="58" t="s">
        <v>134</v>
      </c>
      <c r="G91" s="58" t="s">
        <v>134</v>
      </c>
      <c r="H91" s="58" t="s">
        <v>134</v>
      </c>
      <c r="I91" s="58" t="s">
        <v>134</v>
      </c>
      <c r="J91" s="58" t="s">
        <v>109</v>
      </c>
      <c r="K91" s="58" t="s">
        <v>134</v>
      </c>
      <c r="L91" s="58" t="s">
        <v>134</v>
      </c>
      <c r="M91" s="58" t="s">
        <v>134</v>
      </c>
      <c r="N91" s="58" t="s">
        <v>134</v>
      </c>
      <c r="O91" s="58" t="s">
        <v>109</v>
      </c>
      <c r="P91" s="58" t="s">
        <v>110</v>
      </c>
      <c r="Q91" s="58" t="s">
        <v>111</v>
      </c>
      <c r="R91" s="58" t="s">
        <v>136</v>
      </c>
      <c r="S91" s="58" t="s">
        <v>137</v>
      </c>
      <c r="T91" s="58" t="s">
        <v>114</v>
      </c>
      <c r="U91" s="58" t="s">
        <v>138</v>
      </c>
      <c r="V91" s="58" t="s">
        <v>116</v>
      </c>
      <c r="W91" s="58" t="s">
        <v>117</v>
      </c>
      <c r="X91" s="58" t="s">
        <v>118</v>
      </c>
      <c r="Y91" s="58" t="s">
        <v>141</v>
      </c>
      <c r="Z91" s="58" t="s">
        <v>142</v>
      </c>
      <c r="AA91" s="58" t="s">
        <v>143</v>
      </c>
      <c r="AB91" s="58" t="s">
        <v>161</v>
      </c>
      <c r="AC91" s="58" t="s">
        <v>145</v>
      </c>
      <c r="AD91" s="58" t="s">
        <v>123</v>
      </c>
      <c r="AE91" s="58" t="s">
        <v>125</v>
      </c>
      <c r="AF91" s="58" t="s">
        <v>146</v>
      </c>
      <c r="AG91" s="58" t="s">
        <v>192</v>
      </c>
      <c r="AM91" s="3">
        <f t="shared" si="47"/>
        <v>0</v>
      </c>
      <c r="AN91" s="3">
        <f t="shared" si="48"/>
        <v>1</v>
      </c>
      <c r="AO91" s="3">
        <f t="shared" si="49"/>
        <v>1</v>
      </c>
      <c r="AP91" s="3">
        <f t="shared" si="50"/>
        <v>1</v>
      </c>
      <c r="AQ91" s="3">
        <f t="shared" si="51"/>
        <v>1</v>
      </c>
      <c r="AR91" s="3">
        <f t="shared" si="52"/>
        <v>0</v>
      </c>
      <c r="AS91" s="3">
        <f t="shared" si="53"/>
        <v>1</v>
      </c>
      <c r="AT91" s="3">
        <f t="shared" si="54"/>
        <v>1</v>
      </c>
      <c r="AU91" s="3">
        <f t="shared" si="55"/>
        <v>1</v>
      </c>
      <c r="AV91" s="3">
        <f t="shared" si="56"/>
        <v>1</v>
      </c>
      <c r="AW91" s="3">
        <f t="shared" si="57"/>
        <v>1</v>
      </c>
      <c r="AX91" s="3">
        <f t="shared" si="58"/>
        <v>1</v>
      </c>
      <c r="AY91" s="3">
        <f t="shared" si="59"/>
        <v>0</v>
      </c>
      <c r="AZ91" s="3">
        <f t="shared" si="60"/>
        <v>1</v>
      </c>
      <c r="BA91" s="3">
        <f t="shared" si="61"/>
        <v>1</v>
      </c>
      <c r="BB91" s="3">
        <f t="shared" si="62"/>
        <v>0</v>
      </c>
      <c r="BC91" s="3">
        <f t="shared" si="63"/>
        <v>0</v>
      </c>
      <c r="BD91" s="3">
        <f t="shared" si="64"/>
        <v>0</v>
      </c>
      <c r="BE91" s="3">
        <f t="shared" si="72"/>
        <v>0</v>
      </c>
      <c r="BF91" s="5">
        <f t="shared" si="65"/>
        <v>12</v>
      </c>
      <c r="BI91" s="3">
        <f t="shared" si="66"/>
        <v>3</v>
      </c>
      <c r="BJ91" s="3">
        <f t="shared" si="73"/>
        <v>3</v>
      </c>
      <c r="BK91" s="3">
        <f t="shared" si="74"/>
        <v>3</v>
      </c>
      <c r="BL91" s="3">
        <f t="shared" si="75"/>
        <v>2</v>
      </c>
      <c r="BM91" s="3">
        <f t="shared" si="76"/>
        <v>2</v>
      </c>
      <c r="BN91" s="3">
        <f t="shared" si="77"/>
        <v>2</v>
      </c>
      <c r="BO91" s="3">
        <f t="shared" si="78"/>
        <v>2</v>
      </c>
      <c r="BP91" s="3">
        <f t="shared" si="79"/>
        <v>2</v>
      </c>
      <c r="BQ91" s="3">
        <f t="shared" si="80"/>
        <v>2</v>
      </c>
      <c r="BR91" s="3">
        <f t="shared" si="81"/>
        <v>1</v>
      </c>
      <c r="BS91" s="3">
        <f t="shared" si="82"/>
        <v>2</v>
      </c>
      <c r="BT91" s="3">
        <f t="shared" si="83"/>
        <v>2</v>
      </c>
      <c r="BU91" s="3">
        <f t="shared" si="84"/>
        <v>2</v>
      </c>
      <c r="BV91" s="3">
        <f t="shared" si="85"/>
        <v>2</v>
      </c>
      <c r="BW91" s="3">
        <f t="shared" si="86"/>
        <v>1</v>
      </c>
      <c r="BY91" s="5">
        <f t="shared" si="67"/>
        <v>31</v>
      </c>
      <c r="CC91" s="3">
        <f t="shared" si="45"/>
        <v>12</v>
      </c>
      <c r="CD91" s="3">
        <f t="shared" si="46"/>
        <v>31</v>
      </c>
      <c r="CE91" s="3">
        <f t="shared" si="68"/>
        <v>34</v>
      </c>
      <c r="CF91" s="3">
        <f t="shared" si="69"/>
        <v>24.5</v>
      </c>
      <c r="CG91" s="3">
        <f t="shared" si="70"/>
        <v>100</v>
      </c>
      <c r="CH91" s="3">
        <f t="shared" si="71"/>
        <v>24.5</v>
      </c>
      <c r="DC91" s="4"/>
      <c r="DD91" s="5"/>
      <c r="DN91" s="4"/>
      <c r="DO91" s="5"/>
      <c r="DS91" s="4"/>
      <c r="DT91" s="5"/>
    </row>
    <row r="92" spans="1:124" s="3" customFormat="1" ht="16" x14ac:dyDescent="0.2">
      <c r="A92" s="58" t="s">
        <v>134</v>
      </c>
      <c r="B92" s="58" t="s">
        <v>132</v>
      </c>
      <c r="C92" s="58" t="s">
        <v>133</v>
      </c>
      <c r="D92" s="58" t="s">
        <v>133</v>
      </c>
      <c r="E92" s="58" t="s">
        <v>134</v>
      </c>
      <c r="F92" s="58" t="s">
        <v>133</v>
      </c>
      <c r="G92" s="58" t="s">
        <v>133</v>
      </c>
      <c r="H92" s="58" t="s">
        <v>133</v>
      </c>
      <c r="I92" s="58" t="s">
        <v>133</v>
      </c>
      <c r="J92" s="58" t="s">
        <v>133</v>
      </c>
      <c r="K92" s="58" t="s">
        <v>134</v>
      </c>
      <c r="L92" s="58" t="s">
        <v>133</v>
      </c>
      <c r="M92" s="58" t="s">
        <v>133</v>
      </c>
      <c r="N92" s="58" t="s">
        <v>134</v>
      </c>
      <c r="O92" s="58" t="s">
        <v>133</v>
      </c>
      <c r="P92" s="58" t="s">
        <v>173</v>
      </c>
      <c r="Q92" s="58" t="s">
        <v>151</v>
      </c>
      <c r="R92" s="58" t="s">
        <v>136</v>
      </c>
      <c r="S92" s="58" t="s">
        <v>137</v>
      </c>
      <c r="T92" s="58" t="s">
        <v>114</v>
      </c>
      <c r="U92" s="58" t="s">
        <v>138</v>
      </c>
      <c r="V92" s="58" t="s">
        <v>116</v>
      </c>
      <c r="W92" s="58" t="s">
        <v>117</v>
      </c>
      <c r="X92" s="58" t="s">
        <v>140</v>
      </c>
      <c r="Y92" s="58" t="s">
        <v>141</v>
      </c>
      <c r="Z92" s="58" t="s">
        <v>142</v>
      </c>
      <c r="AA92" s="58" t="s">
        <v>143</v>
      </c>
      <c r="AB92" s="58" t="s">
        <v>153</v>
      </c>
      <c r="AC92" s="58" t="s">
        <v>145</v>
      </c>
      <c r="AD92" s="58" t="s">
        <v>123</v>
      </c>
      <c r="AE92" s="58" t="s">
        <v>125</v>
      </c>
      <c r="AF92" s="58" t="s">
        <v>126</v>
      </c>
      <c r="AG92" s="58" t="s">
        <v>127</v>
      </c>
      <c r="AM92" s="3">
        <f t="shared" si="47"/>
        <v>0</v>
      </c>
      <c r="AN92" s="3">
        <f t="shared" si="48"/>
        <v>0</v>
      </c>
      <c r="AO92" s="3">
        <f t="shared" si="49"/>
        <v>1</v>
      </c>
      <c r="AP92" s="3">
        <f t="shared" si="50"/>
        <v>1</v>
      </c>
      <c r="AQ92" s="3">
        <f t="shared" si="51"/>
        <v>1</v>
      </c>
      <c r="AR92" s="3">
        <f t="shared" si="52"/>
        <v>0</v>
      </c>
      <c r="AS92" s="3">
        <f t="shared" si="53"/>
        <v>1</v>
      </c>
      <c r="AT92" s="3">
        <f t="shared" si="54"/>
        <v>1</v>
      </c>
      <c r="AU92" s="3">
        <f t="shared" si="55"/>
        <v>0</v>
      </c>
      <c r="AV92" s="3">
        <f t="shared" si="56"/>
        <v>1</v>
      </c>
      <c r="AW92" s="3">
        <f t="shared" si="57"/>
        <v>1</v>
      </c>
      <c r="AX92" s="3">
        <f t="shared" si="58"/>
        <v>1</v>
      </c>
      <c r="AY92" s="3">
        <f t="shared" si="59"/>
        <v>1</v>
      </c>
      <c r="AZ92" s="3">
        <f t="shared" si="60"/>
        <v>1</v>
      </c>
      <c r="BA92" s="3">
        <f t="shared" si="61"/>
        <v>1</v>
      </c>
      <c r="BB92" s="3">
        <f t="shared" si="62"/>
        <v>0</v>
      </c>
      <c r="BC92" s="3">
        <f t="shared" si="63"/>
        <v>0</v>
      </c>
      <c r="BD92" s="3">
        <f t="shared" si="64"/>
        <v>1</v>
      </c>
      <c r="BE92" s="3">
        <f t="shared" si="72"/>
        <v>1</v>
      </c>
      <c r="BF92" s="5">
        <f t="shared" si="65"/>
        <v>13</v>
      </c>
      <c r="BI92" s="3">
        <f t="shared" si="66"/>
        <v>2</v>
      </c>
      <c r="BJ92" s="3">
        <f t="shared" si="73"/>
        <v>4</v>
      </c>
      <c r="BK92" s="3">
        <f t="shared" si="74"/>
        <v>3</v>
      </c>
      <c r="BL92" s="3">
        <f t="shared" si="75"/>
        <v>3</v>
      </c>
      <c r="BM92" s="3">
        <f t="shared" si="76"/>
        <v>2</v>
      </c>
      <c r="BN92" s="3">
        <f t="shared" si="77"/>
        <v>3</v>
      </c>
      <c r="BO92" s="3">
        <f t="shared" si="78"/>
        <v>3</v>
      </c>
      <c r="BP92" s="3">
        <f t="shared" si="79"/>
        <v>3</v>
      </c>
      <c r="BQ92" s="3">
        <f t="shared" si="80"/>
        <v>3</v>
      </c>
      <c r="BR92" s="3">
        <f t="shared" si="81"/>
        <v>3</v>
      </c>
      <c r="BS92" s="3">
        <f t="shared" si="82"/>
        <v>2</v>
      </c>
      <c r="BT92" s="3">
        <f t="shared" si="83"/>
        <v>3</v>
      </c>
      <c r="BU92" s="3">
        <f t="shared" si="84"/>
        <v>3</v>
      </c>
      <c r="BV92" s="3">
        <f t="shared" si="85"/>
        <v>2</v>
      </c>
      <c r="BW92" s="3">
        <f t="shared" si="86"/>
        <v>3</v>
      </c>
      <c r="BY92" s="5">
        <f t="shared" si="67"/>
        <v>42</v>
      </c>
      <c r="CC92" s="3">
        <f t="shared" si="45"/>
        <v>13</v>
      </c>
      <c r="CD92" s="3">
        <f t="shared" si="46"/>
        <v>42</v>
      </c>
      <c r="CE92" s="3">
        <f t="shared" si="68"/>
        <v>41</v>
      </c>
      <c r="CF92" s="3">
        <f t="shared" si="69"/>
        <v>107</v>
      </c>
      <c r="CG92" s="3">
        <f t="shared" si="70"/>
        <v>122</v>
      </c>
      <c r="CH92" s="3">
        <f t="shared" si="71"/>
        <v>107</v>
      </c>
      <c r="DC92" s="4"/>
      <c r="DD92" s="5"/>
      <c r="DN92" s="4"/>
      <c r="DO92" s="5"/>
      <c r="DS92" s="4"/>
      <c r="DT92" s="5"/>
    </row>
    <row r="93" spans="1:124" s="3" customFormat="1" ht="16" x14ac:dyDescent="0.2">
      <c r="A93" s="58" t="s">
        <v>134</v>
      </c>
      <c r="B93" s="58" t="s">
        <v>133</v>
      </c>
      <c r="C93" s="58" t="s">
        <v>133</v>
      </c>
      <c r="D93" s="58" t="s">
        <v>132</v>
      </c>
      <c r="E93" s="58" t="s">
        <v>132</v>
      </c>
      <c r="F93" s="58" t="s">
        <v>133</v>
      </c>
      <c r="G93" s="58" t="s">
        <v>132</v>
      </c>
      <c r="H93" s="58" t="s">
        <v>133</v>
      </c>
      <c r="I93" s="58" t="s">
        <v>133</v>
      </c>
      <c r="J93" s="58" t="s">
        <v>134</v>
      </c>
      <c r="K93" s="58" t="s">
        <v>133</v>
      </c>
      <c r="L93" s="58" t="s">
        <v>132</v>
      </c>
      <c r="M93" s="58" t="s">
        <v>134</v>
      </c>
      <c r="N93" s="58" t="s">
        <v>134</v>
      </c>
      <c r="O93" s="58" t="s">
        <v>133</v>
      </c>
      <c r="P93" s="58" t="s">
        <v>173</v>
      </c>
      <c r="Q93" s="58" t="s">
        <v>166</v>
      </c>
      <c r="R93" s="58" t="s">
        <v>136</v>
      </c>
      <c r="S93" s="58" t="s">
        <v>137</v>
      </c>
      <c r="T93" s="58" t="s">
        <v>114</v>
      </c>
      <c r="U93" s="58" t="s">
        <v>155</v>
      </c>
      <c r="V93" s="58" t="s">
        <v>116</v>
      </c>
      <c r="W93" s="58" t="s">
        <v>117</v>
      </c>
      <c r="X93" s="58" t="s">
        <v>118</v>
      </c>
      <c r="Y93" s="58" t="s">
        <v>141</v>
      </c>
      <c r="Z93" s="58" t="s">
        <v>142</v>
      </c>
      <c r="AA93" s="58" t="s">
        <v>143</v>
      </c>
      <c r="AB93" s="58" t="s">
        <v>161</v>
      </c>
      <c r="AC93" s="58" t="s">
        <v>145</v>
      </c>
      <c r="AD93" s="58" t="s">
        <v>123</v>
      </c>
      <c r="AE93" s="58" t="s">
        <v>125</v>
      </c>
      <c r="AF93" s="58" t="s">
        <v>126</v>
      </c>
      <c r="AG93" s="58" t="s">
        <v>147</v>
      </c>
      <c r="AM93" s="3">
        <f t="shared" si="47"/>
        <v>0</v>
      </c>
      <c r="AN93" s="3">
        <f t="shared" si="48"/>
        <v>0</v>
      </c>
      <c r="AO93" s="3">
        <f t="shared" si="49"/>
        <v>1</v>
      </c>
      <c r="AP93" s="3">
        <f t="shared" si="50"/>
        <v>1</v>
      </c>
      <c r="AQ93" s="3">
        <f t="shared" si="51"/>
        <v>1</v>
      </c>
      <c r="AR93" s="3">
        <f t="shared" si="52"/>
        <v>0</v>
      </c>
      <c r="AS93" s="3">
        <f t="shared" si="53"/>
        <v>1</v>
      </c>
      <c r="AT93" s="3">
        <f t="shared" si="54"/>
        <v>1</v>
      </c>
      <c r="AU93" s="3">
        <f t="shared" si="55"/>
        <v>1</v>
      </c>
      <c r="AV93" s="3">
        <f t="shared" si="56"/>
        <v>1</v>
      </c>
      <c r="AW93" s="3">
        <f t="shared" si="57"/>
        <v>1</v>
      </c>
      <c r="AX93" s="3">
        <f t="shared" si="58"/>
        <v>1</v>
      </c>
      <c r="AY93" s="3">
        <f t="shared" si="59"/>
        <v>0</v>
      </c>
      <c r="AZ93" s="3">
        <f t="shared" si="60"/>
        <v>1</v>
      </c>
      <c r="BA93" s="3">
        <f t="shared" si="61"/>
        <v>1</v>
      </c>
      <c r="BB93" s="3">
        <f t="shared" si="62"/>
        <v>0</v>
      </c>
      <c r="BC93" s="3">
        <f t="shared" si="63"/>
        <v>0</v>
      </c>
      <c r="BD93" s="3">
        <f t="shared" si="64"/>
        <v>0</v>
      </c>
      <c r="BE93" s="3">
        <f t="shared" si="72"/>
        <v>1</v>
      </c>
      <c r="BF93" s="5">
        <f t="shared" si="65"/>
        <v>12</v>
      </c>
      <c r="BI93" s="3">
        <f t="shared" si="66"/>
        <v>2</v>
      </c>
      <c r="BJ93" s="3">
        <f t="shared" si="73"/>
        <v>3</v>
      </c>
      <c r="BK93" s="3">
        <f t="shared" si="74"/>
        <v>3</v>
      </c>
      <c r="BL93" s="3">
        <f t="shared" si="75"/>
        <v>4</v>
      </c>
      <c r="BM93" s="3">
        <f t="shared" si="76"/>
        <v>4</v>
      </c>
      <c r="BN93" s="3">
        <f t="shared" si="77"/>
        <v>3</v>
      </c>
      <c r="BO93" s="3">
        <f t="shared" si="78"/>
        <v>4</v>
      </c>
      <c r="BP93" s="3">
        <f t="shared" si="79"/>
        <v>3</v>
      </c>
      <c r="BQ93" s="3">
        <f t="shared" si="80"/>
        <v>3</v>
      </c>
      <c r="BR93" s="3">
        <f t="shared" si="81"/>
        <v>2</v>
      </c>
      <c r="BS93" s="3">
        <f t="shared" si="82"/>
        <v>3</v>
      </c>
      <c r="BT93" s="3">
        <f t="shared" si="83"/>
        <v>4</v>
      </c>
      <c r="BU93" s="3">
        <f t="shared" si="84"/>
        <v>2</v>
      </c>
      <c r="BV93" s="3">
        <f t="shared" si="85"/>
        <v>2</v>
      </c>
      <c r="BW93" s="3">
        <f t="shared" si="86"/>
        <v>3</v>
      </c>
      <c r="BY93" s="5">
        <f t="shared" si="67"/>
        <v>45</v>
      </c>
      <c r="CC93" s="3">
        <f t="shared" si="45"/>
        <v>12</v>
      </c>
      <c r="CD93" s="3">
        <f t="shared" si="46"/>
        <v>45</v>
      </c>
      <c r="CE93" s="3">
        <f t="shared" si="68"/>
        <v>33.5</v>
      </c>
      <c r="CF93" s="3">
        <f t="shared" si="69"/>
        <v>115</v>
      </c>
      <c r="CG93" s="3">
        <f t="shared" si="70"/>
        <v>100</v>
      </c>
      <c r="CH93" s="3">
        <f t="shared" si="71"/>
        <v>115</v>
      </c>
      <c r="DC93" s="4"/>
      <c r="DD93" s="5"/>
      <c r="DN93" s="4"/>
      <c r="DO93" s="5"/>
      <c r="DS93" s="4"/>
      <c r="DT93" s="5"/>
    </row>
    <row r="94" spans="1:124" s="3" customFormat="1" ht="16" x14ac:dyDescent="0.2">
      <c r="A94" s="58" t="s">
        <v>132</v>
      </c>
      <c r="B94" s="58" t="s">
        <v>132</v>
      </c>
      <c r="C94" s="58" t="s">
        <v>132</v>
      </c>
      <c r="D94" s="58" t="s">
        <v>132</v>
      </c>
      <c r="E94" s="58" t="s">
        <v>133</v>
      </c>
      <c r="F94" s="58" t="s">
        <v>133</v>
      </c>
      <c r="G94" s="58" t="s">
        <v>132</v>
      </c>
      <c r="H94" s="58" t="s">
        <v>133</v>
      </c>
      <c r="I94" s="58" t="s">
        <v>133</v>
      </c>
      <c r="J94" s="58" t="s">
        <v>132</v>
      </c>
      <c r="K94" s="58" t="s">
        <v>132</v>
      </c>
      <c r="L94" s="58" t="s">
        <v>132</v>
      </c>
      <c r="M94" s="58" t="s">
        <v>132</v>
      </c>
      <c r="N94" s="58" t="s">
        <v>132</v>
      </c>
      <c r="O94" s="58" t="s">
        <v>132</v>
      </c>
      <c r="P94" s="58" t="s">
        <v>135</v>
      </c>
      <c r="Q94" s="58" t="s">
        <v>151</v>
      </c>
      <c r="R94" s="58" t="s">
        <v>136</v>
      </c>
      <c r="S94" s="58" t="s">
        <v>137</v>
      </c>
      <c r="T94" s="58" t="s">
        <v>114</v>
      </c>
      <c r="U94" s="58" t="s">
        <v>138</v>
      </c>
      <c r="V94" s="58" t="s">
        <v>116</v>
      </c>
      <c r="W94" s="58" t="s">
        <v>117</v>
      </c>
      <c r="X94" s="58" t="s">
        <v>118</v>
      </c>
      <c r="Y94" s="58" t="s">
        <v>141</v>
      </c>
      <c r="Z94" s="58" t="s">
        <v>142</v>
      </c>
      <c r="AA94" s="58" t="s">
        <v>143</v>
      </c>
      <c r="AB94" s="58" t="s">
        <v>153</v>
      </c>
      <c r="AC94" s="58" t="s">
        <v>145</v>
      </c>
      <c r="AD94" s="58" t="s">
        <v>124</v>
      </c>
      <c r="AE94" s="58" t="s">
        <v>171</v>
      </c>
      <c r="AF94" s="58" t="s">
        <v>146</v>
      </c>
      <c r="AG94" s="58" t="s">
        <v>192</v>
      </c>
      <c r="AM94" s="3">
        <f t="shared" si="47"/>
        <v>1</v>
      </c>
      <c r="AN94" s="3">
        <f t="shared" si="48"/>
        <v>0</v>
      </c>
      <c r="AO94" s="3">
        <f t="shared" si="49"/>
        <v>1</v>
      </c>
      <c r="AP94" s="3">
        <f t="shared" si="50"/>
        <v>1</v>
      </c>
      <c r="AQ94" s="3">
        <f t="shared" si="51"/>
        <v>1</v>
      </c>
      <c r="AR94" s="3">
        <f t="shared" si="52"/>
        <v>0</v>
      </c>
      <c r="AS94" s="3">
        <f t="shared" si="53"/>
        <v>1</v>
      </c>
      <c r="AT94" s="3">
        <f t="shared" si="54"/>
        <v>1</v>
      </c>
      <c r="AU94" s="3">
        <f t="shared" si="55"/>
        <v>1</v>
      </c>
      <c r="AV94" s="3">
        <f t="shared" si="56"/>
        <v>1</v>
      </c>
      <c r="AW94" s="3">
        <f t="shared" si="57"/>
        <v>1</v>
      </c>
      <c r="AX94" s="3">
        <f t="shared" si="58"/>
        <v>1</v>
      </c>
      <c r="AY94" s="3">
        <f t="shared" si="59"/>
        <v>1</v>
      </c>
      <c r="AZ94" s="3">
        <f t="shared" si="60"/>
        <v>1</v>
      </c>
      <c r="BA94" s="3">
        <f t="shared" si="61"/>
        <v>0</v>
      </c>
      <c r="BB94" s="3">
        <f t="shared" si="62"/>
        <v>1</v>
      </c>
      <c r="BC94" s="3">
        <f t="shared" si="63"/>
        <v>0</v>
      </c>
      <c r="BD94" s="3">
        <f t="shared" si="64"/>
        <v>0</v>
      </c>
      <c r="BE94" s="3">
        <f t="shared" si="72"/>
        <v>0</v>
      </c>
      <c r="BF94" s="5">
        <f t="shared" si="65"/>
        <v>13</v>
      </c>
      <c r="BI94" s="3">
        <f t="shared" si="66"/>
        <v>4</v>
      </c>
      <c r="BJ94" s="3">
        <f t="shared" si="73"/>
        <v>4</v>
      </c>
      <c r="BK94" s="3">
        <f t="shared" si="74"/>
        <v>4</v>
      </c>
      <c r="BL94" s="3">
        <f t="shared" si="75"/>
        <v>4</v>
      </c>
      <c r="BM94" s="3">
        <f t="shared" si="76"/>
        <v>3</v>
      </c>
      <c r="BN94" s="3">
        <f t="shared" si="77"/>
        <v>3</v>
      </c>
      <c r="BO94" s="3">
        <f t="shared" si="78"/>
        <v>4</v>
      </c>
      <c r="BP94" s="3">
        <f t="shared" si="79"/>
        <v>3</v>
      </c>
      <c r="BQ94" s="3">
        <f t="shared" si="80"/>
        <v>3</v>
      </c>
      <c r="BR94" s="3">
        <f t="shared" si="81"/>
        <v>4</v>
      </c>
      <c r="BS94" s="3">
        <f t="shared" si="82"/>
        <v>4</v>
      </c>
      <c r="BT94" s="3">
        <f t="shared" si="83"/>
        <v>4</v>
      </c>
      <c r="BU94" s="3">
        <f t="shared" si="84"/>
        <v>4</v>
      </c>
      <c r="BV94" s="3">
        <f t="shared" si="85"/>
        <v>4</v>
      </c>
      <c r="BW94" s="3">
        <f t="shared" si="86"/>
        <v>4</v>
      </c>
      <c r="BY94" s="5">
        <f t="shared" si="67"/>
        <v>56</v>
      </c>
      <c r="CC94" s="3">
        <f t="shared" si="45"/>
        <v>13</v>
      </c>
      <c r="CD94" s="3">
        <f t="shared" si="46"/>
        <v>56</v>
      </c>
      <c r="CE94" s="3">
        <f t="shared" si="68"/>
        <v>39.5</v>
      </c>
      <c r="CF94" s="3">
        <f t="shared" si="69"/>
        <v>132.5</v>
      </c>
      <c r="CG94" s="3">
        <f t="shared" si="70"/>
        <v>122</v>
      </c>
      <c r="CH94" s="3">
        <f t="shared" si="71"/>
        <v>132.5</v>
      </c>
      <c r="DC94" s="4"/>
      <c r="DD94" s="5"/>
      <c r="DN94" s="4"/>
      <c r="DO94" s="5"/>
      <c r="DS94" s="4"/>
      <c r="DT94" s="5"/>
    </row>
    <row r="95" spans="1:124" s="3" customFormat="1" ht="16" x14ac:dyDescent="0.2">
      <c r="A95" s="58" t="s">
        <v>133</v>
      </c>
      <c r="B95" s="58" t="s">
        <v>133</v>
      </c>
      <c r="C95" s="58" t="s">
        <v>132</v>
      </c>
      <c r="D95" s="58" t="s">
        <v>134</v>
      </c>
      <c r="E95" s="58" t="s">
        <v>134</v>
      </c>
      <c r="F95" s="58" t="s">
        <v>133</v>
      </c>
      <c r="G95" s="58" t="s">
        <v>133</v>
      </c>
      <c r="H95" s="58" t="s">
        <v>134</v>
      </c>
      <c r="I95" s="58" t="s">
        <v>133</v>
      </c>
      <c r="J95" s="58" t="s">
        <v>134</v>
      </c>
      <c r="K95" s="58" t="s">
        <v>133</v>
      </c>
      <c r="L95" s="58" t="s">
        <v>134</v>
      </c>
      <c r="M95" s="58" t="s">
        <v>134</v>
      </c>
      <c r="N95" s="58" t="s">
        <v>134</v>
      </c>
      <c r="O95" s="58" t="s">
        <v>133</v>
      </c>
      <c r="P95" s="58" t="s">
        <v>165</v>
      </c>
      <c r="Q95" s="58" t="s">
        <v>111</v>
      </c>
      <c r="R95" s="58" t="s">
        <v>136</v>
      </c>
      <c r="S95" s="58" t="s">
        <v>137</v>
      </c>
      <c r="T95" s="58" t="s">
        <v>114</v>
      </c>
      <c r="U95" s="58" t="s">
        <v>138</v>
      </c>
      <c r="V95" s="58" t="s">
        <v>116</v>
      </c>
      <c r="W95" s="58" t="s">
        <v>117</v>
      </c>
      <c r="X95" s="58" t="s">
        <v>118</v>
      </c>
      <c r="Y95" s="58" t="s">
        <v>119</v>
      </c>
      <c r="Z95" s="58" t="s">
        <v>142</v>
      </c>
      <c r="AA95" s="58" t="s">
        <v>143</v>
      </c>
      <c r="AB95" s="58" t="s">
        <v>122</v>
      </c>
      <c r="AC95" s="58" t="s">
        <v>145</v>
      </c>
      <c r="AD95" s="58" t="s">
        <v>123</v>
      </c>
      <c r="AE95" s="58" t="s">
        <v>125</v>
      </c>
      <c r="AF95" s="58" t="s">
        <v>157</v>
      </c>
      <c r="AG95" s="58" t="s">
        <v>147</v>
      </c>
      <c r="AM95" s="3">
        <f t="shared" si="47"/>
        <v>0</v>
      </c>
      <c r="AN95" s="3">
        <f t="shared" si="48"/>
        <v>1</v>
      </c>
      <c r="AO95" s="3">
        <f t="shared" si="49"/>
        <v>1</v>
      </c>
      <c r="AP95" s="3">
        <f t="shared" si="50"/>
        <v>1</v>
      </c>
      <c r="AQ95" s="3">
        <f t="shared" si="51"/>
        <v>1</v>
      </c>
      <c r="AR95" s="3">
        <f t="shared" si="52"/>
        <v>0</v>
      </c>
      <c r="AS95" s="3">
        <f t="shared" si="53"/>
        <v>1</v>
      </c>
      <c r="AT95" s="3">
        <f t="shared" si="54"/>
        <v>1</v>
      </c>
      <c r="AU95" s="3">
        <f t="shared" si="55"/>
        <v>1</v>
      </c>
      <c r="AV95" s="3">
        <f t="shared" si="56"/>
        <v>0</v>
      </c>
      <c r="AW95" s="3">
        <f t="shared" si="57"/>
        <v>1</v>
      </c>
      <c r="AX95" s="3">
        <f t="shared" si="58"/>
        <v>1</v>
      </c>
      <c r="AY95" s="3">
        <f t="shared" si="59"/>
        <v>0</v>
      </c>
      <c r="AZ95" s="3">
        <f t="shared" si="60"/>
        <v>1</v>
      </c>
      <c r="BA95" s="3">
        <f t="shared" si="61"/>
        <v>1</v>
      </c>
      <c r="BB95" s="3">
        <f t="shared" si="62"/>
        <v>0</v>
      </c>
      <c r="BC95" s="3">
        <f t="shared" si="63"/>
        <v>1</v>
      </c>
      <c r="BD95" s="3">
        <f t="shared" si="64"/>
        <v>0</v>
      </c>
      <c r="BE95" s="3">
        <f t="shared" si="72"/>
        <v>0</v>
      </c>
      <c r="BF95" s="5">
        <f t="shared" si="65"/>
        <v>11</v>
      </c>
      <c r="BI95" s="3">
        <f t="shared" si="66"/>
        <v>3</v>
      </c>
      <c r="BJ95" s="3">
        <f t="shared" si="73"/>
        <v>3</v>
      </c>
      <c r="BK95" s="3">
        <f t="shared" si="74"/>
        <v>4</v>
      </c>
      <c r="BL95" s="3">
        <f t="shared" si="75"/>
        <v>2</v>
      </c>
      <c r="BM95" s="3">
        <f t="shared" si="76"/>
        <v>2</v>
      </c>
      <c r="BN95" s="3">
        <f t="shared" si="77"/>
        <v>3</v>
      </c>
      <c r="BO95" s="3">
        <f t="shared" si="78"/>
        <v>3</v>
      </c>
      <c r="BP95" s="3">
        <f t="shared" si="79"/>
        <v>2</v>
      </c>
      <c r="BQ95" s="3">
        <f t="shared" si="80"/>
        <v>3</v>
      </c>
      <c r="BR95" s="3">
        <f t="shared" si="81"/>
        <v>2</v>
      </c>
      <c r="BS95" s="3">
        <f t="shared" si="82"/>
        <v>3</v>
      </c>
      <c r="BT95" s="3">
        <f t="shared" si="83"/>
        <v>2</v>
      </c>
      <c r="BU95" s="3">
        <f t="shared" si="84"/>
        <v>2</v>
      </c>
      <c r="BV95" s="3">
        <f t="shared" si="85"/>
        <v>2</v>
      </c>
      <c r="BW95" s="3">
        <f t="shared" si="86"/>
        <v>3</v>
      </c>
      <c r="BY95" s="5">
        <f t="shared" si="67"/>
        <v>39</v>
      </c>
      <c r="CC95" s="3">
        <f t="shared" si="45"/>
        <v>11</v>
      </c>
      <c r="CD95" s="3">
        <f t="shared" si="46"/>
        <v>39</v>
      </c>
      <c r="CE95" s="3">
        <f t="shared" si="68"/>
        <v>27</v>
      </c>
      <c r="CF95" s="3">
        <f t="shared" si="69"/>
        <v>74.5</v>
      </c>
      <c r="CG95" s="3">
        <f t="shared" si="70"/>
        <v>74</v>
      </c>
      <c r="CH95" s="3">
        <f t="shared" si="71"/>
        <v>74.5</v>
      </c>
      <c r="DC95" s="4"/>
      <c r="DD95" s="5"/>
      <c r="DN95" s="4"/>
      <c r="DO95" s="5"/>
      <c r="DS95" s="4"/>
      <c r="DT95" s="5"/>
    </row>
    <row r="96" spans="1:124" s="3" customFormat="1" ht="16" x14ac:dyDescent="0.2">
      <c r="A96" s="58" t="s">
        <v>133</v>
      </c>
      <c r="B96" s="58" t="s">
        <v>132</v>
      </c>
      <c r="C96" s="58" t="s">
        <v>133</v>
      </c>
      <c r="D96" s="58" t="s">
        <v>133</v>
      </c>
      <c r="E96" s="58" t="s">
        <v>133</v>
      </c>
      <c r="F96" s="58" t="s">
        <v>133</v>
      </c>
      <c r="G96" s="58" t="s">
        <v>133</v>
      </c>
      <c r="H96" s="58" t="s">
        <v>133</v>
      </c>
      <c r="I96" s="58" t="s">
        <v>133</v>
      </c>
      <c r="J96" s="58" t="s">
        <v>133</v>
      </c>
      <c r="K96" s="58" t="s">
        <v>133</v>
      </c>
      <c r="L96" s="58" t="s">
        <v>133</v>
      </c>
      <c r="M96" s="58" t="s">
        <v>133</v>
      </c>
      <c r="N96" s="58" t="s">
        <v>133</v>
      </c>
      <c r="O96" s="58" t="s">
        <v>133</v>
      </c>
      <c r="P96" s="58" t="s">
        <v>135</v>
      </c>
      <c r="Q96" s="58" t="s">
        <v>111</v>
      </c>
      <c r="R96" s="58" t="s">
        <v>136</v>
      </c>
      <c r="S96" s="58" t="s">
        <v>152</v>
      </c>
      <c r="T96" s="58" t="s">
        <v>114</v>
      </c>
      <c r="U96" s="58" t="s">
        <v>138</v>
      </c>
      <c r="V96" s="58" t="s">
        <v>156</v>
      </c>
      <c r="W96" s="58" t="s">
        <v>117</v>
      </c>
      <c r="X96" s="58" t="s">
        <v>118</v>
      </c>
      <c r="Y96" s="58" t="s">
        <v>119</v>
      </c>
      <c r="Z96" s="58" t="s">
        <v>142</v>
      </c>
      <c r="AA96" s="58" t="s">
        <v>143</v>
      </c>
      <c r="AB96" s="58" t="s">
        <v>153</v>
      </c>
      <c r="AC96" s="58" t="s">
        <v>145</v>
      </c>
      <c r="AD96" s="58" t="s">
        <v>123</v>
      </c>
      <c r="AE96" s="58" t="s">
        <v>125</v>
      </c>
      <c r="AF96" s="58" t="s">
        <v>126</v>
      </c>
      <c r="AG96" s="58" t="s">
        <v>147</v>
      </c>
      <c r="AM96" s="3">
        <f t="shared" si="47"/>
        <v>1</v>
      </c>
      <c r="AN96" s="3">
        <f t="shared" si="48"/>
        <v>1</v>
      </c>
      <c r="AO96" s="3">
        <f t="shared" si="49"/>
        <v>1</v>
      </c>
      <c r="AP96" s="3">
        <f t="shared" si="50"/>
        <v>0</v>
      </c>
      <c r="AQ96" s="3">
        <f t="shared" si="51"/>
        <v>1</v>
      </c>
      <c r="AR96" s="3">
        <f t="shared" si="52"/>
        <v>0</v>
      </c>
      <c r="AS96" s="3">
        <f t="shared" si="53"/>
        <v>0</v>
      </c>
      <c r="AT96" s="3">
        <f t="shared" si="54"/>
        <v>1</v>
      </c>
      <c r="AU96" s="3">
        <f t="shared" si="55"/>
        <v>1</v>
      </c>
      <c r="AV96" s="3">
        <f t="shared" si="56"/>
        <v>0</v>
      </c>
      <c r="AW96" s="3">
        <f t="shared" si="57"/>
        <v>1</v>
      </c>
      <c r="AX96" s="3">
        <f t="shared" si="58"/>
        <v>1</v>
      </c>
      <c r="AY96" s="3">
        <f t="shared" si="59"/>
        <v>1</v>
      </c>
      <c r="AZ96" s="3">
        <f t="shared" si="60"/>
        <v>1</v>
      </c>
      <c r="BA96" s="3">
        <f t="shared" si="61"/>
        <v>1</v>
      </c>
      <c r="BB96" s="3">
        <f t="shared" si="62"/>
        <v>0</v>
      </c>
      <c r="BC96" s="3">
        <f t="shared" si="63"/>
        <v>0</v>
      </c>
      <c r="BD96" s="3">
        <f t="shared" si="64"/>
        <v>0</v>
      </c>
      <c r="BE96" s="3">
        <f t="shared" si="72"/>
        <v>1</v>
      </c>
      <c r="BF96" s="5">
        <f t="shared" si="65"/>
        <v>12</v>
      </c>
      <c r="BI96" s="3">
        <f t="shared" si="66"/>
        <v>3</v>
      </c>
      <c r="BJ96" s="3">
        <f t="shared" si="73"/>
        <v>4</v>
      </c>
      <c r="BK96" s="3">
        <f t="shared" si="74"/>
        <v>3</v>
      </c>
      <c r="BL96" s="3">
        <f t="shared" si="75"/>
        <v>3</v>
      </c>
      <c r="BM96" s="3">
        <f t="shared" si="76"/>
        <v>3</v>
      </c>
      <c r="BN96" s="3">
        <f t="shared" si="77"/>
        <v>3</v>
      </c>
      <c r="BO96" s="3">
        <f t="shared" si="78"/>
        <v>3</v>
      </c>
      <c r="BP96" s="3">
        <f t="shared" si="79"/>
        <v>3</v>
      </c>
      <c r="BQ96" s="3">
        <f t="shared" si="80"/>
        <v>3</v>
      </c>
      <c r="BR96" s="3">
        <f t="shared" si="81"/>
        <v>3</v>
      </c>
      <c r="BS96" s="3">
        <f t="shared" si="82"/>
        <v>3</v>
      </c>
      <c r="BT96" s="3">
        <f t="shared" si="83"/>
        <v>3</v>
      </c>
      <c r="BU96" s="3">
        <f t="shared" si="84"/>
        <v>3</v>
      </c>
      <c r="BV96" s="3">
        <f t="shared" si="85"/>
        <v>3</v>
      </c>
      <c r="BW96" s="3">
        <f t="shared" si="86"/>
        <v>3</v>
      </c>
      <c r="BY96" s="5">
        <f t="shared" si="67"/>
        <v>46</v>
      </c>
      <c r="CC96" s="3">
        <f t="shared" si="45"/>
        <v>12</v>
      </c>
      <c r="CD96" s="3">
        <f t="shared" si="46"/>
        <v>46</v>
      </c>
      <c r="CE96" s="3">
        <f t="shared" si="68"/>
        <v>32</v>
      </c>
      <c r="CF96" s="3">
        <f t="shared" si="69"/>
        <v>119</v>
      </c>
      <c r="CG96" s="3">
        <f t="shared" si="70"/>
        <v>100</v>
      </c>
      <c r="CH96" s="3">
        <f t="shared" si="71"/>
        <v>119</v>
      </c>
      <c r="DC96" s="4"/>
      <c r="DD96" s="5"/>
      <c r="DN96" s="4"/>
      <c r="DO96" s="5"/>
      <c r="DS96" s="4"/>
      <c r="DT96" s="5"/>
    </row>
    <row r="97" spans="1:124" s="3" customFormat="1" ht="16" x14ac:dyDescent="0.2">
      <c r="A97" s="58" t="s">
        <v>133</v>
      </c>
      <c r="B97" s="58" t="s">
        <v>132</v>
      </c>
      <c r="C97" s="58" t="s">
        <v>133</v>
      </c>
      <c r="D97" s="58" t="s">
        <v>134</v>
      </c>
      <c r="E97" s="58" t="s">
        <v>133</v>
      </c>
      <c r="F97" s="58" t="s">
        <v>134</v>
      </c>
      <c r="G97" s="58" t="s">
        <v>134</v>
      </c>
      <c r="H97" s="58" t="s">
        <v>134</v>
      </c>
      <c r="I97" s="58" t="s">
        <v>133</v>
      </c>
      <c r="J97" s="58" t="s">
        <v>134</v>
      </c>
      <c r="K97" s="58" t="s">
        <v>134</v>
      </c>
      <c r="L97" s="58" t="s">
        <v>134</v>
      </c>
      <c r="M97" s="58" t="s">
        <v>134</v>
      </c>
      <c r="N97" s="58" t="s">
        <v>134</v>
      </c>
      <c r="O97" s="58" t="s">
        <v>134</v>
      </c>
      <c r="P97" s="58" t="s">
        <v>173</v>
      </c>
      <c r="Q97" s="58" t="s">
        <v>151</v>
      </c>
      <c r="R97" s="58" t="s">
        <v>136</v>
      </c>
      <c r="S97" s="58" t="s">
        <v>137</v>
      </c>
      <c r="T97" s="58" t="s">
        <v>114</v>
      </c>
      <c r="U97" s="58" t="s">
        <v>138</v>
      </c>
      <c r="V97" s="58" t="s">
        <v>116</v>
      </c>
      <c r="W97" s="58" t="s">
        <v>117</v>
      </c>
      <c r="X97" s="58" t="s">
        <v>118</v>
      </c>
      <c r="Y97" s="58" t="s">
        <v>141</v>
      </c>
      <c r="Z97" s="58" t="s">
        <v>142</v>
      </c>
      <c r="AA97" s="58" t="s">
        <v>143</v>
      </c>
      <c r="AB97" s="58" t="s">
        <v>153</v>
      </c>
      <c r="AC97" s="58" t="s">
        <v>145</v>
      </c>
      <c r="AD97" s="58" t="s">
        <v>174</v>
      </c>
      <c r="AE97" s="58" t="s">
        <v>171</v>
      </c>
      <c r="AF97" s="58" t="s">
        <v>146</v>
      </c>
      <c r="AG97" s="58" t="s">
        <v>147</v>
      </c>
      <c r="AM97" s="3">
        <f t="shared" si="47"/>
        <v>0</v>
      </c>
      <c r="AN97" s="3">
        <f t="shared" si="48"/>
        <v>0</v>
      </c>
      <c r="AO97" s="3">
        <f t="shared" si="49"/>
        <v>1</v>
      </c>
      <c r="AP97" s="3">
        <f t="shared" si="50"/>
        <v>1</v>
      </c>
      <c r="AQ97" s="3">
        <f t="shared" si="51"/>
        <v>1</v>
      </c>
      <c r="AR97" s="3">
        <f t="shared" si="52"/>
        <v>0</v>
      </c>
      <c r="AS97" s="3">
        <f t="shared" si="53"/>
        <v>1</v>
      </c>
      <c r="AT97" s="3">
        <f t="shared" si="54"/>
        <v>1</v>
      </c>
      <c r="AU97" s="3">
        <f t="shared" si="55"/>
        <v>1</v>
      </c>
      <c r="AV97" s="3">
        <f t="shared" si="56"/>
        <v>1</v>
      </c>
      <c r="AW97" s="3">
        <f t="shared" si="57"/>
        <v>1</v>
      </c>
      <c r="AX97" s="3">
        <f t="shared" si="58"/>
        <v>1</v>
      </c>
      <c r="AY97" s="3">
        <f t="shared" si="59"/>
        <v>1</v>
      </c>
      <c r="AZ97" s="3">
        <f t="shared" si="60"/>
        <v>1</v>
      </c>
      <c r="BA97" s="3">
        <f t="shared" si="61"/>
        <v>0</v>
      </c>
      <c r="BB97" s="3">
        <f t="shared" si="62"/>
        <v>1</v>
      </c>
      <c r="BC97" s="3">
        <f t="shared" si="63"/>
        <v>0</v>
      </c>
      <c r="BD97" s="3">
        <f t="shared" si="64"/>
        <v>0</v>
      </c>
      <c r="BE97" s="3">
        <f t="shared" si="72"/>
        <v>0</v>
      </c>
      <c r="BF97" s="5">
        <f t="shared" si="65"/>
        <v>12</v>
      </c>
      <c r="BI97" s="3">
        <f t="shared" si="66"/>
        <v>3</v>
      </c>
      <c r="BJ97" s="3">
        <f t="shared" si="73"/>
        <v>4</v>
      </c>
      <c r="BK97" s="3">
        <f t="shared" si="74"/>
        <v>3</v>
      </c>
      <c r="BL97" s="3">
        <f t="shared" si="75"/>
        <v>2</v>
      </c>
      <c r="BM97" s="3">
        <f t="shared" si="76"/>
        <v>3</v>
      </c>
      <c r="BN97" s="3">
        <f t="shared" si="77"/>
        <v>2</v>
      </c>
      <c r="BO97" s="3">
        <f t="shared" si="78"/>
        <v>2</v>
      </c>
      <c r="BP97" s="3">
        <f t="shared" si="79"/>
        <v>2</v>
      </c>
      <c r="BQ97" s="3">
        <f t="shared" si="80"/>
        <v>3</v>
      </c>
      <c r="BR97" s="3">
        <f t="shared" si="81"/>
        <v>2</v>
      </c>
      <c r="BS97" s="3">
        <f t="shared" si="82"/>
        <v>2</v>
      </c>
      <c r="BT97" s="3">
        <f t="shared" si="83"/>
        <v>2</v>
      </c>
      <c r="BU97" s="3">
        <f t="shared" si="84"/>
        <v>2</v>
      </c>
      <c r="BV97" s="3">
        <f t="shared" si="85"/>
        <v>2</v>
      </c>
      <c r="BW97" s="3">
        <f t="shared" si="86"/>
        <v>2</v>
      </c>
      <c r="BY97" s="5">
        <f t="shared" si="67"/>
        <v>36</v>
      </c>
      <c r="CC97" s="3">
        <f t="shared" si="45"/>
        <v>12</v>
      </c>
      <c r="CD97" s="3">
        <f t="shared" si="46"/>
        <v>36</v>
      </c>
      <c r="CE97" s="3">
        <f t="shared" si="68"/>
        <v>31.5</v>
      </c>
      <c r="CF97" s="3">
        <f t="shared" si="69"/>
        <v>52.5</v>
      </c>
      <c r="CG97" s="3">
        <f t="shared" si="70"/>
        <v>100</v>
      </c>
      <c r="CH97" s="3">
        <f t="shared" si="71"/>
        <v>52.5</v>
      </c>
      <c r="DC97" s="4"/>
      <c r="DD97" s="5"/>
      <c r="DN97" s="4"/>
      <c r="DO97" s="5"/>
      <c r="DS97" s="4"/>
      <c r="DT97" s="5"/>
    </row>
    <row r="98" spans="1:124" s="3" customFormat="1" ht="16" x14ac:dyDescent="0.2">
      <c r="A98" s="58" t="s">
        <v>134</v>
      </c>
      <c r="B98" s="58" t="s">
        <v>132</v>
      </c>
      <c r="C98" s="58" t="s">
        <v>134</v>
      </c>
      <c r="D98" s="58" t="s">
        <v>134</v>
      </c>
      <c r="E98" s="58" t="s">
        <v>134</v>
      </c>
      <c r="F98" s="58" t="s">
        <v>134</v>
      </c>
      <c r="G98" s="58" t="s">
        <v>134</v>
      </c>
      <c r="H98" s="58" t="s">
        <v>134</v>
      </c>
      <c r="I98" s="58" t="s">
        <v>132</v>
      </c>
      <c r="J98" s="58" t="s">
        <v>132</v>
      </c>
      <c r="K98" s="58" t="s">
        <v>132</v>
      </c>
      <c r="L98" s="58" t="s">
        <v>133</v>
      </c>
      <c r="M98" s="58" t="s">
        <v>134</v>
      </c>
      <c r="N98" s="58" t="s">
        <v>134</v>
      </c>
      <c r="O98" s="58" t="s">
        <v>133</v>
      </c>
      <c r="P98" s="58" t="s">
        <v>135</v>
      </c>
      <c r="Q98" s="58" t="s">
        <v>111</v>
      </c>
      <c r="R98" s="58" t="s">
        <v>136</v>
      </c>
      <c r="S98" s="58" t="s">
        <v>152</v>
      </c>
      <c r="T98" s="58" t="s">
        <v>114</v>
      </c>
      <c r="U98" s="58" t="s">
        <v>138</v>
      </c>
      <c r="V98" s="58" t="s">
        <v>176</v>
      </c>
      <c r="W98" s="58" t="s">
        <v>117</v>
      </c>
      <c r="X98" s="58" t="s">
        <v>118</v>
      </c>
      <c r="Y98" s="58" t="s">
        <v>141</v>
      </c>
      <c r="Z98" s="58" t="s">
        <v>120</v>
      </c>
      <c r="AA98" s="58" t="s">
        <v>182</v>
      </c>
      <c r="AB98" s="58" t="s">
        <v>153</v>
      </c>
      <c r="AC98" s="58" t="s">
        <v>145</v>
      </c>
      <c r="AD98" s="58" t="s">
        <v>123</v>
      </c>
      <c r="AE98" s="58" t="s">
        <v>171</v>
      </c>
      <c r="AF98" s="58" t="s">
        <v>157</v>
      </c>
      <c r="AG98" s="58" t="s">
        <v>127</v>
      </c>
      <c r="AM98" s="3">
        <f t="shared" si="47"/>
        <v>1</v>
      </c>
      <c r="AN98" s="3">
        <f t="shared" si="48"/>
        <v>1</v>
      </c>
      <c r="AO98" s="3">
        <f t="shared" si="49"/>
        <v>1</v>
      </c>
      <c r="AP98" s="3">
        <f t="shared" si="50"/>
        <v>0</v>
      </c>
      <c r="AQ98" s="3">
        <f t="shared" si="51"/>
        <v>1</v>
      </c>
      <c r="AR98" s="3">
        <f t="shared" si="52"/>
        <v>0</v>
      </c>
      <c r="AS98" s="3">
        <f t="shared" si="53"/>
        <v>0</v>
      </c>
      <c r="AT98" s="3">
        <f t="shared" si="54"/>
        <v>1</v>
      </c>
      <c r="AU98" s="3">
        <f t="shared" si="55"/>
        <v>1</v>
      </c>
      <c r="AV98" s="3">
        <f t="shared" si="56"/>
        <v>1</v>
      </c>
      <c r="AW98" s="3">
        <f t="shared" si="57"/>
        <v>0</v>
      </c>
      <c r="AX98" s="3">
        <f t="shared" si="58"/>
        <v>0</v>
      </c>
      <c r="AY98" s="3">
        <f t="shared" si="59"/>
        <v>1</v>
      </c>
      <c r="AZ98" s="3">
        <f t="shared" si="60"/>
        <v>1</v>
      </c>
      <c r="BA98" s="3">
        <f t="shared" si="61"/>
        <v>1</v>
      </c>
      <c r="BB98" s="3">
        <f t="shared" si="62"/>
        <v>1</v>
      </c>
      <c r="BC98" s="3">
        <f t="shared" si="63"/>
        <v>1</v>
      </c>
      <c r="BD98" s="3">
        <f t="shared" si="64"/>
        <v>1</v>
      </c>
      <c r="BE98" s="3">
        <f t="shared" si="72"/>
        <v>0</v>
      </c>
      <c r="BF98" s="5">
        <f t="shared" si="65"/>
        <v>12</v>
      </c>
      <c r="BI98" s="3">
        <f t="shared" si="66"/>
        <v>2</v>
      </c>
      <c r="BJ98" s="3">
        <f t="shared" si="73"/>
        <v>4</v>
      </c>
      <c r="BK98" s="3">
        <f t="shared" si="74"/>
        <v>2</v>
      </c>
      <c r="BL98" s="3">
        <f t="shared" si="75"/>
        <v>2</v>
      </c>
      <c r="BM98" s="3">
        <f t="shared" si="76"/>
        <v>2</v>
      </c>
      <c r="BN98" s="3">
        <f t="shared" si="77"/>
        <v>2</v>
      </c>
      <c r="BO98" s="3">
        <f t="shared" si="78"/>
        <v>2</v>
      </c>
      <c r="BP98" s="3">
        <f t="shared" si="79"/>
        <v>2</v>
      </c>
      <c r="BQ98" s="3">
        <f t="shared" si="80"/>
        <v>4</v>
      </c>
      <c r="BR98" s="3">
        <f t="shared" si="81"/>
        <v>4</v>
      </c>
      <c r="BS98" s="3">
        <f t="shared" si="82"/>
        <v>4</v>
      </c>
      <c r="BT98" s="3">
        <f t="shared" si="83"/>
        <v>3</v>
      </c>
      <c r="BU98" s="3">
        <f t="shared" si="84"/>
        <v>2</v>
      </c>
      <c r="BV98" s="3">
        <f t="shared" si="85"/>
        <v>2</v>
      </c>
      <c r="BW98" s="3">
        <f t="shared" si="86"/>
        <v>3</v>
      </c>
      <c r="BY98" s="5">
        <f t="shared" si="67"/>
        <v>40</v>
      </c>
      <c r="CC98" s="3">
        <f t="shared" si="45"/>
        <v>12</v>
      </c>
      <c r="CD98" s="3">
        <f t="shared" si="46"/>
        <v>40</v>
      </c>
      <c r="CE98" s="3">
        <f t="shared" si="68"/>
        <v>31</v>
      </c>
      <c r="CF98" s="3">
        <f t="shared" si="69"/>
        <v>86</v>
      </c>
      <c r="CG98" s="3">
        <f t="shared" si="70"/>
        <v>100</v>
      </c>
      <c r="CH98" s="3">
        <f t="shared" si="71"/>
        <v>86</v>
      </c>
      <c r="DC98" s="4"/>
      <c r="DD98" s="5"/>
      <c r="DN98" s="4"/>
      <c r="DO98" s="5"/>
      <c r="DS98" s="4"/>
      <c r="DT98" s="5"/>
    </row>
    <row r="99" spans="1:124" s="3" customFormat="1" ht="16" x14ac:dyDescent="0.2">
      <c r="A99" s="58" t="s">
        <v>134</v>
      </c>
      <c r="B99" s="58" t="s">
        <v>133</v>
      </c>
      <c r="C99" s="58" t="s">
        <v>132</v>
      </c>
      <c r="D99" s="58" t="s">
        <v>132</v>
      </c>
      <c r="E99" s="58" t="s">
        <v>132</v>
      </c>
      <c r="F99" s="58" t="s">
        <v>132</v>
      </c>
      <c r="G99" s="58" t="s">
        <v>132</v>
      </c>
      <c r="H99" s="58" t="s">
        <v>133</v>
      </c>
      <c r="I99" s="58" t="s">
        <v>133</v>
      </c>
      <c r="J99" s="58" t="s">
        <v>133</v>
      </c>
      <c r="K99" s="58" t="s">
        <v>133</v>
      </c>
      <c r="L99" s="58" t="s">
        <v>133</v>
      </c>
      <c r="M99" s="58" t="s">
        <v>133</v>
      </c>
      <c r="N99" s="58" t="s">
        <v>133</v>
      </c>
      <c r="O99" s="58" t="s">
        <v>133</v>
      </c>
      <c r="P99" s="58" t="s">
        <v>110</v>
      </c>
      <c r="Q99" s="58" t="s">
        <v>151</v>
      </c>
      <c r="R99" s="58" t="s">
        <v>136</v>
      </c>
      <c r="S99" s="58" t="s">
        <v>113</v>
      </c>
      <c r="T99" s="58" t="s">
        <v>195</v>
      </c>
      <c r="U99" s="58" t="s">
        <v>138</v>
      </c>
      <c r="V99" s="58" t="s">
        <v>116</v>
      </c>
      <c r="W99" s="58" t="s">
        <v>117</v>
      </c>
      <c r="X99" s="58" t="s">
        <v>140</v>
      </c>
      <c r="Y99" s="58" t="s">
        <v>141</v>
      </c>
      <c r="Z99" s="58" t="s">
        <v>142</v>
      </c>
      <c r="AA99" s="58" t="s">
        <v>143</v>
      </c>
      <c r="AB99" s="58" t="s">
        <v>144</v>
      </c>
      <c r="AC99" s="58" t="s">
        <v>145</v>
      </c>
      <c r="AD99" s="58" t="s">
        <v>123</v>
      </c>
      <c r="AE99" s="58" t="s">
        <v>125</v>
      </c>
      <c r="AF99" s="58" t="s">
        <v>157</v>
      </c>
      <c r="AG99" s="58" t="s">
        <v>127</v>
      </c>
      <c r="AM99" s="3">
        <f t="shared" si="47"/>
        <v>0</v>
      </c>
      <c r="AN99" s="3">
        <f t="shared" si="48"/>
        <v>0</v>
      </c>
      <c r="AO99" s="3">
        <f t="shared" si="49"/>
        <v>1</v>
      </c>
      <c r="AP99" s="3">
        <f t="shared" si="50"/>
        <v>0</v>
      </c>
      <c r="AQ99" s="3">
        <f t="shared" si="51"/>
        <v>0</v>
      </c>
      <c r="AR99" s="3">
        <f t="shared" si="52"/>
        <v>0</v>
      </c>
      <c r="AS99" s="3">
        <f t="shared" si="53"/>
        <v>1</v>
      </c>
      <c r="AT99" s="3">
        <f t="shared" si="54"/>
        <v>1</v>
      </c>
      <c r="AU99" s="3">
        <f t="shared" si="55"/>
        <v>0</v>
      </c>
      <c r="AV99" s="3">
        <f t="shared" si="56"/>
        <v>1</v>
      </c>
      <c r="AW99" s="3">
        <f t="shared" si="57"/>
        <v>1</v>
      </c>
      <c r="AX99" s="3">
        <f t="shared" si="58"/>
        <v>1</v>
      </c>
      <c r="AY99" s="3">
        <f t="shared" si="59"/>
        <v>0</v>
      </c>
      <c r="AZ99" s="3">
        <f t="shared" si="60"/>
        <v>1</v>
      </c>
      <c r="BA99" s="3">
        <f t="shared" si="61"/>
        <v>1</v>
      </c>
      <c r="BB99" s="3">
        <f t="shared" si="62"/>
        <v>0</v>
      </c>
      <c r="BC99" s="3">
        <f t="shared" si="63"/>
        <v>1</v>
      </c>
      <c r="BD99" s="3">
        <f t="shared" si="64"/>
        <v>1</v>
      </c>
      <c r="BE99" s="3">
        <f t="shared" si="72"/>
        <v>0</v>
      </c>
      <c r="BF99" s="5">
        <f t="shared" si="65"/>
        <v>9</v>
      </c>
      <c r="BI99" s="3">
        <f t="shared" si="66"/>
        <v>2</v>
      </c>
      <c r="BJ99" s="3">
        <f t="shared" si="73"/>
        <v>3</v>
      </c>
      <c r="BK99" s="3">
        <f t="shared" si="74"/>
        <v>4</v>
      </c>
      <c r="BL99" s="3">
        <f t="shared" si="75"/>
        <v>4</v>
      </c>
      <c r="BM99" s="3">
        <f t="shared" si="76"/>
        <v>4</v>
      </c>
      <c r="BN99" s="3">
        <f t="shared" si="77"/>
        <v>4</v>
      </c>
      <c r="BO99" s="3">
        <f t="shared" si="78"/>
        <v>4</v>
      </c>
      <c r="BP99" s="3">
        <f t="shared" si="79"/>
        <v>3</v>
      </c>
      <c r="BQ99" s="3">
        <f t="shared" si="80"/>
        <v>3</v>
      </c>
      <c r="BR99" s="3">
        <f t="shared" si="81"/>
        <v>3</v>
      </c>
      <c r="BS99" s="3">
        <f t="shared" si="82"/>
        <v>3</v>
      </c>
      <c r="BT99" s="3">
        <f t="shared" si="83"/>
        <v>3</v>
      </c>
      <c r="BU99" s="3">
        <f t="shared" si="84"/>
        <v>3</v>
      </c>
      <c r="BV99" s="3">
        <f t="shared" si="85"/>
        <v>3</v>
      </c>
      <c r="BW99" s="3">
        <f t="shared" si="86"/>
        <v>3</v>
      </c>
      <c r="BY99" s="5">
        <f t="shared" si="67"/>
        <v>49</v>
      </c>
      <c r="CC99" s="3">
        <f t="shared" ref="CC99:CC135" si="87">BF99</f>
        <v>9</v>
      </c>
      <c r="CD99" s="3">
        <f t="shared" ref="CD99:CD135" si="88">BY99</f>
        <v>49</v>
      </c>
      <c r="CE99" s="3">
        <f t="shared" si="68"/>
        <v>9</v>
      </c>
      <c r="CF99" s="3">
        <f t="shared" si="69"/>
        <v>124.5</v>
      </c>
      <c r="CG99" s="3">
        <f t="shared" si="70"/>
        <v>28.5</v>
      </c>
      <c r="CH99" s="3">
        <f t="shared" si="71"/>
        <v>124.5</v>
      </c>
      <c r="DC99" s="4"/>
      <c r="DD99" s="5"/>
      <c r="DN99" s="4"/>
      <c r="DO99" s="5"/>
      <c r="DS99" s="4"/>
      <c r="DT99" s="5"/>
    </row>
    <row r="100" spans="1:124" s="3" customFormat="1" ht="16" x14ac:dyDescent="0.2">
      <c r="A100" s="58" t="s">
        <v>134</v>
      </c>
      <c r="B100" s="58" t="s">
        <v>132</v>
      </c>
      <c r="C100" s="58" t="s">
        <v>133</v>
      </c>
      <c r="D100" s="58" t="s">
        <v>133</v>
      </c>
      <c r="E100" s="58" t="s">
        <v>134</v>
      </c>
      <c r="F100" s="58" t="s">
        <v>134</v>
      </c>
      <c r="G100" s="58" t="s">
        <v>134</v>
      </c>
      <c r="H100" s="58" t="s">
        <v>134</v>
      </c>
      <c r="I100" s="58" t="s">
        <v>133</v>
      </c>
      <c r="J100" s="58" t="s">
        <v>134</v>
      </c>
      <c r="K100" s="58" t="s">
        <v>134</v>
      </c>
      <c r="L100" s="58" t="s">
        <v>134</v>
      </c>
      <c r="M100" s="58" t="s">
        <v>134</v>
      </c>
      <c r="N100" s="58" t="s">
        <v>109</v>
      </c>
      <c r="O100" s="58" t="s">
        <v>109</v>
      </c>
      <c r="P100" s="58" t="s">
        <v>135</v>
      </c>
      <c r="Q100" s="58" t="s">
        <v>151</v>
      </c>
      <c r="R100" s="58" t="s">
        <v>136</v>
      </c>
      <c r="S100" s="58" t="s">
        <v>137</v>
      </c>
      <c r="T100" s="58" t="s">
        <v>114</v>
      </c>
      <c r="U100" s="58" t="s">
        <v>138</v>
      </c>
      <c r="V100" s="58" t="s">
        <v>116</v>
      </c>
      <c r="W100" s="58" t="s">
        <v>117</v>
      </c>
      <c r="X100" s="58" t="s">
        <v>118</v>
      </c>
      <c r="Y100" s="58" t="s">
        <v>141</v>
      </c>
      <c r="Z100" s="58" t="s">
        <v>142</v>
      </c>
      <c r="AA100" s="58" t="s">
        <v>143</v>
      </c>
      <c r="AB100" s="58" t="s">
        <v>153</v>
      </c>
      <c r="AC100" s="58" t="s">
        <v>145</v>
      </c>
      <c r="AD100" s="58" t="s">
        <v>174</v>
      </c>
      <c r="AE100" s="58" t="s">
        <v>125</v>
      </c>
      <c r="AF100" s="58" t="s">
        <v>157</v>
      </c>
      <c r="AG100" s="58" t="s">
        <v>127</v>
      </c>
      <c r="AM100" s="3">
        <f t="shared" si="47"/>
        <v>1</v>
      </c>
      <c r="AN100" s="3">
        <f t="shared" si="48"/>
        <v>0</v>
      </c>
      <c r="AO100" s="3">
        <f t="shared" si="49"/>
        <v>1</v>
      </c>
      <c r="AP100" s="3">
        <f t="shared" si="50"/>
        <v>1</v>
      </c>
      <c r="AQ100" s="3">
        <f t="shared" si="51"/>
        <v>1</v>
      </c>
      <c r="AR100" s="3">
        <f t="shared" si="52"/>
        <v>0</v>
      </c>
      <c r="AS100" s="3">
        <f t="shared" si="53"/>
        <v>1</v>
      </c>
      <c r="AT100" s="3">
        <f t="shared" si="54"/>
        <v>1</v>
      </c>
      <c r="AU100" s="3">
        <f t="shared" si="55"/>
        <v>1</v>
      </c>
      <c r="AV100" s="3">
        <f t="shared" si="56"/>
        <v>1</v>
      </c>
      <c r="AW100" s="3">
        <f t="shared" si="57"/>
        <v>1</v>
      </c>
      <c r="AX100" s="3">
        <f t="shared" si="58"/>
        <v>1</v>
      </c>
      <c r="AY100" s="3">
        <f t="shared" si="59"/>
        <v>1</v>
      </c>
      <c r="AZ100" s="3">
        <f t="shared" si="60"/>
        <v>1</v>
      </c>
      <c r="BA100" s="3">
        <f t="shared" si="61"/>
        <v>0</v>
      </c>
      <c r="BB100" s="3">
        <f t="shared" si="62"/>
        <v>0</v>
      </c>
      <c r="BC100" s="3">
        <f t="shared" si="63"/>
        <v>1</v>
      </c>
      <c r="BD100" s="3">
        <f t="shared" si="64"/>
        <v>1</v>
      </c>
      <c r="BE100" s="3">
        <f t="shared" si="72"/>
        <v>0</v>
      </c>
      <c r="BF100" s="5">
        <f t="shared" si="65"/>
        <v>13</v>
      </c>
      <c r="BI100" s="3">
        <f t="shared" si="66"/>
        <v>2</v>
      </c>
      <c r="BJ100" s="3">
        <f t="shared" si="73"/>
        <v>4</v>
      </c>
      <c r="BK100" s="3">
        <f t="shared" si="74"/>
        <v>3</v>
      </c>
      <c r="BL100" s="3">
        <f t="shared" si="75"/>
        <v>3</v>
      </c>
      <c r="BM100" s="3">
        <f t="shared" si="76"/>
        <v>2</v>
      </c>
      <c r="BN100" s="3">
        <f t="shared" si="77"/>
        <v>2</v>
      </c>
      <c r="BO100" s="3">
        <f t="shared" si="78"/>
        <v>2</v>
      </c>
      <c r="BP100" s="3">
        <f t="shared" si="79"/>
        <v>2</v>
      </c>
      <c r="BQ100" s="3">
        <f t="shared" si="80"/>
        <v>3</v>
      </c>
      <c r="BR100" s="3">
        <f t="shared" si="81"/>
        <v>2</v>
      </c>
      <c r="BS100" s="3">
        <f t="shared" si="82"/>
        <v>2</v>
      </c>
      <c r="BT100" s="3">
        <f t="shared" si="83"/>
        <v>2</v>
      </c>
      <c r="BU100" s="3">
        <f t="shared" si="84"/>
        <v>2</v>
      </c>
      <c r="BV100" s="3">
        <f t="shared" si="85"/>
        <v>1</v>
      </c>
      <c r="BW100" s="3">
        <f t="shared" si="86"/>
        <v>1</v>
      </c>
      <c r="BY100" s="5">
        <f t="shared" si="67"/>
        <v>33</v>
      </c>
      <c r="CC100" s="3">
        <f t="shared" si="87"/>
        <v>13</v>
      </c>
      <c r="CD100" s="3">
        <f t="shared" si="88"/>
        <v>33</v>
      </c>
      <c r="CE100" s="3">
        <f t="shared" si="68"/>
        <v>34</v>
      </c>
      <c r="CF100" s="3">
        <f t="shared" si="69"/>
        <v>32.5</v>
      </c>
      <c r="CG100" s="3">
        <f t="shared" si="70"/>
        <v>122</v>
      </c>
      <c r="CH100" s="3">
        <f t="shared" si="71"/>
        <v>32.5</v>
      </c>
      <c r="DC100" s="4"/>
      <c r="DD100" s="5"/>
      <c r="DN100" s="4"/>
      <c r="DO100" s="5"/>
      <c r="DS100" s="4"/>
      <c r="DT100" s="5"/>
    </row>
    <row r="101" spans="1:124" s="3" customFormat="1" ht="16" x14ac:dyDescent="0.2">
      <c r="A101" s="58" t="s">
        <v>134</v>
      </c>
      <c r="B101" s="58" t="s">
        <v>132</v>
      </c>
      <c r="C101" s="58" t="s">
        <v>133</v>
      </c>
      <c r="D101" s="58" t="s">
        <v>132</v>
      </c>
      <c r="E101" s="58" t="s">
        <v>134</v>
      </c>
      <c r="F101" s="58" t="s">
        <v>134</v>
      </c>
      <c r="G101" s="58" t="s">
        <v>134</v>
      </c>
      <c r="H101" s="58" t="s">
        <v>134</v>
      </c>
      <c r="I101" s="58" t="s">
        <v>132</v>
      </c>
      <c r="J101" s="58" t="s">
        <v>133</v>
      </c>
      <c r="K101" s="58" t="s">
        <v>132</v>
      </c>
      <c r="L101" s="58" t="s">
        <v>133</v>
      </c>
      <c r="M101" s="58" t="s">
        <v>134</v>
      </c>
      <c r="N101" s="58" t="s">
        <v>109</v>
      </c>
      <c r="O101" s="58" t="s">
        <v>133</v>
      </c>
      <c r="P101" s="58" t="s">
        <v>173</v>
      </c>
      <c r="Q101" s="58" t="s">
        <v>151</v>
      </c>
      <c r="R101" s="58" t="s">
        <v>136</v>
      </c>
      <c r="S101" s="58" t="s">
        <v>137</v>
      </c>
      <c r="T101" s="58" t="s">
        <v>114</v>
      </c>
      <c r="U101" s="58" t="s">
        <v>138</v>
      </c>
      <c r="V101" s="58" t="s">
        <v>116</v>
      </c>
      <c r="W101" s="58" t="s">
        <v>139</v>
      </c>
      <c r="X101" s="58" t="s">
        <v>118</v>
      </c>
      <c r="Y101" s="58" t="s">
        <v>141</v>
      </c>
      <c r="Z101" s="58" t="s">
        <v>120</v>
      </c>
      <c r="AA101" s="58" t="s">
        <v>143</v>
      </c>
      <c r="AB101" s="58" t="s">
        <v>153</v>
      </c>
      <c r="AC101" s="58" t="s">
        <v>145</v>
      </c>
      <c r="AD101" s="58" t="s">
        <v>123</v>
      </c>
      <c r="AE101" s="58" t="s">
        <v>125</v>
      </c>
      <c r="AF101" s="58" t="s">
        <v>126</v>
      </c>
      <c r="AG101" s="58" t="s">
        <v>127</v>
      </c>
      <c r="AM101" s="3">
        <f t="shared" si="47"/>
        <v>0</v>
      </c>
      <c r="AN101" s="3">
        <f t="shared" si="48"/>
        <v>0</v>
      </c>
      <c r="AO101" s="3">
        <f t="shared" si="49"/>
        <v>1</v>
      </c>
      <c r="AP101" s="3">
        <f t="shared" si="50"/>
        <v>1</v>
      </c>
      <c r="AQ101" s="3">
        <f t="shared" si="51"/>
        <v>1</v>
      </c>
      <c r="AR101" s="3">
        <f t="shared" si="52"/>
        <v>0</v>
      </c>
      <c r="AS101" s="3">
        <f t="shared" si="53"/>
        <v>1</v>
      </c>
      <c r="AT101" s="3">
        <f t="shared" si="54"/>
        <v>0</v>
      </c>
      <c r="AU101" s="3">
        <f t="shared" si="55"/>
        <v>1</v>
      </c>
      <c r="AV101" s="3">
        <f t="shared" si="56"/>
        <v>1</v>
      </c>
      <c r="AW101" s="3">
        <f t="shared" si="57"/>
        <v>0</v>
      </c>
      <c r="AX101" s="3">
        <f t="shared" si="58"/>
        <v>1</v>
      </c>
      <c r="AY101" s="3">
        <f t="shared" si="59"/>
        <v>1</v>
      </c>
      <c r="AZ101" s="3">
        <f t="shared" si="60"/>
        <v>1</v>
      </c>
      <c r="BA101" s="3">
        <f t="shared" si="61"/>
        <v>1</v>
      </c>
      <c r="BB101" s="3">
        <f t="shared" si="62"/>
        <v>0</v>
      </c>
      <c r="BC101" s="3">
        <f t="shared" si="63"/>
        <v>0</v>
      </c>
      <c r="BD101" s="3">
        <f t="shared" si="64"/>
        <v>1</v>
      </c>
      <c r="BE101" s="3">
        <f t="shared" si="72"/>
        <v>1</v>
      </c>
      <c r="BF101" s="5">
        <f t="shared" si="65"/>
        <v>12</v>
      </c>
      <c r="BI101" s="3">
        <f t="shared" si="66"/>
        <v>2</v>
      </c>
      <c r="BJ101" s="3">
        <f t="shared" si="73"/>
        <v>4</v>
      </c>
      <c r="BK101" s="3">
        <f t="shared" si="74"/>
        <v>3</v>
      </c>
      <c r="BL101" s="3">
        <f t="shared" si="75"/>
        <v>4</v>
      </c>
      <c r="BM101" s="3">
        <f t="shared" si="76"/>
        <v>2</v>
      </c>
      <c r="BN101" s="3">
        <f t="shared" si="77"/>
        <v>2</v>
      </c>
      <c r="BO101" s="3">
        <f t="shared" si="78"/>
        <v>2</v>
      </c>
      <c r="BP101" s="3">
        <f t="shared" si="79"/>
        <v>2</v>
      </c>
      <c r="BQ101" s="3">
        <f t="shared" si="80"/>
        <v>4</v>
      </c>
      <c r="BR101" s="3">
        <f t="shared" si="81"/>
        <v>3</v>
      </c>
      <c r="BS101" s="3">
        <f t="shared" si="82"/>
        <v>4</v>
      </c>
      <c r="BT101" s="3">
        <f t="shared" si="83"/>
        <v>3</v>
      </c>
      <c r="BU101" s="3">
        <f t="shared" si="84"/>
        <v>2</v>
      </c>
      <c r="BV101" s="3">
        <f t="shared" si="85"/>
        <v>1</v>
      </c>
      <c r="BW101" s="3">
        <f t="shared" si="86"/>
        <v>3</v>
      </c>
      <c r="BY101" s="5">
        <f t="shared" si="67"/>
        <v>41</v>
      </c>
      <c r="CC101" s="3">
        <f t="shared" si="87"/>
        <v>12</v>
      </c>
      <c r="CD101" s="3">
        <f t="shared" si="88"/>
        <v>41</v>
      </c>
      <c r="CE101" s="3">
        <f t="shared" si="68"/>
        <v>29.5</v>
      </c>
      <c r="CF101" s="3">
        <f t="shared" si="69"/>
        <v>99</v>
      </c>
      <c r="CG101" s="3">
        <f t="shared" si="70"/>
        <v>100</v>
      </c>
      <c r="CH101" s="3">
        <f t="shared" si="71"/>
        <v>99</v>
      </c>
      <c r="DC101" s="4"/>
      <c r="DD101" s="5"/>
      <c r="DN101" s="4"/>
      <c r="DO101" s="5"/>
      <c r="DS101" s="4"/>
      <c r="DT101" s="5"/>
    </row>
    <row r="102" spans="1:124" s="3" customFormat="1" ht="16" x14ac:dyDescent="0.2">
      <c r="A102" s="58" t="s">
        <v>134</v>
      </c>
      <c r="B102" s="58" t="s">
        <v>132</v>
      </c>
      <c r="C102" s="58" t="s">
        <v>133</v>
      </c>
      <c r="D102" s="58" t="s">
        <v>133</v>
      </c>
      <c r="E102" s="58" t="s">
        <v>134</v>
      </c>
      <c r="F102" s="58" t="s">
        <v>134</v>
      </c>
      <c r="G102" s="58" t="s">
        <v>134</v>
      </c>
      <c r="H102" s="58" t="s">
        <v>134</v>
      </c>
      <c r="I102" s="58" t="s">
        <v>134</v>
      </c>
      <c r="J102" s="58" t="s">
        <v>133</v>
      </c>
      <c r="K102" s="58" t="s">
        <v>133</v>
      </c>
      <c r="L102" s="58" t="s">
        <v>133</v>
      </c>
      <c r="M102" s="58" t="s">
        <v>133</v>
      </c>
      <c r="N102" s="58" t="s">
        <v>134</v>
      </c>
      <c r="O102" s="58" t="s">
        <v>134</v>
      </c>
      <c r="P102" s="58" t="s">
        <v>135</v>
      </c>
      <c r="Q102" s="58" t="s">
        <v>151</v>
      </c>
      <c r="R102" s="58" t="s">
        <v>136</v>
      </c>
      <c r="S102" s="58" t="s">
        <v>137</v>
      </c>
      <c r="T102" s="58" t="s">
        <v>114</v>
      </c>
      <c r="U102" s="58" t="s">
        <v>115</v>
      </c>
      <c r="V102" s="58" t="s">
        <v>176</v>
      </c>
      <c r="W102" s="58" t="s">
        <v>117</v>
      </c>
      <c r="X102" s="58" t="s">
        <v>118</v>
      </c>
      <c r="Y102" s="58" t="s">
        <v>141</v>
      </c>
      <c r="Z102" s="58" t="s">
        <v>120</v>
      </c>
      <c r="AA102" s="58" t="s">
        <v>170</v>
      </c>
      <c r="AB102" s="58" t="s">
        <v>122</v>
      </c>
      <c r="AC102" s="58" t="s">
        <v>145</v>
      </c>
      <c r="AD102" s="58" t="s">
        <v>123</v>
      </c>
      <c r="AE102" s="58" t="s">
        <v>125</v>
      </c>
      <c r="AF102" s="58" t="s">
        <v>126</v>
      </c>
      <c r="AG102" s="58" t="s">
        <v>147</v>
      </c>
      <c r="AM102" s="3">
        <f t="shared" si="47"/>
        <v>1</v>
      </c>
      <c r="AN102" s="3">
        <f t="shared" si="48"/>
        <v>0</v>
      </c>
      <c r="AO102" s="3">
        <f t="shared" si="49"/>
        <v>1</v>
      </c>
      <c r="AP102" s="3">
        <f t="shared" si="50"/>
        <v>1</v>
      </c>
      <c r="AQ102" s="3">
        <f t="shared" si="51"/>
        <v>1</v>
      </c>
      <c r="AR102" s="3">
        <f t="shared" si="52"/>
        <v>0</v>
      </c>
      <c r="AS102" s="3">
        <f t="shared" si="53"/>
        <v>0</v>
      </c>
      <c r="AT102" s="3">
        <f t="shared" si="54"/>
        <v>1</v>
      </c>
      <c r="AU102" s="3">
        <f t="shared" si="55"/>
        <v>1</v>
      </c>
      <c r="AV102" s="3">
        <f t="shared" si="56"/>
        <v>1</v>
      </c>
      <c r="AW102" s="3">
        <f t="shared" si="57"/>
        <v>0</v>
      </c>
      <c r="AX102" s="3">
        <f t="shared" si="58"/>
        <v>0</v>
      </c>
      <c r="AY102" s="3">
        <f t="shared" si="59"/>
        <v>0</v>
      </c>
      <c r="AZ102" s="3">
        <f t="shared" si="60"/>
        <v>1</v>
      </c>
      <c r="BA102" s="3">
        <f t="shared" si="61"/>
        <v>1</v>
      </c>
      <c r="BB102" s="3">
        <f t="shared" si="62"/>
        <v>0</v>
      </c>
      <c r="BC102" s="3">
        <f t="shared" si="63"/>
        <v>0</v>
      </c>
      <c r="BD102" s="3">
        <f t="shared" si="64"/>
        <v>0</v>
      </c>
      <c r="BE102" s="3">
        <f t="shared" si="72"/>
        <v>1</v>
      </c>
      <c r="BF102" s="5">
        <f t="shared" si="65"/>
        <v>10</v>
      </c>
      <c r="BI102" s="3">
        <f t="shared" si="66"/>
        <v>2</v>
      </c>
      <c r="BJ102" s="3">
        <f t="shared" si="73"/>
        <v>4</v>
      </c>
      <c r="BK102" s="3">
        <f t="shared" si="74"/>
        <v>3</v>
      </c>
      <c r="BL102" s="3">
        <f t="shared" si="75"/>
        <v>3</v>
      </c>
      <c r="BM102" s="3">
        <f t="shared" si="76"/>
        <v>2</v>
      </c>
      <c r="BN102" s="3">
        <f t="shared" si="77"/>
        <v>2</v>
      </c>
      <c r="BO102" s="3">
        <f t="shared" si="78"/>
        <v>2</v>
      </c>
      <c r="BP102" s="3">
        <f t="shared" si="79"/>
        <v>2</v>
      </c>
      <c r="BQ102" s="3">
        <f t="shared" si="80"/>
        <v>2</v>
      </c>
      <c r="BR102" s="3">
        <f t="shared" si="81"/>
        <v>3</v>
      </c>
      <c r="BS102" s="3">
        <f t="shared" si="82"/>
        <v>3</v>
      </c>
      <c r="BT102" s="3">
        <f t="shared" si="83"/>
        <v>3</v>
      </c>
      <c r="BU102" s="3">
        <f t="shared" si="84"/>
        <v>3</v>
      </c>
      <c r="BV102" s="3">
        <f t="shared" si="85"/>
        <v>2</v>
      </c>
      <c r="BW102" s="3">
        <f t="shared" si="86"/>
        <v>2</v>
      </c>
      <c r="BY102" s="5">
        <f t="shared" si="67"/>
        <v>38</v>
      </c>
      <c r="CC102" s="3">
        <f t="shared" si="87"/>
        <v>10</v>
      </c>
      <c r="CD102" s="3">
        <f t="shared" si="88"/>
        <v>38</v>
      </c>
      <c r="CE102" s="3">
        <f t="shared" si="68"/>
        <v>18</v>
      </c>
      <c r="CF102" s="3">
        <f t="shared" si="69"/>
        <v>67.5</v>
      </c>
      <c r="CG102" s="3">
        <f t="shared" si="70"/>
        <v>50</v>
      </c>
      <c r="CH102" s="3">
        <f t="shared" si="71"/>
        <v>67.5</v>
      </c>
      <c r="DC102" s="4"/>
      <c r="DD102" s="5"/>
      <c r="DN102" s="4"/>
      <c r="DO102" s="5"/>
      <c r="DS102" s="4"/>
      <c r="DT102" s="5"/>
    </row>
    <row r="103" spans="1:124" s="3" customFormat="1" ht="16" x14ac:dyDescent="0.2">
      <c r="A103" s="58" t="s">
        <v>134</v>
      </c>
      <c r="B103" s="58" t="s">
        <v>132</v>
      </c>
      <c r="C103" s="58" t="s">
        <v>133</v>
      </c>
      <c r="D103" s="58" t="s">
        <v>109</v>
      </c>
      <c r="E103" s="58" t="s">
        <v>109</v>
      </c>
      <c r="F103" s="58" t="s">
        <v>134</v>
      </c>
      <c r="G103" s="58" t="s">
        <v>134</v>
      </c>
      <c r="H103" s="58" t="s">
        <v>109</v>
      </c>
      <c r="I103" s="58" t="s">
        <v>132</v>
      </c>
      <c r="J103" s="58" t="s">
        <v>134</v>
      </c>
      <c r="K103" s="58" t="s">
        <v>134</v>
      </c>
      <c r="L103" s="58" t="s">
        <v>134</v>
      </c>
      <c r="M103" s="58" t="s">
        <v>109</v>
      </c>
      <c r="N103" s="58" t="s">
        <v>134</v>
      </c>
      <c r="O103" s="58" t="s">
        <v>133</v>
      </c>
      <c r="P103" s="58" t="s">
        <v>135</v>
      </c>
      <c r="Q103" s="58" t="s">
        <v>111</v>
      </c>
      <c r="R103" s="58" t="s">
        <v>136</v>
      </c>
      <c r="S103" s="58" t="s">
        <v>137</v>
      </c>
      <c r="T103" s="58" t="s">
        <v>114</v>
      </c>
      <c r="U103" s="58" t="s">
        <v>138</v>
      </c>
      <c r="V103" s="58" t="s">
        <v>156</v>
      </c>
      <c r="W103" s="58" t="s">
        <v>117</v>
      </c>
      <c r="X103" s="58" t="s">
        <v>140</v>
      </c>
      <c r="Y103" s="58" t="s">
        <v>119</v>
      </c>
      <c r="Z103" s="58" t="s">
        <v>120</v>
      </c>
      <c r="AA103" s="58" t="s">
        <v>182</v>
      </c>
      <c r="AB103" s="58" t="s">
        <v>144</v>
      </c>
      <c r="AC103" s="58" t="s">
        <v>145</v>
      </c>
      <c r="AD103" s="58" t="s">
        <v>174</v>
      </c>
      <c r="AE103" s="58" t="s">
        <v>125</v>
      </c>
      <c r="AF103" s="58" t="s">
        <v>126</v>
      </c>
      <c r="AG103" s="58" t="s">
        <v>127</v>
      </c>
      <c r="AM103" s="3">
        <f t="shared" si="47"/>
        <v>1</v>
      </c>
      <c r="AN103" s="3">
        <f t="shared" si="48"/>
        <v>1</v>
      </c>
      <c r="AO103" s="3">
        <f t="shared" si="49"/>
        <v>1</v>
      </c>
      <c r="AP103" s="3">
        <f t="shared" si="50"/>
        <v>1</v>
      </c>
      <c r="AQ103" s="3">
        <f t="shared" si="51"/>
        <v>1</v>
      </c>
      <c r="AR103" s="3">
        <f t="shared" si="52"/>
        <v>0</v>
      </c>
      <c r="AS103" s="3">
        <f t="shared" si="53"/>
        <v>0</v>
      </c>
      <c r="AT103" s="3">
        <f t="shared" si="54"/>
        <v>1</v>
      </c>
      <c r="AU103" s="3">
        <f t="shared" si="55"/>
        <v>0</v>
      </c>
      <c r="AV103" s="3">
        <f t="shared" si="56"/>
        <v>0</v>
      </c>
      <c r="AW103" s="3">
        <f t="shared" si="57"/>
        <v>0</v>
      </c>
      <c r="AX103" s="3">
        <f t="shared" si="58"/>
        <v>0</v>
      </c>
      <c r="AY103" s="3">
        <f t="shared" si="59"/>
        <v>0</v>
      </c>
      <c r="AZ103" s="3">
        <f t="shared" si="60"/>
        <v>1</v>
      </c>
      <c r="BA103" s="3">
        <f t="shared" si="61"/>
        <v>0</v>
      </c>
      <c r="BB103" s="3">
        <f t="shared" si="62"/>
        <v>0</v>
      </c>
      <c r="BC103" s="3">
        <f t="shared" si="63"/>
        <v>0</v>
      </c>
      <c r="BD103" s="3">
        <f t="shared" si="64"/>
        <v>1</v>
      </c>
      <c r="BE103" s="3">
        <f t="shared" si="72"/>
        <v>1</v>
      </c>
      <c r="BF103" s="5">
        <f t="shared" si="65"/>
        <v>9</v>
      </c>
      <c r="BI103" s="3">
        <f t="shared" si="66"/>
        <v>2</v>
      </c>
      <c r="BJ103" s="3">
        <f t="shared" si="73"/>
        <v>4</v>
      </c>
      <c r="BK103" s="3">
        <f t="shared" si="74"/>
        <v>3</v>
      </c>
      <c r="BL103" s="3">
        <f t="shared" si="75"/>
        <v>1</v>
      </c>
      <c r="BM103" s="3">
        <f t="shared" si="76"/>
        <v>1</v>
      </c>
      <c r="BN103" s="3">
        <f t="shared" si="77"/>
        <v>2</v>
      </c>
      <c r="BO103" s="3">
        <f t="shared" si="78"/>
        <v>2</v>
      </c>
      <c r="BP103" s="3">
        <f t="shared" si="79"/>
        <v>1</v>
      </c>
      <c r="BQ103" s="3">
        <f t="shared" si="80"/>
        <v>4</v>
      </c>
      <c r="BR103" s="3">
        <f t="shared" si="81"/>
        <v>2</v>
      </c>
      <c r="BS103" s="3">
        <f t="shared" si="82"/>
        <v>2</v>
      </c>
      <c r="BT103" s="3">
        <f t="shared" si="83"/>
        <v>2</v>
      </c>
      <c r="BU103" s="3">
        <f t="shared" si="84"/>
        <v>1</v>
      </c>
      <c r="BV103" s="3">
        <f t="shared" si="85"/>
        <v>2</v>
      </c>
      <c r="BW103" s="3">
        <f t="shared" si="86"/>
        <v>3</v>
      </c>
      <c r="BY103" s="5">
        <f t="shared" si="67"/>
        <v>32</v>
      </c>
      <c r="CC103" s="3">
        <f t="shared" si="87"/>
        <v>9</v>
      </c>
      <c r="CD103" s="3">
        <f t="shared" si="88"/>
        <v>32</v>
      </c>
      <c r="CE103" s="3">
        <f t="shared" si="68"/>
        <v>8.5</v>
      </c>
      <c r="CF103" s="3">
        <f t="shared" si="69"/>
        <v>29</v>
      </c>
      <c r="CG103" s="3">
        <f t="shared" si="70"/>
        <v>28.5</v>
      </c>
      <c r="CH103" s="3">
        <f t="shared" si="71"/>
        <v>29</v>
      </c>
      <c r="DC103" s="4"/>
      <c r="DD103" s="5"/>
      <c r="DN103" s="4"/>
      <c r="DO103" s="5"/>
      <c r="DS103" s="4"/>
      <c r="DT103" s="5"/>
    </row>
    <row r="104" spans="1:124" s="3" customFormat="1" ht="16" x14ac:dyDescent="0.2">
      <c r="A104" s="58" t="s">
        <v>134</v>
      </c>
      <c r="B104" s="58" t="s">
        <v>132</v>
      </c>
      <c r="C104" s="58" t="s">
        <v>133</v>
      </c>
      <c r="D104" s="58" t="s">
        <v>134</v>
      </c>
      <c r="E104" s="58" t="s">
        <v>134</v>
      </c>
      <c r="F104" s="58" t="s">
        <v>133</v>
      </c>
      <c r="G104" s="58" t="s">
        <v>133</v>
      </c>
      <c r="H104" s="58" t="s">
        <v>134</v>
      </c>
      <c r="I104" s="58" t="s">
        <v>133</v>
      </c>
      <c r="J104" s="58" t="s">
        <v>133</v>
      </c>
      <c r="K104" s="58" t="s">
        <v>133</v>
      </c>
      <c r="L104" s="58" t="s">
        <v>109</v>
      </c>
      <c r="M104" s="58" t="s">
        <v>134</v>
      </c>
      <c r="N104" s="58" t="s">
        <v>134</v>
      </c>
      <c r="O104" s="58" t="s">
        <v>134</v>
      </c>
      <c r="P104" s="58" t="s">
        <v>135</v>
      </c>
      <c r="Q104" s="58" t="s">
        <v>151</v>
      </c>
      <c r="R104" s="58" t="s">
        <v>136</v>
      </c>
      <c r="S104" s="58" t="s">
        <v>201</v>
      </c>
      <c r="T104" s="58" t="s">
        <v>114</v>
      </c>
      <c r="U104" s="58" t="s">
        <v>138</v>
      </c>
      <c r="V104" s="58" t="s">
        <v>116</v>
      </c>
      <c r="W104" s="58" t="s">
        <v>117</v>
      </c>
      <c r="X104" s="58" t="s">
        <v>118</v>
      </c>
      <c r="Y104" s="58" t="s">
        <v>141</v>
      </c>
      <c r="Z104" s="58" t="s">
        <v>120</v>
      </c>
      <c r="AA104" s="58" t="s">
        <v>170</v>
      </c>
      <c r="AB104" s="58" t="s">
        <v>153</v>
      </c>
      <c r="AC104" s="58" t="s">
        <v>145</v>
      </c>
      <c r="AD104" s="58" t="s">
        <v>123</v>
      </c>
      <c r="AE104" s="58" t="s">
        <v>125</v>
      </c>
      <c r="AF104" s="58" t="s">
        <v>146</v>
      </c>
      <c r="AG104" s="58" t="s">
        <v>192</v>
      </c>
      <c r="AM104" s="3">
        <f t="shared" si="47"/>
        <v>1</v>
      </c>
      <c r="AN104" s="3">
        <f t="shared" si="48"/>
        <v>0</v>
      </c>
      <c r="AO104" s="3">
        <f t="shared" si="49"/>
        <v>1</v>
      </c>
      <c r="AP104" s="3">
        <f t="shared" si="50"/>
        <v>0</v>
      </c>
      <c r="AQ104" s="3">
        <f t="shared" si="51"/>
        <v>1</v>
      </c>
      <c r="AR104" s="3">
        <f t="shared" si="52"/>
        <v>0</v>
      </c>
      <c r="AS104" s="3">
        <f t="shared" si="53"/>
        <v>1</v>
      </c>
      <c r="AT104" s="3">
        <f t="shared" si="54"/>
        <v>1</v>
      </c>
      <c r="AU104" s="3">
        <f t="shared" si="55"/>
        <v>1</v>
      </c>
      <c r="AV104" s="3">
        <f t="shared" si="56"/>
        <v>1</v>
      </c>
      <c r="AW104" s="3">
        <f t="shared" si="57"/>
        <v>0</v>
      </c>
      <c r="AX104" s="3">
        <f t="shared" si="58"/>
        <v>0</v>
      </c>
      <c r="AY104" s="3">
        <f t="shared" si="59"/>
        <v>1</v>
      </c>
      <c r="AZ104" s="3">
        <f t="shared" si="60"/>
        <v>1</v>
      </c>
      <c r="BA104" s="3">
        <f t="shared" si="61"/>
        <v>1</v>
      </c>
      <c r="BB104" s="3">
        <f t="shared" si="62"/>
        <v>0</v>
      </c>
      <c r="BC104" s="3">
        <f t="shared" si="63"/>
        <v>0</v>
      </c>
      <c r="BD104" s="3">
        <f t="shared" si="64"/>
        <v>0</v>
      </c>
      <c r="BE104" s="3">
        <f t="shared" si="72"/>
        <v>0</v>
      </c>
      <c r="BF104" s="5">
        <f t="shared" si="65"/>
        <v>10</v>
      </c>
      <c r="BI104" s="3">
        <f t="shared" si="66"/>
        <v>2</v>
      </c>
      <c r="BJ104" s="3">
        <f t="shared" si="73"/>
        <v>4</v>
      </c>
      <c r="BK104" s="3">
        <f t="shared" si="74"/>
        <v>3</v>
      </c>
      <c r="BL104" s="3">
        <f t="shared" si="75"/>
        <v>2</v>
      </c>
      <c r="BM104" s="3">
        <f t="shared" si="76"/>
        <v>2</v>
      </c>
      <c r="BN104" s="3">
        <f t="shared" si="77"/>
        <v>3</v>
      </c>
      <c r="BO104" s="3">
        <f t="shared" si="78"/>
        <v>3</v>
      </c>
      <c r="BP104" s="3">
        <f t="shared" si="79"/>
        <v>2</v>
      </c>
      <c r="BQ104" s="3">
        <f t="shared" si="80"/>
        <v>3</v>
      </c>
      <c r="BR104" s="3">
        <f t="shared" si="81"/>
        <v>3</v>
      </c>
      <c r="BS104" s="3">
        <f t="shared" si="82"/>
        <v>3</v>
      </c>
      <c r="BT104" s="3">
        <f t="shared" si="83"/>
        <v>1</v>
      </c>
      <c r="BU104" s="3">
        <f t="shared" si="84"/>
        <v>2</v>
      </c>
      <c r="BV104" s="3">
        <f t="shared" si="85"/>
        <v>2</v>
      </c>
      <c r="BW104" s="3">
        <f t="shared" si="86"/>
        <v>2</v>
      </c>
      <c r="BY104" s="5">
        <f t="shared" si="67"/>
        <v>37</v>
      </c>
      <c r="CC104" s="3">
        <f t="shared" si="87"/>
        <v>10</v>
      </c>
      <c r="CD104" s="3">
        <f t="shared" si="88"/>
        <v>37</v>
      </c>
      <c r="CE104" s="3">
        <f t="shared" si="68"/>
        <v>16.5</v>
      </c>
      <c r="CF104" s="3">
        <f t="shared" si="69"/>
        <v>61</v>
      </c>
      <c r="CG104" s="3">
        <f t="shared" si="70"/>
        <v>50</v>
      </c>
      <c r="CH104" s="3">
        <f t="shared" si="71"/>
        <v>61</v>
      </c>
      <c r="DC104" s="4"/>
      <c r="DD104" s="5"/>
      <c r="DN104" s="4"/>
      <c r="DO104" s="5"/>
      <c r="DS104" s="4"/>
      <c r="DT104" s="5"/>
    </row>
    <row r="105" spans="1:124" s="3" customFormat="1" ht="16" x14ac:dyDescent="0.2">
      <c r="A105" s="58" t="s">
        <v>134</v>
      </c>
      <c r="B105" s="58" t="s">
        <v>132</v>
      </c>
      <c r="C105" s="58" t="s">
        <v>133</v>
      </c>
      <c r="D105" s="58" t="s">
        <v>134</v>
      </c>
      <c r="E105" s="58" t="s">
        <v>133</v>
      </c>
      <c r="F105" s="58" t="s">
        <v>133</v>
      </c>
      <c r="G105" s="58" t="s">
        <v>134</v>
      </c>
      <c r="H105" s="58" t="s">
        <v>134</v>
      </c>
      <c r="I105" s="58" t="s">
        <v>133</v>
      </c>
      <c r="J105" s="58" t="s">
        <v>134</v>
      </c>
      <c r="K105" s="58" t="s">
        <v>133</v>
      </c>
      <c r="L105" s="58" t="s">
        <v>134</v>
      </c>
      <c r="M105" s="58" t="s">
        <v>134</v>
      </c>
      <c r="N105" s="58" t="s">
        <v>133</v>
      </c>
      <c r="O105" s="58" t="s">
        <v>132</v>
      </c>
      <c r="P105" s="58" t="s">
        <v>135</v>
      </c>
      <c r="Q105" s="58" t="s">
        <v>111</v>
      </c>
      <c r="R105" s="58" t="s">
        <v>136</v>
      </c>
      <c r="S105" s="58" t="s">
        <v>137</v>
      </c>
      <c r="T105" s="58" t="s">
        <v>114</v>
      </c>
      <c r="U105" s="58" t="s">
        <v>115</v>
      </c>
      <c r="V105" s="58" t="s">
        <v>116</v>
      </c>
      <c r="W105" s="58" t="s">
        <v>117</v>
      </c>
      <c r="X105" s="58" t="s">
        <v>118</v>
      </c>
      <c r="Y105" s="58" t="s">
        <v>119</v>
      </c>
      <c r="Z105" s="58" t="s">
        <v>120</v>
      </c>
      <c r="AA105" s="58" t="s">
        <v>182</v>
      </c>
      <c r="AB105" s="58" t="s">
        <v>144</v>
      </c>
      <c r="AC105" s="58" t="s">
        <v>145</v>
      </c>
      <c r="AD105" s="58" t="s">
        <v>174</v>
      </c>
      <c r="AE105" s="58" t="s">
        <v>171</v>
      </c>
      <c r="AF105" s="58" t="s">
        <v>157</v>
      </c>
      <c r="AG105" s="58" t="s">
        <v>147</v>
      </c>
      <c r="AM105" s="3">
        <f t="shared" si="47"/>
        <v>1</v>
      </c>
      <c r="AN105" s="3">
        <f t="shared" si="48"/>
        <v>1</v>
      </c>
      <c r="AO105" s="3">
        <f t="shared" si="49"/>
        <v>1</v>
      </c>
      <c r="AP105" s="3">
        <f t="shared" si="50"/>
        <v>1</v>
      </c>
      <c r="AQ105" s="3">
        <f t="shared" si="51"/>
        <v>1</v>
      </c>
      <c r="AR105" s="3">
        <f t="shared" si="52"/>
        <v>0</v>
      </c>
      <c r="AS105" s="3">
        <f t="shared" si="53"/>
        <v>1</v>
      </c>
      <c r="AT105" s="3">
        <f t="shared" si="54"/>
        <v>1</v>
      </c>
      <c r="AU105" s="3">
        <f t="shared" si="55"/>
        <v>1</v>
      </c>
      <c r="AV105" s="3">
        <f t="shared" si="56"/>
        <v>0</v>
      </c>
      <c r="AW105" s="3">
        <f t="shared" si="57"/>
        <v>0</v>
      </c>
      <c r="AX105" s="3">
        <f t="shared" si="58"/>
        <v>0</v>
      </c>
      <c r="AY105" s="3">
        <f t="shared" si="59"/>
        <v>0</v>
      </c>
      <c r="AZ105" s="3">
        <f t="shared" si="60"/>
        <v>1</v>
      </c>
      <c r="BA105" s="3">
        <f t="shared" si="61"/>
        <v>0</v>
      </c>
      <c r="BB105" s="3">
        <f t="shared" si="62"/>
        <v>1</v>
      </c>
      <c r="BC105" s="3">
        <f t="shared" si="63"/>
        <v>1</v>
      </c>
      <c r="BD105" s="3">
        <f t="shared" si="64"/>
        <v>0</v>
      </c>
      <c r="BE105" s="3">
        <f t="shared" si="72"/>
        <v>0</v>
      </c>
      <c r="BF105" s="5">
        <f t="shared" si="65"/>
        <v>10</v>
      </c>
      <c r="BI105" s="3">
        <f t="shared" si="66"/>
        <v>2</v>
      </c>
      <c r="BJ105" s="3">
        <f t="shared" si="73"/>
        <v>4</v>
      </c>
      <c r="BK105" s="3">
        <f t="shared" si="74"/>
        <v>3</v>
      </c>
      <c r="BL105" s="3">
        <f t="shared" si="75"/>
        <v>2</v>
      </c>
      <c r="BM105" s="3">
        <f t="shared" si="76"/>
        <v>3</v>
      </c>
      <c r="BN105" s="3">
        <f t="shared" si="77"/>
        <v>3</v>
      </c>
      <c r="BO105" s="3">
        <f t="shared" si="78"/>
        <v>2</v>
      </c>
      <c r="BP105" s="3">
        <f t="shared" si="79"/>
        <v>2</v>
      </c>
      <c r="BQ105" s="3">
        <f t="shared" si="80"/>
        <v>3</v>
      </c>
      <c r="BR105" s="3">
        <f t="shared" si="81"/>
        <v>2</v>
      </c>
      <c r="BS105" s="3">
        <f t="shared" si="82"/>
        <v>3</v>
      </c>
      <c r="BT105" s="3">
        <f t="shared" si="83"/>
        <v>2</v>
      </c>
      <c r="BU105" s="3">
        <f t="shared" si="84"/>
        <v>2</v>
      </c>
      <c r="BV105" s="3">
        <f t="shared" si="85"/>
        <v>3</v>
      </c>
      <c r="BW105" s="3">
        <f t="shared" si="86"/>
        <v>4</v>
      </c>
      <c r="BY105" s="5">
        <f t="shared" si="67"/>
        <v>40</v>
      </c>
      <c r="CC105" s="3">
        <f t="shared" si="87"/>
        <v>10</v>
      </c>
      <c r="CD105" s="3">
        <f t="shared" si="88"/>
        <v>40</v>
      </c>
      <c r="CE105" s="3">
        <f t="shared" si="68"/>
        <v>16</v>
      </c>
      <c r="CF105" s="3">
        <f t="shared" si="69"/>
        <v>86</v>
      </c>
      <c r="CG105" s="3">
        <f t="shared" si="70"/>
        <v>50</v>
      </c>
      <c r="CH105" s="3">
        <f t="shared" si="71"/>
        <v>86</v>
      </c>
      <c r="DC105" s="4"/>
      <c r="DD105" s="5"/>
      <c r="DN105" s="4"/>
      <c r="DO105" s="5"/>
      <c r="DS105" s="4"/>
      <c r="DT105" s="5"/>
    </row>
    <row r="106" spans="1:124" s="3" customFormat="1" ht="16" x14ac:dyDescent="0.2">
      <c r="A106" s="58" t="s">
        <v>109</v>
      </c>
      <c r="B106" s="58" t="s">
        <v>133</v>
      </c>
      <c r="C106" s="58" t="s">
        <v>134</v>
      </c>
      <c r="D106" s="58" t="s">
        <v>133</v>
      </c>
      <c r="E106" s="58" t="s">
        <v>134</v>
      </c>
      <c r="F106" s="58" t="s">
        <v>134</v>
      </c>
      <c r="G106" s="58" t="s">
        <v>134</v>
      </c>
      <c r="H106" s="58" t="s">
        <v>134</v>
      </c>
      <c r="I106" s="58" t="s">
        <v>133</v>
      </c>
      <c r="J106" s="58" t="s">
        <v>133</v>
      </c>
      <c r="K106" s="58" t="s">
        <v>133</v>
      </c>
      <c r="L106" s="58" t="s">
        <v>134</v>
      </c>
      <c r="M106" s="58" t="s">
        <v>134</v>
      </c>
      <c r="N106" s="58" t="s">
        <v>134</v>
      </c>
      <c r="O106" s="58" t="s">
        <v>133</v>
      </c>
      <c r="P106" s="58" t="s">
        <v>135</v>
      </c>
      <c r="Q106" s="58" t="s">
        <v>331</v>
      </c>
      <c r="R106" s="58" t="s">
        <v>136</v>
      </c>
      <c r="S106" s="58" t="s">
        <v>113</v>
      </c>
      <c r="T106" s="58" t="s">
        <v>332</v>
      </c>
      <c r="U106" s="58" t="s">
        <v>138</v>
      </c>
      <c r="V106" s="58" t="s">
        <v>116</v>
      </c>
      <c r="W106" s="58" t="s">
        <v>117</v>
      </c>
      <c r="X106" s="58" t="s">
        <v>118</v>
      </c>
      <c r="Y106" s="58" t="s">
        <v>119</v>
      </c>
      <c r="Z106" s="58" t="s">
        <v>120</v>
      </c>
      <c r="AA106" s="58" t="s">
        <v>143</v>
      </c>
      <c r="AB106" s="58" t="s">
        <v>153</v>
      </c>
      <c r="AC106" s="58" t="s">
        <v>145</v>
      </c>
      <c r="AD106" s="58" t="s">
        <v>123</v>
      </c>
      <c r="AE106" s="58" t="s">
        <v>125</v>
      </c>
      <c r="AF106" s="58" t="s">
        <v>126</v>
      </c>
      <c r="AG106" s="58" t="s">
        <v>147</v>
      </c>
      <c r="AM106" s="3">
        <f t="shared" si="47"/>
        <v>1</v>
      </c>
      <c r="AN106" s="3">
        <f t="shared" si="48"/>
        <v>0</v>
      </c>
      <c r="AO106" s="3">
        <f t="shared" si="49"/>
        <v>1</v>
      </c>
      <c r="AP106" s="3">
        <f t="shared" si="50"/>
        <v>0</v>
      </c>
      <c r="AQ106" s="3">
        <f t="shared" si="51"/>
        <v>0</v>
      </c>
      <c r="AR106" s="3">
        <f t="shared" si="52"/>
        <v>0</v>
      </c>
      <c r="AS106" s="3">
        <f t="shared" si="53"/>
        <v>1</v>
      </c>
      <c r="AT106" s="3">
        <f t="shared" si="54"/>
        <v>1</v>
      </c>
      <c r="AU106" s="3">
        <f t="shared" si="55"/>
        <v>1</v>
      </c>
      <c r="AV106" s="3">
        <f t="shared" si="56"/>
        <v>0</v>
      </c>
      <c r="AW106" s="3">
        <f t="shared" si="57"/>
        <v>0</v>
      </c>
      <c r="AX106" s="3">
        <f t="shared" si="58"/>
        <v>1</v>
      </c>
      <c r="AY106" s="3">
        <f t="shared" si="59"/>
        <v>1</v>
      </c>
      <c r="AZ106" s="3">
        <f t="shared" si="60"/>
        <v>1</v>
      </c>
      <c r="BA106" s="3">
        <f t="shared" si="61"/>
        <v>1</v>
      </c>
      <c r="BB106" s="3">
        <f t="shared" si="62"/>
        <v>0</v>
      </c>
      <c r="BC106" s="3">
        <f t="shared" si="63"/>
        <v>0</v>
      </c>
      <c r="BD106" s="3">
        <f t="shared" si="64"/>
        <v>0</v>
      </c>
      <c r="BE106" s="3">
        <f t="shared" si="72"/>
        <v>1</v>
      </c>
      <c r="BF106" s="5">
        <f t="shared" si="65"/>
        <v>10</v>
      </c>
      <c r="BI106" s="3">
        <f t="shared" si="66"/>
        <v>1</v>
      </c>
      <c r="BJ106" s="3">
        <f t="shared" si="73"/>
        <v>3</v>
      </c>
      <c r="BK106" s="3">
        <f t="shared" si="74"/>
        <v>2</v>
      </c>
      <c r="BL106" s="3">
        <f t="shared" si="75"/>
        <v>3</v>
      </c>
      <c r="BM106" s="3">
        <f t="shared" si="76"/>
        <v>2</v>
      </c>
      <c r="BN106" s="3">
        <f t="shared" si="77"/>
        <v>2</v>
      </c>
      <c r="BO106" s="3">
        <f t="shared" si="78"/>
        <v>2</v>
      </c>
      <c r="BP106" s="3">
        <f t="shared" si="79"/>
        <v>2</v>
      </c>
      <c r="BQ106" s="3">
        <f t="shared" si="80"/>
        <v>3</v>
      </c>
      <c r="BR106" s="3">
        <f t="shared" si="81"/>
        <v>3</v>
      </c>
      <c r="BS106" s="3">
        <f t="shared" si="82"/>
        <v>3</v>
      </c>
      <c r="BT106" s="3">
        <f t="shared" si="83"/>
        <v>2</v>
      </c>
      <c r="BU106" s="3">
        <f t="shared" si="84"/>
        <v>2</v>
      </c>
      <c r="BV106" s="3">
        <f t="shared" si="85"/>
        <v>2</v>
      </c>
      <c r="BW106" s="3">
        <f t="shared" si="86"/>
        <v>3</v>
      </c>
      <c r="BY106" s="5">
        <f t="shared" si="67"/>
        <v>35</v>
      </c>
      <c r="CC106" s="3">
        <f t="shared" si="87"/>
        <v>10</v>
      </c>
      <c r="CD106" s="3">
        <f t="shared" si="88"/>
        <v>35</v>
      </c>
      <c r="CE106" s="3">
        <f t="shared" si="68"/>
        <v>15.5</v>
      </c>
      <c r="CF106" s="3">
        <f t="shared" si="69"/>
        <v>44.5</v>
      </c>
      <c r="CG106" s="3">
        <f t="shared" si="70"/>
        <v>50</v>
      </c>
      <c r="CH106" s="3">
        <f t="shared" si="71"/>
        <v>44.5</v>
      </c>
      <c r="DC106" s="4"/>
      <c r="DD106" s="5"/>
      <c r="DN106" s="4"/>
      <c r="DO106" s="5"/>
      <c r="DS106" s="4"/>
      <c r="DT106" s="5"/>
    </row>
    <row r="107" spans="1:124" s="3" customFormat="1" ht="16" x14ac:dyDescent="0.2">
      <c r="A107" s="58" t="s">
        <v>133</v>
      </c>
      <c r="B107" s="58" t="s">
        <v>133</v>
      </c>
      <c r="C107" s="58" t="s">
        <v>133</v>
      </c>
      <c r="D107" s="58" t="s">
        <v>134</v>
      </c>
      <c r="E107" s="58" t="s">
        <v>134</v>
      </c>
      <c r="F107" s="58" t="s">
        <v>134</v>
      </c>
      <c r="G107" s="58" t="s">
        <v>134</v>
      </c>
      <c r="H107" s="58" t="s">
        <v>134</v>
      </c>
      <c r="I107" s="58" t="s">
        <v>133</v>
      </c>
      <c r="J107" s="58" t="s">
        <v>134</v>
      </c>
      <c r="K107" s="58" t="s">
        <v>134</v>
      </c>
      <c r="L107" s="58" t="s">
        <v>109</v>
      </c>
      <c r="M107" s="58" t="s">
        <v>109</v>
      </c>
      <c r="N107" s="58" t="s">
        <v>134</v>
      </c>
      <c r="O107" s="58" t="s">
        <v>109</v>
      </c>
      <c r="P107" s="58" t="s">
        <v>173</v>
      </c>
      <c r="Q107" s="58" t="s">
        <v>151</v>
      </c>
      <c r="R107" s="58" t="s">
        <v>136</v>
      </c>
      <c r="S107" s="58" t="s">
        <v>137</v>
      </c>
      <c r="T107" s="58" t="s">
        <v>114</v>
      </c>
      <c r="U107" s="58" t="s">
        <v>138</v>
      </c>
      <c r="V107" s="58" t="s">
        <v>156</v>
      </c>
      <c r="W107" s="58" t="s">
        <v>117</v>
      </c>
      <c r="X107" s="58" t="s">
        <v>118</v>
      </c>
      <c r="Y107" s="58" t="s">
        <v>141</v>
      </c>
      <c r="Z107" s="58" t="s">
        <v>142</v>
      </c>
      <c r="AA107" s="58" t="s">
        <v>143</v>
      </c>
      <c r="AB107" s="58" t="s">
        <v>153</v>
      </c>
      <c r="AC107" s="58" t="s">
        <v>145</v>
      </c>
      <c r="AD107" s="58" t="s">
        <v>123</v>
      </c>
      <c r="AE107" s="58" t="s">
        <v>125</v>
      </c>
      <c r="AF107" s="58" t="s">
        <v>126</v>
      </c>
      <c r="AG107" s="58" t="s">
        <v>127</v>
      </c>
      <c r="AM107" s="3">
        <f t="shared" si="47"/>
        <v>0</v>
      </c>
      <c r="AN107" s="3">
        <f t="shared" si="48"/>
        <v>0</v>
      </c>
      <c r="AO107" s="3">
        <f t="shared" si="49"/>
        <v>1</v>
      </c>
      <c r="AP107" s="3">
        <f t="shared" si="50"/>
        <v>1</v>
      </c>
      <c r="AQ107" s="3">
        <f t="shared" si="51"/>
        <v>1</v>
      </c>
      <c r="AR107" s="3">
        <f t="shared" si="52"/>
        <v>0</v>
      </c>
      <c r="AS107" s="3">
        <f t="shared" si="53"/>
        <v>0</v>
      </c>
      <c r="AT107" s="3">
        <f t="shared" si="54"/>
        <v>1</v>
      </c>
      <c r="AU107" s="3">
        <f t="shared" si="55"/>
        <v>1</v>
      </c>
      <c r="AV107" s="3">
        <f t="shared" si="56"/>
        <v>1</v>
      </c>
      <c r="AW107" s="3">
        <f t="shared" si="57"/>
        <v>1</v>
      </c>
      <c r="AX107" s="3">
        <f t="shared" si="58"/>
        <v>1</v>
      </c>
      <c r="AY107" s="3">
        <f t="shared" si="59"/>
        <v>1</v>
      </c>
      <c r="AZ107" s="3">
        <f t="shared" si="60"/>
        <v>1</v>
      </c>
      <c r="BA107" s="3">
        <f t="shared" si="61"/>
        <v>1</v>
      </c>
      <c r="BB107" s="3">
        <f t="shared" si="62"/>
        <v>0</v>
      </c>
      <c r="BC107" s="3">
        <f t="shared" si="63"/>
        <v>0</v>
      </c>
      <c r="BD107" s="3">
        <f t="shared" si="64"/>
        <v>1</v>
      </c>
      <c r="BE107" s="3">
        <f t="shared" si="72"/>
        <v>1</v>
      </c>
      <c r="BF107" s="5">
        <f t="shared" si="65"/>
        <v>13</v>
      </c>
      <c r="BI107" s="3">
        <f t="shared" si="66"/>
        <v>3</v>
      </c>
      <c r="BJ107" s="3">
        <f t="shared" si="73"/>
        <v>3</v>
      </c>
      <c r="BK107" s="3">
        <f t="shared" si="74"/>
        <v>3</v>
      </c>
      <c r="BL107" s="3">
        <f t="shared" si="75"/>
        <v>2</v>
      </c>
      <c r="BM107" s="3">
        <f t="shared" si="76"/>
        <v>2</v>
      </c>
      <c r="BN107" s="3">
        <f t="shared" si="77"/>
        <v>2</v>
      </c>
      <c r="BO107" s="3">
        <f t="shared" si="78"/>
        <v>2</v>
      </c>
      <c r="BP107" s="3">
        <f t="shared" si="79"/>
        <v>2</v>
      </c>
      <c r="BQ107" s="3">
        <f t="shared" si="80"/>
        <v>3</v>
      </c>
      <c r="BR107" s="3">
        <f t="shared" si="81"/>
        <v>2</v>
      </c>
      <c r="BS107" s="3">
        <f t="shared" si="82"/>
        <v>2</v>
      </c>
      <c r="BT107" s="3">
        <f t="shared" si="83"/>
        <v>1</v>
      </c>
      <c r="BU107" s="3">
        <f t="shared" si="84"/>
        <v>1</v>
      </c>
      <c r="BV107" s="3">
        <f t="shared" si="85"/>
        <v>2</v>
      </c>
      <c r="BW107" s="3">
        <f t="shared" si="86"/>
        <v>1</v>
      </c>
      <c r="BY107" s="5">
        <f t="shared" si="67"/>
        <v>31</v>
      </c>
      <c r="CC107" s="3">
        <f t="shared" si="87"/>
        <v>13</v>
      </c>
      <c r="CD107" s="3">
        <f t="shared" si="88"/>
        <v>31</v>
      </c>
      <c r="CE107" s="3">
        <f t="shared" si="68"/>
        <v>27.5</v>
      </c>
      <c r="CF107" s="3">
        <f t="shared" si="69"/>
        <v>24.5</v>
      </c>
      <c r="CG107" s="3">
        <f t="shared" si="70"/>
        <v>122</v>
      </c>
      <c r="CH107" s="3">
        <f t="shared" si="71"/>
        <v>24.5</v>
      </c>
      <c r="DC107" s="4"/>
      <c r="DD107" s="5"/>
      <c r="DN107" s="4"/>
      <c r="DO107" s="5"/>
      <c r="DS107" s="4"/>
      <c r="DT107" s="5"/>
    </row>
    <row r="108" spans="1:124" s="3" customFormat="1" ht="16" x14ac:dyDescent="0.2">
      <c r="A108" s="58" t="s">
        <v>109</v>
      </c>
      <c r="B108" s="58" t="s">
        <v>133</v>
      </c>
      <c r="C108" s="58" t="s">
        <v>134</v>
      </c>
      <c r="D108" s="58" t="s">
        <v>134</v>
      </c>
      <c r="E108" s="58" t="s">
        <v>109</v>
      </c>
      <c r="F108" s="58" t="s">
        <v>134</v>
      </c>
      <c r="G108" s="58" t="s">
        <v>134</v>
      </c>
      <c r="H108" s="58" t="s">
        <v>134</v>
      </c>
      <c r="I108" s="58" t="s">
        <v>134</v>
      </c>
      <c r="J108" s="58" t="s">
        <v>109</v>
      </c>
      <c r="K108" s="58" t="s">
        <v>109</v>
      </c>
      <c r="L108" s="58" t="s">
        <v>109</v>
      </c>
      <c r="M108" s="58" t="s">
        <v>134</v>
      </c>
      <c r="N108" s="58" t="s">
        <v>109</v>
      </c>
      <c r="O108" s="58" t="s">
        <v>109</v>
      </c>
      <c r="P108" s="58" t="s">
        <v>110</v>
      </c>
      <c r="Q108" s="58" t="s">
        <v>151</v>
      </c>
      <c r="R108" s="58" t="s">
        <v>136</v>
      </c>
      <c r="S108" s="58" t="s">
        <v>137</v>
      </c>
      <c r="T108" s="58" t="s">
        <v>114</v>
      </c>
      <c r="U108" s="58" t="s">
        <v>138</v>
      </c>
      <c r="V108" s="58" t="s">
        <v>176</v>
      </c>
      <c r="W108" s="58" t="s">
        <v>117</v>
      </c>
      <c r="X108" s="58" t="s">
        <v>118</v>
      </c>
      <c r="Y108" s="58" t="s">
        <v>141</v>
      </c>
      <c r="Z108" s="58" t="s">
        <v>142</v>
      </c>
      <c r="AA108" s="58" t="s">
        <v>143</v>
      </c>
      <c r="AB108" s="58" t="s">
        <v>153</v>
      </c>
      <c r="AC108" s="58" t="s">
        <v>145</v>
      </c>
      <c r="AD108" s="58" t="s">
        <v>174</v>
      </c>
      <c r="AE108" s="58" t="s">
        <v>171</v>
      </c>
      <c r="AF108" s="58" t="s">
        <v>157</v>
      </c>
      <c r="AG108" s="58" t="s">
        <v>192</v>
      </c>
      <c r="AM108" s="3">
        <f t="shared" si="47"/>
        <v>0</v>
      </c>
      <c r="AN108" s="3">
        <f t="shared" si="48"/>
        <v>0</v>
      </c>
      <c r="AO108" s="3">
        <f t="shared" si="49"/>
        <v>1</v>
      </c>
      <c r="AP108" s="3">
        <f t="shared" si="50"/>
        <v>1</v>
      </c>
      <c r="AQ108" s="3">
        <f t="shared" si="51"/>
        <v>1</v>
      </c>
      <c r="AR108" s="3">
        <f t="shared" si="52"/>
        <v>0</v>
      </c>
      <c r="AS108" s="3">
        <f t="shared" si="53"/>
        <v>0</v>
      </c>
      <c r="AT108" s="3">
        <f t="shared" si="54"/>
        <v>1</v>
      </c>
      <c r="AU108" s="3">
        <f t="shared" si="55"/>
        <v>1</v>
      </c>
      <c r="AV108" s="3">
        <f t="shared" si="56"/>
        <v>1</v>
      </c>
      <c r="AW108" s="3">
        <f t="shared" si="57"/>
        <v>1</v>
      </c>
      <c r="AX108" s="3">
        <f t="shared" si="58"/>
        <v>1</v>
      </c>
      <c r="AY108" s="3">
        <f t="shared" si="59"/>
        <v>1</v>
      </c>
      <c r="AZ108" s="3">
        <f t="shared" si="60"/>
        <v>1</v>
      </c>
      <c r="BA108" s="3">
        <f t="shared" si="61"/>
        <v>0</v>
      </c>
      <c r="BB108" s="3">
        <f t="shared" si="62"/>
        <v>1</v>
      </c>
      <c r="BC108" s="3">
        <f t="shared" si="63"/>
        <v>1</v>
      </c>
      <c r="BD108" s="3">
        <f t="shared" si="64"/>
        <v>0</v>
      </c>
      <c r="BE108" s="3">
        <f t="shared" si="72"/>
        <v>0</v>
      </c>
      <c r="BF108" s="5">
        <f t="shared" si="65"/>
        <v>11</v>
      </c>
      <c r="BI108" s="3">
        <f t="shared" si="66"/>
        <v>1</v>
      </c>
      <c r="BJ108" s="3">
        <f t="shared" si="73"/>
        <v>3</v>
      </c>
      <c r="BK108" s="3">
        <f t="shared" si="74"/>
        <v>2</v>
      </c>
      <c r="BL108" s="3">
        <f t="shared" si="75"/>
        <v>2</v>
      </c>
      <c r="BM108" s="3">
        <f t="shared" si="76"/>
        <v>1</v>
      </c>
      <c r="BN108" s="3">
        <f t="shared" si="77"/>
        <v>2</v>
      </c>
      <c r="BO108" s="3">
        <f t="shared" si="78"/>
        <v>2</v>
      </c>
      <c r="BP108" s="3">
        <f t="shared" si="79"/>
        <v>2</v>
      </c>
      <c r="BQ108" s="3">
        <f t="shared" si="80"/>
        <v>2</v>
      </c>
      <c r="BR108" s="3">
        <f t="shared" si="81"/>
        <v>1</v>
      </c>
      <c r="BS108" s="3">
        <f t="shared" si="82"/>
        <v>1</v>
      </c>
      <c r="BT108" s="3">
        <f t="shared" si="83"/>
        <v>1</v>
      </c>
      <c r="BU108" s="3">
        <f t="shared" si="84"/>
        <v>2</v>
      </c>
      <c r="BV108" s="3">
        <f t="shared" si="85"/>
        <v>1</v>
      </c>
      <c r="BW108" s="3">
        <f t="shared" si="86"/>
        <v>1</v>
      </c>
      <c r="BY108" s="5">
        <f t="shared" si="67"/>
        <v>24</v>
      </c>
      <c r="CC108" s="3">
        <f t="shared" si="87"/>
        <v>11</v>
      </c>
      <c r="CD108" s="3">
        <f t="shared" si="88"/>
        <v>24</v>
      </c>
      <c r="CE108" s="3">
        <f t="shared" si="68"/>
        <v>20.5</v>
      </c>
      <c r="CF108" s="3">
        <f t="shared" si="69"/>
        <v>6</v>
      </c>
      <c r="CG108" s="3">
        <f t="shared" si="70"/>
        <v>74</v>
      </c>
      <c r="CH108" s="3">
        <f t="shared" si="71"/>
        <v>6</v>
      </c>
      <c r="DC108" s="4"/>
      <c r="DD108" s="5"/>
      <c r="DN108" s="4"/>
      <c r="DO108" s="5"/>
      <c r="DS108" s="4"/>
      <c r="DT108" s="5"/>
    </row>
    <row r="109" spans="1:124" s="3" customFormat="1" ht="16" x14ac:dyDescent="0.2">
      <c r="A109" s="58" t="s">
        <v>109</v>
      </c>
      <c r="B109" s="58" t="s">
        <v>133</v>
      </c>
      <c r="C109" s="58" t="s">
        <v>134</v>
      </c>
      <c r="D109" s="58" t="s">
        <v>109</v>
      </c>
      <c r="E109" s="58" t="s">
        <v>109</v>
      </c>
      <c r="F109" s="58" t="s">
        <v>134</v>
      </c>
      <c r="G109" s="58" t="s">
        <v>109</v>
      </c>
      <c r="H109" s="58" t="s">
        <v>109</v>
      </c>
      <c r="I109" s="58" t="s">
        <v>109</v>
      </c>
      <c r="J109" s="58" t="s">
        <v>109</v>
      </c>
      <c r="K109" s="58" t="s">
        <v>109</v>
      </c>
      <c r="L109" s="58" t="s">
        <v>134</v>
      </c>
      <c r="M109" s="58" t="s">
        <v>109</v>
      </c>
      <c r="N109" s="58" t="s">
        <v>109</v>
      </c>
      <c r="O109" s="58" t="s">
        <v>134</v>
      </c>
      <c r="P109" s="58" t="s">
        <v>110</v>
      </c>
      <c r="Q109" s="58" t="s">
        <v>111</v>
      </c>
      <c r="R109" s="58" t="s">
        <v>136</v>
      </c>
      <c r="S109" s="58" t="s">
        <v>137</v>
      </c>
      <c r="T109" s="58" t="s">
        <v>114</v>
      </c>
      <c r="U109" s="58" t="s">
        <v>138</v>
      </c>
      <c r="V109" s="58" t="s">
        <v>156</v>
      </c>
      <c r="W109" s="58" t="s">
        <v>117</v>
      </c>
      <c r="X109" s="58" t="s">
        <v>118</v>
      </c>
      <c r="Y109" s="58" t="s">
        <v>141</v>
      </c>
      <c r="Z109" s="58" t="s">
        <v>142</v>
      </c>
      <c r="AA109" s="58" t="s">
        <v>143</v>
      </c>
      <c r="AB109" s="58" t="s">
        <v>144</v>
      </c>
      <c r="AC109" s="58" t="s">
        <v>145</v>
      </c>
      <c r="AD109" s="58" t="s">
        <v>174</v>
      </c>
      <c r="AE109" s="58" t="s">
        <v>125</v>
      </c>
      <c r="AF109" s="58" t="s">
        <v>126</v>
      </c>
      <c r="AG109" s="58" t="s">
        <v>147</v>
      </c>
      <c r="AM109" s="3">
        <f t="shared" si="47"/>
        <v>0</v>
      </c>
      <c r="AN109" s="3">
        <f t="shared" si="48"/>
        <v>1</v>
      </c>
      <c r="AO109" s="3">
        <f t="shared" si="49"/>
        <v>1</v>
      </c>
      <c r="AP109" s="3">
        <f t="shared" si="50"/>
        <v>1</v>
      </c>
      <c r="AQ109" s="3">
        <f t="shared" si="51"/>
        <v>1</v>
      </c>
      <c r="AR109" s="3">
        <f t="shared" si="52"/>
        <v>0</v>
      </c>
      <c r="AS109" s="3">
        <f t="shared" si="53"/>
        <v>0</v>
      </c>
      <c r="AT109" s="3">
        <f t="shared" si="54"/>
        <v>1</v>
      </c>
      <c r="AU109" s="3">
        <f t="shared" si="55"/>
        <v>1</v>
      </c>
      <c r="AV109" s="3">
        <f t="shared" si="56"/>
        <v>1</v>
      </c>
      <c r="AW109" s="3">
        <f t="shared" si="57"/>
        <v>1</v>
      </c>
      <c r="AX109" s="3">
        <f t="shared" si="58"/>
        <v>1</v>
      </c>
      <c r="AY109" s="3">
        <f t="shared" si="59"/>
        <v>0</v>
      </c>
      <c r="AZ109" s="3">
        <f t="shared" si="60"/>
        <v>1</v>
      </c>
      <c r="BA109" s="3">
        <f t="shared" si="61"/>
        <v>0</v>
      </c>
      <c r="BB109" s="3">
        <f t="shared" si="62"/>
        <v>0</v>
      </c>
      <c r="BC109" s="3">
        <f t="shared" si="63"/>
        <v>0</v>
      </c>
      <c r="BD109" s="3">
        <f t="shared" si="64"/>
        <v>0</v>
      </c>
      <c r="BE109" s="3">
        <f t="shared" si="72"/>
        <v>1</v>
      </c>
      <c r="BF109" s="5">
        <f t="shared" si="65"/>
        <v>11</v>
      </c>
      <c r="BI109" s="3">
        <f t="shared" si="66"/>
        <v>1</v>
      </c>
      <c r="BJ109" s="3">
        <f t="shared" si="73"/>
        <v>3</v>
      </c>
      <c r="BK109" s="3">
        <f t="shared" si="74"/>
        <v>2</v>
      </c>
      <c r="BL109" s="3">
        <f t="shared" si="75"/>
        <v>1</v>
      </c>
      <c r="BM109" s="3">
        <f t="shared" si="76"/>
        <v>1</v>
      </c>
      <c r="BN109" s="3">
        <f t="shared" si="77"/>
        <v>2</v>
      </c>
      <c r="BO109" s="3">
        <f t="shared" si="78"/>
        <v>1</v>
      </c>
      <c r="BP109" s="3">
        <f t="shared" si="79"/>
        <v>1</v>
      </c>
      <c r="BQ109" s="3">
        <f t="shared" si="80"/>
        <v>1</v>
      </c>
      <c r="BR109" s="3">
        <f t="shared" si="81"/>
        <v>1</v>
      </c>
      <c r="BS109" s="3">
        <f t="shared" si="82"/>
        <v>1</v>
      </c>
      <c r="BT109" s="3">
        <f t="shared" si="83"/>
        <v>2</v>
      </c>
      <c r="BU109" s="3">
        <f t="shared" si="84"/>
        <v>1</v>
      </c>
      <c r="BV109" s="3">
        <f t="shared" si="85"/>
        <v>1</v>
      </c>
      <c r="BW109" s="3">
        <f t="shared" si="86"/>
        <v>2</v>
      </c>
      <c r="BY109" s="5">
        <f t="shared" si="67"/>
        <v>21</v>
      </c>
      <c r="CC109" s="3">
        <f t="shared" si="87"/>
        <v>11</v>
      </c>
      <c r="CD109" s="3">
        <f t="shared" si="88"/>
        <v>21</v>
      </c>
      <c r="CE109" s="3">
        <f t="shared" si="68"/>
        <v>20</v>
      </c>
      <c r="CF109" s="3">
        <f t="shared" si="69"/>
        <v>3</v>
      </c>
      <c r="CG109" s="3">
        <f t="shared" si="70"/>
        <v>74</v>
      </c>
      <c r="CH109" s="3">
        <f t="shared" si="71"/>
        <v>3</v>
      </c>
      <c r="DC109" s="4"/>
      <c r="DD109" s="5"/>
      <c r="DN109" s="4"/>
      <c r="DO109" s="5"/>
      <c r="DS109" s="4"/>
      <c r="DT109" s="5"/>
    </row>
    <row r="110" spans="1:124" s="3" customFormat="1" ht="16" x14ac:dyDescent="0.2">
      <c r="A110" s="58" t="s">
        <v>134</v>
      </c>
      <c r="B110" s="58" t="s">
        <v>132</v>
      </c>
      <c r="C110" s="58" t="s">
        <v>132</v>
      </c>
      <c r="D110" s="58" t="s">
        <v>134</v>
      </c>
      <c r="E110" s="58" t="s">
        <v>134</v>
      </c>
      <c r="F110" s="58" t="s">
        <v>134</v>
      </c>
      <c r="G110" s="58" t="s">
        <v>133</v>
      </c>
      <c r="H110" s="58" t="s">
        <v>133</v>
      </c>
      <c r="I110" s="58" t="s">
        <v>133</v>
      </c>
      <c r="J110" s="58" t="s">
        <v>133</v>
      </c>
      <c r="K110" s="58" t="s">
        <v>133</v>
      </c>
      <c r="L110" s="58" t="s">
        <v>134</v>
      </c>
      <c r="M110" s="58" t="s">
        <v>133</v>
      </c>
      <c r="N110" s="58" t="s">
        <v>134</v>
      </c>
      <c r="O110" s="58" t="s">
        <v>134</v>
      </c>
      <c r="P110" s="58" t="s">
        <v>110</v>
      </c>
      <c r="Q110" s="58" t="s">
        <v>331</v>
      </c>
      <c r="R110" s="58" t="s">
        <v>136</v>
      </c>
      <c r="S110" s="58" t="s">
        <v>137</v>
      </c>
      <c r="T110" s="58" t="s">
        <v>114</v>
      </c>
      <c r="U110" s="58" t="s">
        <v>138</v>
      </c>
      <c r="V110" s="58" t="s">
        <v>116</v>
      </c>
      <c r="W110" s="58" t="s">
        <v>117</v>
      </c>
      <c r="X110" s="58" t="s">
        <v>118</v>
      </c>
      <c r="Y110" s="58" t="s">
        <v>119</v>
      </c>
      <c r="Z110" s="58" t="s">
        <v>120</v>
      </c>
      <c r="AA110" s="58" t="s">
        <v>143</v>
      </c>
      <c r="AB110" s="58" t="s">
        <v>144</v>
      </c>
      <c r="AC110" s="58" t="s">
        <v>145</v>
      </c>
      <c r="AD110" s="58" t="s">
        <v>123</v>
      </c>
      <c r="AE110" s="58" t="s">
        <v>125</v>
      </c>
      <c r="AF110" s="58" t="s">
        <v>157</v>
      </c>
      <c r="AG110" s="58" t="s">
        <v>127</v>
      </c>
      <c r="AM110" s="3">
        <f t="shared" si="47"/>
        <v>0</v>
      </c>
      <c r="AN110" s="3">
        <f t="shared" si="48"/>
        <v>0</v>
      </c>
      <c r="AO110" s="3">
        <f t="shared" si="49"/>
        <v>1</v>
      </c>
      <c r="AP110" s="3">
        <f t="shared" si="50"/>
        <v>1</v>
      </c>
      <c r="AQ110" s="3">
        <f t="shared" si="51"/>
        <v>1</v>
      </c>
      <c r="AR110" s="3">
        <f t="shared" si="52"/>
        <v>0</v>
      </c>
      <c r="AS110" s="3">
        <f t="shared" si="53"/>
        <v>1</v>
      </c>
      <c r="AT110" s="3">
        <f t="shared" si="54"/>
        <v>1</v>
      </c>
      <c r="AU110" s="3">
        <f t="shared" si="55"/>
        <v>1</v>
      </c>
      <c r="AV110" s="3">
        <f t="shared" si="56"/>
        <v>0</v>
      </c>
      <c r="AW110" s="3">
        <f t="shared" si="57"/>
        <v>0</v>
      </c>
      <c r="AX110" s="3">
        <f t="shared" si="58"/>
        <v>1</v>
      </c>
      <c r="AY110" s="3">
        <f t="shared" si="59"/>
        <v>0</v>
      </c>
      <c r="AZ110" s="3">
        <f t="shared" si="60"/>
        <v>1</v>
      </c>
      <c r="BA110" s="3">
        <f t="shared" si="61"/>
        <v>1</v>
      </c>
      <c r="BB110" s="3">
        <f t="shared" si="62"/>
        <v>0</v>
      </c>
      <c r="BC110" s="3">
        <f t="shared" si="63"/>
        <v>1</v>
      </c>
      <c r="BD110" s="3">
        <f t="shared" si="64"/>
        <v>1</v>
      </c>
      <c r="BE110" s="3">
        <f t="shared" si="72"/>
        <v>0</v>
      </c>
      <c r="BF110" s="5">
        <f t="shared" si="65"/>
        <v>10</v>
      </c>
      <c r="BI110" s="3">
        <f t="shared" si="66"/>
        <v>2</v>
      </c>
      <c r="BJ110" s="3">
        <f t="shared" si="73"/>
        <v>4</v>
      </c>
      <c r="BK110" s="3">
        <f t="shared" si="74"/>
        <v>4</v>
      </c>
      <c r="BL110" s="3">
        <f t="shared" si="75"/>
        <v>2</v>
      </c>
      <c r="BM110" s="3">
        <f t="shared" si="76"/>
        <v>2</v>
      </c>
      <c r="BN110" s="3">
        <f t="shared" si="77"/>
        <v>2</v>
      </c>
      <c r="BO110" s="3">
        <f t="shared" si="78"/>
        <v>3</v>
      </c>
      <c r="BP110" s="3">
        <f t="shared" si="79"/>
        <v>3</v>
      </c>
      <c r="BQ110" s="3">
        <f t="shared" si="80"/>
        <v>3</v>
      </c>
      <c r="BR110" s="3">
        <f t="shared" si="81"/>
        <v>3</v>
      </c>
      <c r="BS110" s="3">
        <f t="shared" si="82"/>
        <v>3</v>
      </c>
      <c r="BT110" s="3">
        <f t="shared" si="83"/>
        <v>2</v>
      </c>
      <c r="BU110" s="3">
        <f t="shared" si="84"/>
        <v>3</v>
      </c>
      <c r="BV110" s="3">
        <f t="shared" si="85"/>
        <v>2</v>
      </c>
      <c r="BW110" s="3">
        <f t="shared" si="86"/>
        <v>2</v>
      </c>
      <c r="BY110" s="5">
        <f t="shared" si="67"/>
        <v>40</v>
      </c>
      <c r="CC110" s="3">
        <f t="shared" si="87"/>
        <v>10</v>
      </c>
      <c r="CD110" s="3">
        <f t="shared" si="88"/>
        <v>40</v>
      </c>
      <c r="CE110" s="3">
        <f t="shared" si="68"/>
        <v>15</v>
      </c>
      <c r="CF110" s="3">
        <f t="shared" si="69"/>
        <v>86</v>
      </c>
      <c r="CG110" s="3">
        <f t="shared" si="70"/>
        <v>50</v>
      </c>
      <c r="CH110" s="3">
        <f t="shared" si="71"/>
        <v>86</v>
      </c>
      <c r="DC110" s="4"/>
      <c r="DD110" s="5"/>
      <c r="DN110" s="4"/>
      <c r="DO110" s="5"/>
      <c r="DS110" s="4"/>
      <c r="DT110" s="5"/>
    </row>
    <row r="111" spans="1:124" s="3" customFormat="1" ht="16" x14ac:dyDescent="0.2">
      <c r="A111" s="58" t="s">
        <v>134</v>
      </c>
      <c r="B111" s="58" t="s">
        <v>132</v>
      </c>
      <c r="C111" s="58" t="s">
        <v>133</v>
      </c>
      <c r="D111" s="58" t="s">
        <v>134</v>
      </c>
      <c r="E111" s="58" t="s">
        <v>134</v>
      </c>
      <c r="F111" s="58" t="s">
        <v>134</v>
      </c>
      <c r="G111" s="58" t="s">
        <v>134</v>
      </c>
      <c r="H111" s="58" t="s">
        <v>134</v>
      </c>
      <c r="I111" s="58" t="s">
        <v>133</v>
      </c>
      <c r="J111" s="58" t="s">
        <v>134</v>
      </c>
      <c r="K111" s="58" t="s">
        <v>134</v>
      </c>
      <c r="L111" s="58" t="s">
        <v>134</v>
      </c>
      <c r="M111" s="58" t="s">
        <v>109</v>
      </c>
      <c r="N111" s="58" t="s">
        <v>109</v>
      </c>
      <c r="O111" s="58" t="s">
        <v>109</v>
      </c>
      <c r="P111" s="58" t="s">
        <v>135</v>
      </c>
      <c r="Q111" s="58" t="s">
        <v>151</v>
      </c>
      <c r="R111" s="58" t="s">
        <v>136</v>
      </c>
      <c r="S111" s="58" t="s">
        <v>152</v>
      </c>
      <c r="T111" s="58" t="s">
        <v>195</v>
      </c>
      <c r="U111" s="58" t="s">
        <v>138</v>
      </c>
      <c r="V111" s="58" t="s">
        <v>156</v>
      </c>
      <c r="W111" s="58" t="s">
        <v>117</v>
      </c>
      <c r="X111" s="58" t="s">
        <v>118</v>
      </c>
      <c r="Y111" s="58" t="s">
        <v>119</v>
      </c>
      <c r="Z111" s="58" t="s">
        <v>142</v>
      </c>
      <c r="AA111" s="58" t="s">
        <v>143</v>
      </c>
      <c r="AB111" s="58" t="s">
        <v>122</v>
      </c>
      <c r="AC111" s="58" t="s">
        <v>145</v>
      </c>
      <c r="AD111" s="58" t="s">
        <v>123</v>
      </c>
      <c r="AE111" s="58" t="s">
        <v>125</v>
      </c>
      <c r="AF111" s="58" t="s">
        <v>227</v>
      </c>
      <c r="AG111" s="58" t="s">
        <v>127</v>
      </c>
      <c r="AM111" s="3">
        <f t="shared" si="47"/>
        <v>1</v>
      </c>
      <c r="AN111" s="3">
        <f t="shared" si="48"/>
        <v>0</v>
      </c>
      <c r="AO111" s="3">
        <f t="shared" si="49"/>
        <v>1</v>
      </c>
      <c r="AP111" s="3">
        <f t="shared" si="50"/>
        <v>0</v>
      </c>
      <c r="AQ111" s="3">
        <f t="shared" si="51"/>
        <v>0</v>
      </c>
      <c r="AR111" s="3">
        <f t="shared" si="52"/>
        <v>0</v>
      </c>
      <c r="AS111" s="3">
        <f t="shared" si="53"/>
        <v>0</v>
      </c>
      <c r="AT111" s="3">
        <f t="shared" si="54"/>
        <v>1</v>
      </c>
      <c r="AU111" s="3">
        <f t="shared" si="55"/>
        <v>1</v>
      </c>
      <c r="AV111" s="3">
        <f t="shared" si="56"/>
        <v>0</v>
      </c>
      <c r="AW111" s="3">
        <f t="shared" si="57"/>
        <v>1</v>
      </c>
      <c r="AX111" s="3">
        <f t="shared" si="58"/>
        <v>1</v>
      </c>
      <c r="AY111" s="3">
        <f t="shared" si="59"/>
        <v>0</v>
      </c>
      <c r="AZ111" s="3">
        <f t="shared" si="60"/>
        <v>1</v>
      </c>
      <c r="BA111" s="3">
        <f t="shared" si="61"/>
        <v>1</v>
      </c>
      <c r="BB111" s="3">
        <f t="shared" si="62"/>
        <v>0</v>
      </c>
      <c r="BC111" s="3">
        <f t="shared" si="63"/>
        <v>0</v>
      </c>
      <c r="BD111" s="3">
        <f t="shared" si="64"/>
        <v>1</v>
      </c>
      <c r="BE111" s="3">
        <f t="shared" si="72"/>
        <v>0</v>
      </c>
      <c r="BF111" s="5">
        <f t="shared" si="65"/>
        <v>9</v>
      </c>
      <c r="BI111" s="3">
        <f t="shared" si="66"/>
        <v>2</v>
      </c>
      <c r="BJ111" s="3">
        <f t="shared" si="73"/>
        <v>4</v>
      </c>
      <c r="BK111" s="3">
        <f t="shared" si="74"/>
        <v>3</v>
      </c>
      <c r="BL111" s="3">
        <f t="shared" si="75"/>
        <v>2</v>
      </c>
      <c r="BM111" s="3">
        <f t="shared" si="76"/>
        <v>2</v>
      </c>
      <c r="BN111" s="3">
        <f t="shared" si="77"/>
        <v>2</v>
      </c>
      <c r="BO111" s="3">
        <f t="shared" si="78"/>
        <v>2</v>
      </c>
      <c r="BP111" s="3">
        <f t="shared" si="79"/>
        <v>2</v>
      </c>
      <c r="BQ111" s="3">
        <f t="shared" si="80"/>
        <v>3</v>
      </c>
      <c r="BR111" s="3">
        <f t="shared" si="81"/>
        <v>2</v>
      </c>
      <c r="BS111" s="3">
        <f t="shared" si="82"/>
        <v>2</v>
      </c>
      <c r="BT111" s="3">
        <f t="shared" si="83"/>
        <v>2</v>
      </c>
      <c r="BU111" s="3">
        <f t="shared" si="84"/>
        <v>1</v>
      </c>
      <c r="BV111" s="3">
        <f t="shared" si="85"/>
        <v>1</v>
      </c>
      <c r="BW111" s="3">
        <f t="shared" si="86"/>
        <v>1</v>
      </c>
      <c r="BY111" s="5">
        <f t="shared" si="67"/>
        <v>31</v>
      </c>
      <c r="CC111" s="3">
        <f t="shared" si="87"/>
        <v>9</v>
      </c>
      <c r="CD111" s="3">
        <f t="shared" si="88"/>
        <v>31</v>
      </c>
      <c r="CE111" s="3">
        <f t="shared" si="68"/>
        <v>8</v>
      </c>
      <c r="CF111" s="3">
        <f t="shared" si="69"/>
        <v>24.5</v>
      </c>
      <c r="CG111" s="3">
        <f t="shared" si="70"/>
        <v>28.5</v>
      </c>
      <c r="CH111" s="3">
        <f t="shared" si="71"/>
        <v>24.5</v>
      </c>
      <c r="DC111" s="4"/>
      <c r="DD111" s="5"/>
      <c r="DN111" s="4"/>
      <c r="DO111" s="5"/>
      <c r="DS111" s="4"/>
      <c r="DT111" s="5"/>
    </row>
    <row r="112" spans="1:124" s="3" customFormat="1" ht="16" x14ac:dyDescent="0.2">
      <c r="A112" s="58" t="s">
        <v>133</v>
      </c>
      <c r="B112" s="58" t="s">
        <v>132</v>
      </c>
      <c r="C112" s="58" t="s">
        <v>132</v>
      </c>
      <c r="D112" s="58" t="s">
        <v>134</v>
      </c>
      <c r="E112" s="58" t="s">
        <v>109</v>
      </c>
      <c r="F112" s="58" t="s">
        <v>109</v>
      </c>
      <c r="G112" s="58" t="s">
        <v>133</v>
      </c>
      <c r="H112" s="58" t="s">
        <v>134</v>
      </c>
      <c r="I112" s="58" t="s">
        <v>132</v>
      </c>
      <c r="J112" s="58" t="s">
        <v>134</v>
      </c>
      <c r="K112" s="58" t="s">
        <v>132</v>
      </c>
      <c r="L112" s="58" t="s">
        <v>109</v>
      </c>
      <c r="M112" s="58" t="s">
        <v>133</v>
      </c>
      <c r="N112" s="58" t="s">
        <v>134</v>
      </c>
      <c r="O112" s="58" t="s">
        <v>132</v>
      </c>
      <c r="P112" s="58" t="s">
        <v>110</v>
      </c>
      <c r="Q112" s="58" t="s">
        <v>111</v>
      </c>
      <c r="R112" s="58" t="s">
        <v>136</v>
      </c>
      <c r="S112" s="58" t="s">
        <v>137</v>
      </c>
      <c r="T112" s="58" t="s">
        <v>114</v>
      </c>
      <c r="U112" s="58" t="s">
        <v>138</v>
      </c>
      <c r="V112" s="58" t="s">
        <v>116</v>
      </c>
      <c r="W112" s="58" t="s">
        <v>117</v>
      </c>
      <c r="X112" s="58" t="s">
        <v>118</v>
      </c>
      <c r="Y112" s="58" t="s">
        <v>141</v>
      </c>
      <c r="Z112" s="58" t="s">
        <v>142</v>
      </c>
      <c r="AA112" s="58" t="s">
        <v>143</v>
      </c>
      <c r="AB112" s="58" t="s">
        <v>153</v>
      </c>
      <c r="AC112" s="58" t="s">
        <v>145</v>
      </c>
      <c r="AD112" s="58" t="s">
        <v>174</v>
      </c>
      <c r="AE112" s="58" t="s">
        <v>171</v>
      </c>
      <c r="AF112" s="58" t="s">
        <v>146</v>
      </c>
      <c r="AG112" s="58" t="s">
        <v>147</v>
      </c>
      <c r="AM112" s="3">
        <f t="shared" si="47"/>
        <v>0</v>
      </c>
      <c r="AN112" s="3">
        <f t="shared" si="48"/>
        <v>1</v>
      </c>
      <c r="AO112" s="3">
        <f t="shared" si="49"/>
        <v>1</v>
      </c>
      <c r="AP112" s="3">
        <f t="shared" si="50"/>
        <v>1</v>
      </c>
      <c r="AQ112" s="3">
        <f t="shared" si="51"/>
        <v>1</v>
      </c>
      <c r="AR112" s="3">
        <f t="shared" si="52"/>
        <v>0</v>
      </c>
      <c r="AS112" s="3">
        <f t="shared" si="53"/>
        <v>1</v>
      </c>
      <c r="AT112" s="3">
        <f t="shared" si="54"/>
        <v>1</v>
      </c>
      <c r="AU112" s="3">
        <f t="shared" si="55"/>
        <v>1</v>
      </c>
      <c r="AV112" s="3">
        <f t="shared" si="56"/>
        <v>1</v>
      </c>
      <c r="AW112" s="3">
        <f t="shared" si="57"/>
        <v>1</v>
      </c>
      <c r="AX112" s="3">
        <f t="shared" si="58"/>
        <v>1</v>
      </c>
      <c r="AY112" s="3">
        <f t="shared" si="59"/>
        <v>1</v>
      </c>
      <c r="AZ112" s="3">
        <f t="shared" si="60"/>
        <v>1</v>
      </c>
      <c r="BA112" s="3">
        <f t="shared" si="61"/>
        <v>0</v>
      </c>
      <c r="BB112" s="3">
        <f t="shared" si="62"/>
        <v>1</v>
      </c>
      <c r="BC112" s="3">
        <f t="shared" si="63"/>
        <v>0</v>
      </c>
      <c r="BD112" s="3">
        <f t="shared" si="64"/>
        <v>0</v>
      </c>
      <c r="BE112" s="3">
        <f t="shared" si="72"/>
        <v>0</v>
      </c>
      <c r="BF112" s="5">
        <f t="shared" si="65"/>
        <v>13</v>
      </c>
      <c r="BI112" s="3">
        <f t="shared" si="66"/>
        <v>3</v>
      </c>
      <c r="BJ112" s="3">
        <f t="shared" si="73"/>
        <v>4</v>
      </c>
      <c r="BK112" s="3">
        <f t="shared" si="74"/>
        <v>4</v>
      </c>
      <c r="BL112" s="3">
        <f t="shared" si="75"/>
        <v>2</v>
      </c>
      <c r="BM112" s="3">
        <f t="shared" si="76"/>
        <v>1</v>
      </c>
      <c r="BN112" s="3">
        <f t="shared" si="77"/>
        <v>1</v>
      </c>
      <c r="BO112" s="3">
        <f t="shared" si="78"/>
        <v>3</v>
      </c>
      <c r="BP112" s="3">
        <f t="shared" si="79"/>
        <v>2</v>
      </c>
      <c r="BQ112" s="3">
        <f t="shared" si="80"/>
        <v>4</v>
      </c>
      <c r="BR112" s="3">
        <f t="shared" si="81"/>
        <v>2</v>
      </c>
      <c r="BS112" s="3">
        <f t="shared" si="82"/>
        <v>4</v>
      </c>
      <c r="BT112" s="3">
        <f t="shared" si="83"/>
        <v>1</v>
      </c>
      <c r="BU112" s="3">
        <f t="shared" si="84"/>
        <v>3</v>
      </c>
      <c r="BV112" s="3">
        <f t="shared" si="85"/>
        <v>2</v>
      </c>
      <c r="BW112" s="3">
        <f t="shared" si="86"/>
        <v>4</v>
      </c>
      <c r="BY112" s="5">
        <f t="shared" si="67"/>
        <v>40</v>
      </c>
      <c r="CC112" s="3">
        <f t="shared" si="87"/>
        <v>13</v>
      </c>
      <c r="CD112" s="3">
        <f t="shared" si="88"/>
        <v>40</v>
      </c>
      <c r="CE112" s="3">
        <f t="shared" si="68"/>
        <v>23</v>
      </c>
      <c r="CF112" s="3">
        <f t="shared" si="69"/>
        <v>86</v>
      </c>
      <c r="CG112" s="3">
        <f t="shared" si="70"/>
        <v>122</v>
      </c>
      <c r="CH112" s="3">
        <f t="shared" si="71"/>
        <v>86</v>
      </c>
      <c r="DC112" s="4"/>
      <c r="DD112" s="5"/>
      <c r="DN112" s="4"/>
      <c r="DO112" s="5"/>
      <c r="DS112" s="4"/>
      <c r="DT112" s="5"/>
    </row>
    <row r="113" spans="1:124" s="3" customFormat="1" ht="16" x14ac:dyDescent="0.2">
      <c r="A113" s="58" t="s">
        <v>134</v>
      </c>
      <c r="B113" s="58" t="s">
        <v>132</v>
      </c>
      <c r="C113" s="58" t="s">
        <v>134</v>
      </c>
      <c r="D113" s="58" t="s">
        <v>109</v>
      </c>
      <c r="E113" s="58" t="s">
        <v>133</v>
      </c>
      <c r="F113" s="58" t="s">
        <v>134</v>
      </c>
      <c r="G113" s="58" t="s">
        <v>134</v>
      </c>
      <c r="H113" s="58" t="s">
        <v>134</v>
      </c>
      <c r="I113" s="58" t="s">
        <v>134</v>
      </c>
      <c r="J113" s="58" t="s">
        <v>109</v>
      </c>
      <c r="K113" s="58" t="s">
        <v>109</v>
      </c>
      <c r="L113" s="58" t="s">
        <v>109</v>
      </c>
      <c r="M113" s="58" t="s">
        <v>109</v>
      </c>
      <c r="N113" s="58" t="s">
        <v>133</v>
      </c>
      <c r="O113" s="58" t="s">
        <v>133</v>
      </c>
      <c r="P113" s="58" t="s">
        <v>135</v>
      </c>
      <c r="Q113" s="58" t="s">
        <v>151</v>
      </c>
      <c r="R113" s="58" t="s">
        <v>136</v>
      </c>
      <c r="S113" s="58" t="s">
        <v>137</v>
      </c>
      <c r="T113" s="58" t="s">
        <v>114</v>
      </c>
      <c r="U113" s="58" t="s">
        <v>138</v>
      </c>
      <c r="V113" s="58" t="s">
        <v>116</v>
      </c>
      <c r="W113" s="58" t="s">
        <v>139</v>
      </c>
      <c r="X113" s="58" t="s">
        <v>140</v>
      </c>
      <c r="Y113" s="58" t="s">
        <v>141</v>
      </c>
      <c r="Z113" s="58" t="s">
        <v>142</v>
      </c>
      <c r="AA113" s="58" t="s">
        <v>143</v>
      </c>
      <c r="AB113" s="58" t="s">
        <v>161</v>
      </c>
      <c r="AC113" s="58" t="s">
        <v>145</v>
      </c>
      <c r="AD113" s="58" t="s">
        <v>123</v>
      </c>
      <c r="AE113" s="58" t="s">
        <v>171</v>
      </c>
      <c r="AF113" s="58" t="s">
        <v>157</v>
      </c>
      <c r="AG113" s="58" t="s">
        <v>147</v>
      </c>
      <c r="AM113" s="3">
        <f t="shared" si="47"/>
        <v>1</v>
      </c>
      <c r="AN113" s="3">
        <f t="shared" si="48"/>
        <v>0</v>
      </c>
      <c r="AO113" s="3">
        <f t="shared" si="49"/>
        <v>1</v>
      </c>
      <c r="AP113" s="3">
        <f t="shared" si="50"/>
        <v>1</v>
      </c>
      <c r="AQ113" s="3">
        <f t="shared" si="51"/>
        <v>1</v>
      </c>
      <c r="AR113" s="3">
        <f t="shared" si="52"/>
        <v>0</v>
      </c>
      <c r="AS113" s="3">
        <f t="shared" si="53"/>
        <v>1</v>
      </c>
      <c r="AT113" s="3">
        <f t="shared" si="54"/>
        <v>0</v>
      </c>
      <c r="AU113" s="3">
        <f t="shared" si="55"/>
        <v>0</v>
      </c>
      <c r="AV113" s="3">
        <f t="shared" si="56"/>
        <v>1</v>
      </c>
      <c r="AW113" s="3">
        <f t="shared" si="57"/>
        <v>1</v>
      </c>
      <c r="AX113" s="3">
        <f t="shared" si="58"/>
        <v>1</v>
      </c>
      <c r="AY113" s="3">
        <f t="shared" si="59"/>
        <v>0</v>
      </c>
      <c r="AZ113" s="3">
        <f t="shared" si="60"/>
        <v>1</v>
      </c>
      <c r="BA113" s="3">
        <f t="shared" si="61"/>
        <v>1</v>
      </c>
      <c r="BB113" s="3">
        <f t="shared" si="62"/>
        <v>1</v>
      </c>
      <c r="BC113" s="3">
        <f t="shared" si="63"/>
        <v>1</v>
      </c>
      <c r="BD113" s="3">
        <f t="shared" si="64"/>
        <v>0</v>
      </c>
      <c r="BE113" s="3">
        <f t="shared" si="72"/>
        <v>0</v>
      </c>
      <c r="BF113" s="5">
        <f t="shared" si="65"/>
        <v>11</v>
      </c>
      <c r="BI113" s="3">
        <f t="shared" si="66"/>
        <v>2</v>
      </c>
      <c r="BJ113" s="3">
        <f t="shared" si="73"/>
        <v>4</v>
      </c>
      <c r="BK113" s="3">
        <f t="shared" si="74"/>
        <v>2</v>
      </c>
      <c r="BL113" s="3">
        <f t="shared" si="75"/>
        <v>1</v>
      </c>
      <c r="BM113" s="3">
        <f t="shared" si="76"/>
        <v>3</v>
      </c>
      <c r="BN113" s="3">
        <f t="shared" si="77"/>
        <v>2</v>
      </c>
      <c r="BO113" s="3">
        <f t="shared" si="78"/>
        <v>2</v>
      </c>
      <c r="BP113" s="3">
        <f t="shared" si="79"/>
        <v>2</v>
      </c>
      <c r="BQ113" s="3">
        <f t="shared" si="80"/>
        <v>2</v>
      </c>
      <c r="BR113" s="3">
        <f t="shared" si="81"/>
        <v>1</v>
      </c>
      <c r="BS113" s="3">
        <f t="shared" si="82"/>
        <v>1</v>
      </c>
      <c r="BT113" s="3">
        <f t="shared" si="83"/>
        <v>1</v>
      </c>
      <c r="BU113" s="3">
        <f t="shared" si="84"/>
        <v>1</v>
      </c>
      <c r="BV113" s="3">
        <f t="shared" si="85"/>
        <v>3</v>
      </c>
      <c r="BW113" s="3">
        <f t="shared" si="86"/>
        <v>3</v>
      </c>
      <c r="BY113" s="5">
        <f t="shared" si="67"/>
        <v>30</v>
      </c>
      <c r="CC113" s="3">
        <f t="shared" si="87"/>
        <v>11</v>
      </c>
      <c r="CD113" s="3">
        <f t="shared" si="88"/>
        <v>30</v>
      </c>
      <c r="CE113" s="3">
        <f t="shared" si="68"/>
        <v>17.5</v>
      </c>
      <c r="CF113" s="3">
        <f t="shared" si="69"/>
        <v>18</v>
      </c>
      <c r="CG113" s="3">
        <f t="shared" si="70"/>
        <v>74</v>
      </c>
      <c r="CH113" s="3">
        <f t="shared" si="71"/>
        <v>18</v>
      </c>
      <c r="DC113" s="4"/>
      <c r="DD113" s="5"/>
      <c r="DN113" s="4"/>
      <c r="DO113" s="5"/>
      <c r="DS113" s="4"/>
      <c r="DT113" s="5"/>
    </row>
    <row r="114" spans="1:124" s="3" customFormat="1" ht="16" x14ac:dyDescent="0.2">
      <c r="A114" s="58" t="s">
        <v>109</v>
      </c>
      <c r="B114" s="58" t="s">
        <v>134</v>
      </c>
      <c r="C114" s="58" t="s">
        <v>133</v>
      </c>
      <c r="D114" s="58" t="s">
        <v>134</v>
      </c>
      <c r="E114" s="58" t="s">
        <v>134</v>
      </c>
      <c r="F114" s="58" t="s">
        <v>133</v>
      </c>
      <c r="G114" s="58" t="s">
        <v>133</v>
      </c>
      <c r="H114" s="58" t="s">
        <v>134</v>
      </c>
      <c r="I114" s="58" t="s">
        <v>133</v>
      </c>
      <c r="J114" s="58" t="s">
        <v>133</v>
      </c>
      <c r="K114" s="58" t="s">
        <v>133</v>
      </c>
      <c r="L114" s="58" t="s">
        <v>109</v>
      </c>
      <c r="M114" s="58" t="s">
        <v>109</v>
      </c>
      <c r="N114" s="58" t="s">
        <v>133</v>
      </c>
      <c r="O114" s="58" t="s">
        <v>134</v>
      </c>
      <c r="P114" s="58" t="s">
        <v>110</v>
      </c>
      <c r="Q114" s="58" t="s">
        <v>151</v>
      </c>
      <c r="R114" s="58" t="s">
        <v>136</v>
      </c>
      <c r="S114" s="58" t="s">
        <v>137</v>
      </c>
      <c r="T114" s="58" t="s">
        <v>114</v>
      </c>
      <c r="U114" s="58" t="s">
        <v>138</v>
      </c>
      <c r="V114" s="58" t="s">
        <v>176</v>
      </c>
      <c r="W114" s="58" t="s">
        <v>117</v>
      </c>
      <c r="X114" s="58" t="s">
        <v>140</v>
      </c>
      <c r="Y114" s="58" t="s">
        <v>141</v>
      </c>
      <c r="Z114" s="58" t="s">
        <v>120</v>
      </c>
      <c r="AA114" s="58" t="s">
        <v>170</v>
      </c>
      <c r="AB114" s="58" t="s">
        <v>153</v>
      </c>
      <c r="AC114" s="58" t="s">
        <v>145</v>
      </c>
      <c r="AD114" s="58" t="s">
        <v>174</v>
      </c>
      <c r="AE114" s="58" t="s">
        <v>125</v>
      </c>
      <c r="AF114" s="58" t="s">
        <v>146</v>
      </c>
      <c r="AG114" s="58" t="s">
        <v>127</v>
      </c>
      <c r="AM114" s="3">
        <f t="shared" si="47"/>
        <v>0</v>
      </c>
      <c r="AN114" s="3">
        <f t="shared" si="48"/>
        <v>0</v>
      </c>
      <c r="AO114" s="3">
        <f t="shared" si="49"/>
        <v>1</v>
      </c>
      <c r="AP114" s="3">
        <f t="shared" si="50"/>
        <v>1</v>
      </c>
      <c r="AQ114" s="3">
        <f t="shared" si="51"/>
        <v>1</v>
      </c>
      <c r="AR114" s="3">
        <f t="shared" si="52"/>
        <v>0</v>
      </c>
      <c r="AS114" s="3">
        <f t="shared" si="53"/>
        <v>0</v>
      </c>
      <c r="AT114" s="3">
        <f t="shared" si="54"/>
        <v>1</v>
      </c>
      <c r="AU114" s="3">
        <f t="shared" si="55"/>
        <v>0</v>
      </c>
      <c r="AV114" s="3">
        <f t="shared" si="56"/>
        <v>1</v>
      </c>
      <c r="AW114" s="3">
        <f t="shared" si="57"/>
        <v>0</v>
      </c>
      <c r="AX114" s="3">
        <f t="shared" si="58"/>
        <v>0</v>
      </c>
      <c r="AY114" s="3">
        <f t="shared" si="59"/>
        <v>1</v>
      </c>
      <c r="AZ114" s="3">
        <f t="shared" si="60"/>
        <v>1</v>
      </c>
      <c r="BA114" s="3">
        <f t="shared" si="61"/>
        <v>0</v>
      </c>
      <c r="BB114" s="3">
        <f t="shared" si="62"/>
        <v>0</v>
      </c>
      <c r="BC114" s="3">
        <f t="shared" si="63"/>
        <v>0</v>
      </c>
      <c r="BD114" s="3">
        <f t="shared" si="64"/>
        <v>1</v>
      </c>
      <c r="BE114" s="3">
        <f t="shared" si="72"/>
        <v>0</v>
      </c>
      <c r="BF114" s="5">
        <f t="shared" si="65"/>
        <v>8</v>
      </c>
      <c r="BI114" s="3">
        <f t="shared" si="66"/>
        <v>1</v>
      </c>
      <c r="BJ114" s="3">
        <f t="shared" si="73"/>
        <v>2</v>
      </c>
      <c r="BK114" s="3">
        <f t="shared" si="74"/>
        <v>3</v>
      </c>
      <c r="BL114" s="3">
        <f t="shared" si="75"/>
        <v>2</v>
      </c>
      <c r="BM114" s="3">
        <f t="shared" si="76"/>
        <v>2</v>
      </c>
      <c r="BN114" s="3">
        <f t="shared" si="77"/>
        <v>3</v>
      </c>
      <c r="BO114" s="3">
        <f t="shared" si="78"/>
        <v>3</v>
      </c>
      <c r="BP114" s="3">
        <f t="shared" si="79"/>
        <v>2</v>
      </c>
      <c r="BQ114" s="3">
        <f t="shared" si="80"/>
        <v>3</v>
      </c>
      <c r="BR114" s="3">
        <f t="shared" si="81"/>
        <v>3</v>
      </c>
      <c r="BS114" s="3">
        <f t="shared" si="82"/>
        <v>3</v>
      </c>
      <c r="BT114" s="3">
        <f t="shared" si="83"/>
        <v>1</v>
      </c>
      <c r="BU114" s="3">
        <f t="shared" si="84"/>
        <v>1</v>
      </c>
      <c r="BV114" s="3">
        <f t="shared" si="85"/>
        <v>3</v>
      </c>
      <c r="BW114" s="3">
        <f t="shared" si="86"/>
        <v>2</v>
      </c>
      <c r="BY114" s="5">
        <f t="shared" si="67"/>
        <v>34</v>
      </c>
      <c r="CC114" s="3">
        <f t="shared" si="87"/>
        <v>8</v>
      </c>
      <c r="CD114" s="3">
        <f t="shared" si="88"/>
        <v>34</v>
      </c>
      <c r="CE114" s="3">
        <f t="shared" si="68"/>
        <v>3</v>
      </c>
      <c r="CF114" s="3">
        <f t="shared" si="69"/>
        <v>37.5</v>
      </c>
      <c r="CG114" s="3">
        <f t="shared" si="70"/>
        <v>15.5</v>
      </c>
      <c r="CH114" s="3">
        <f t="shared" si="71"/>
        <v>37.5</v>
      </c>
      <c r="DC114" s="4"/>
      <c r="DD114" s="5"/>
      <c r="DN114" s="4"/>
      <c r="DO114" s="5"/>
      <c r="DS114" s="4"/>
      <c r="DT114" s="5"/>
    </row>
    <row r="115" spans="1:124" s="3" customFormat="1" ht="16" x14ac:dyDescent="0.2">
      <c r="A115" s="58" t="s">
        <v>109</v>
      </c>
      <c r="B115" s="58" t="s">
        <v>133</v>
      </c>
      <c r="C115" s="58" t="s">
        <v>133</v>
      </c>
      <c r="D115" s="58" t="s">
        <v>134</v>
      </c>
      <c r="E115" s="58" t="s">
        <v>133</v>
      </c>
      <c r="F115" s="58" t="s">
        <v>133</v>
      </c>
      <c r="G115" s="58" t="s">
        <v>134</v>
      </c>
      <c r="H115" s="58" t="s">
        <v>134</v>
      </c>
      <c r="I115" s="58" t="s">
        <v>133</v>
      </c>
      <c r="J115" s="58" t="s">
        <v>134</v>
      </c>
      <c r="K115" s="58" t="s">
        <v>134</v>
      </c>
      <c r="L115" s="58" t="s">
        <v>134</v>
      </c>
      <c r="M115" s="58" t="s">
        <v>134</v>
      </c>
      <c r="N115" s="58" t="s">
        <v>132</v>
      </c>
      <c r="O115" s="58" t="s">
        <v>133</v>
      </c>
      <c r="P115" s="58" t="s">
        <v>110</v>
      </c>
      <c r="Q115" s="58" t="s">
        <v>151</v>
      </c>
      <c r="R115" s="58" t="s">
        <v>136</v>
      </c>
      <c r="S115" s="58" t="s">
        <v>137</v>
      </c>
      <c r="T115" s="58" t="s">
        <v>114</v>
      </c>
      <c r="U115" s="58" t="s">
        <v>138</v>
      </c>
      <c r="V115" s="58" t="s">
        <v>116</v>
      </c>
      <c r="W115" s="58" t="s">
        <v>139</v>
      </c>
      <c r="X115" s="58" t="s">
        <v>118</v>
      </c>
      <c r="Y115" s="58" t="s">
        <v>141</v>
      </c>
      <c r="Z115" s="58" t="s">
        <v>142</v>
      </c>
      <c r="AA115" s="58" t="s">
        <v>143</v>
      </c>
      <c r="AB115" s="58" t="s">
        <v>122</v>
      </c>
      <c r="AC115" s="58" t="s">
        <v>145</v>
      </c>
      <c r="AD115" s="58" t="s">
        <v>174</v>
      </c>
      <c r="AE115" s="58" t="s">
        <v>125</v>
      </c>
      <c r="AF115" s="58" t="s">
        <v>146</v>
      </c>
      <c r="AG115" s="58" t="s">
        <v>162</v>
      </c>
      <c r="AM115" s="3">
        <f t="shared" si="47"/>
        <v>0</v>
      </c>
      <c r="AN115" s="3">
        <f t="shared" si="48"/>
        <v>0</v>
      </c>
      <c r="AO115" s="3">
        <f t="shared" si="49"/>
        <v>1</v>
      </c>
      <c r="AP115" s="3">
        <f t="shared" si="50"/>
        <v>1</v>
      </c>
      <c r="AQ115" s="3">
        <f t="shared" si="51"/>
        <v>1</v>
      </c>
      <c r="AR115" s="3">
        <f t="shared" si="52"/>
        <v>0</v>
      </c>
      <c r="AS115" s="3">
        <f t="shared" si="53"/>
        <v>1</v>
      </c>
      <c r="AT115" s="3">
        <f t="shared" si="54"/>
        <v>0</v>
      </c>
      <c r="AU115" s="3">
        <f t="shared" si="55"/>
        <v>1</v>
      </c>
      <c r="AV115" s="3">
        <f t="shared" si="56"/>
        <v>1</v>
      </c>
      <c r="AW115" s="3">
        <f t="shared" si="57"/>
        <v>1</v>
      </c>
      <c r="AX115" s="3">
        <f t="shared" si="58"/>
        <v>1</v>
      </c>
      <c r="AY115" s="3">
        <f t="shared" si="59"/>
        <v>0</v>
      </c>
      <c r="AZ115" s="3">
        <f t="shared" si="60"/>
        <v>1</v>
      </c>
      <c r="BA115" s="3">
        <f t="shared" si="61"/>
        <v>0</v>
      </c>
      <c r="BB115" s="3">
        <f t="shared" si="62"/>
        <v>0</v>
      </c>
      <c r="BC115" s="3">
        <f t="shared" si="63"/>
        <v>0</v>
      </c>
      <c r="BD115" s="3">
        <f t="shared" si="64"/>
        <v>0</v>
      </c>
      <c r="BE115" s="3">
        <f t="shared" si="72"/>
        <v>0</v>
      </c>
      <c r="BF115" s="5">
        <f t="shared" si="65"/>
        <v>9</v>
      </c>
      <c r="BI115" s="3">
        <f t="shared" si="66"/>
        <v>1</v>
      </c>
      <c r="BJ115" s="3">
        <f t="shared" si="73"/>
        <v>3</v>
      </c>
      <c r="BK115" s="3">
        <f t="shared" si="74"/>
        <v>3</v>
      </c>
      <c r="BL115" s="3">
        <f t="shared" si="75"/>
        <v>2</v>
      </c>
      <c r="BM115" s="3">
        <f t="shared" si="76"/>
        <v>3</v>
      </c>
      <c r="BN115" s="3">
        <f t="shared" si="77"/>
        <v>3</v>
      </c>
      <c r="BO115" s="3">
        <f t="shared" si="78"/>
        <v>2</v>
      </c>
      <c r="BP115" s="3">
        <f t="shared" si="79"/>
        <v>2</v>
      </c>
      <c r="BQ115" s="3">
        <f t="shared" si="80"/>
        <v>3</v>
      </c>
      <c r="BR115" s="3">
        <f t="shared" si="81"/>
        <v>2</v>
      </c>
      <c r="BS115" s="3">
        <f t="shared" si="82"/>
        <v>2</v>
      </c>
      <c r="BT115" s="3">
        <f t="shared" si="83"/>
        <v>2</v>
      </c>
      <c r="BU115" s="3">
        <f t="shared" si="84"/>
        <v>2</v>
      </c>
      <c r="BV115" s="3">
        <f t="shared" si="85"/>
        <v>4</v>
      </c>
      <c r="BW115" s="3">
        <f t="shared" si="86"/>
        <v>3</v>
      </c>
      <c r="BY115" s="5">
        <f t="shared" si="67"/>
        <v>37</v>
      </c>
      <c r="CC115" s="3">
        <f t="shared" si="87"/>
        <v>9</v>
      </c>
      <c r="CD115" s="3">
        <f t="shared" si="88"/>
        <v>37</v>
      </c>
      <c r="CE115" s="3">
        <f t="shared" si="68"/>
        <v>6.5</v>
      </c>
      <c r="CF115" s="3">
        <f t="shared" si="69"/>
        <v>61</v>
      </c>
      <c r="CG115" s="3">
        <f t="shared" si="70"/>
        <v>28.5</v>
      </c>
      <c r="CH115" s="3">
        <f t="shared" si="71"/>
        <v>61</v>
      </c>
      <c r="DC115" s="4"/>
      <c r="DD115" s="5"/>
      <c r="DN115" s="4"/>
      <c r="DO115" s="5"/>
      <c r="DS115" s="4"/>
      <c r="DT115" s="5"/>
    </row>
    <row r="116" spans="1:124" s="3" customFormat="1" ht="16" x14ac:dyDescent="0.2">
      <c r="A116" s="58" t="s">
        <v>134</v>
      </c>
      <c r="B116" s="58" t="s">
        <v>132</v>
      </c>
      <c r="C116" s="58" t="s">
        <v>132</v>
      </c>
      <c r="D116" s="58" t="s">
        <v>132</v>
      </c>
      <c r="E116" s="58" t="s">
        <v>132</v>
      </c>
      <c r="F116" s="58" t="s">
        <v>132</v>
      </c>
      <c r="G116" s="58" t="s">
        <v>132</v>
      </c>
      <c r="H116" s="58" t="s">
        <v>132</v>
      </c>
      <c r="I116" s="58" t="s">
        <v>132</v>
      </c>
      <c r="J116" s="58" t="s">
        <v>132</v>
      </c>
      <c r="K116" s="58" t="s">
        <v>132</v>
      </c>
      <c r="L116" s="58" t="s">
        <v>132</v>
      </c>
      <c r="M116" s="58" t="s">
        <v>132</v>
      </c>
      <c r="N116" s="58" t="s">
        <v>133</v>
      </c>
      <c r="O116" s="58" t="s">
        <v>133</v>
      </c>
      <c r="P116" s="58" t="s">
        <v>135</v>
      </c>
      <c r="Q116" s="58" t="s">
        <v>111</v>
      </c>
      <c r="R116" s="58" t="s">
        <v>136</v>
      </c>
      <c r="S116" s="58" t="s">
        <v>137</v>
      </c>
      <c r="T116" s="58" t="s">
        <v>114</v>
      </c>
      <c r="U116" s="58" t="s">
        <v>138</v>
      </c>
      <c r="V116" s="58" t="s">
        <v>176</v>
      </c>
      <c r="W116" s="58" t="s">
        <v>117</v>
      </c>
      <c r="X116" s="58" t="s">
        <v>118</v>
      </c>
      <c r="Y116" s="58" t="s">
        <v>119</v>
      </c>
      <c r="Z116" s="58" t="s">
        <v>142</v>
      </c>
      <c r="AA116" s="58" t="s">
        <v>143</v>
      </c>
      <c r="AB116" s="58" t="s">
        <v>122</v>
      </c>
      <c r="AC116" s="58" t="s">
        <v>145</v>
      </c>
      <c r="AD116" s="58" t="s">
        <v>179</v>
      </c>
      <c r="AE116" s="58" t="s">
        <v>125</v>
      </c>
      <c r="AF116" s="58" t="s">
        <v>157</v>
      </c>
      <c r="AG116" s="58" t="s">
        <v>192</v>
      </c>
      <c r="AM116" s="3">
        <f t="shared" si="47"/>
        <v>1</v>
      </c>
      <c r="AN116" s="3">
        <f t="shared" si="48"/>
        <v>1</v>
      </c>
      <c r="AO116" s="3">
        <f t="shared" si="49"/>
        <v>1</v>
      </c>
      <c r="AP116" s="3">
        <f t="shared" si="50"/>
        <v>1</v>
      </c>
      <c r="AQ116" s="3">
        <f t="shared" si="51"/>
        <v>1</v>
      </c>
      <c r="AR116" s="3">
        <f t="shared" si="52"/>
        <v>0</v>
      </c>
      <c r="AS116" s="3">
        <f t="shared" si="53"/>
        <v>0</v>
      </c>
      <c r="AT116" s="3">
        <f t="shared" si="54"/>
        <v>1</v>
      </c>
      <c r="AU116" s="3">
        <f t="shared" si="55"/>
        <v>1</v>
      </c>
      <c r="AV116" s="3">
        <f t="shared" si="56"/>
        <v>0</v>
      </c>
      <c r="AW116" s="3">
        <f t="shared" si="57"/>
        <v>1</v>
      </c>
      <c r="AX116" s="3">
        <f t="shared" si="58"/>
        <v>1</v>
      </c>
      <c r="AY116" s="3">
        <f t="shared" si="59"/>
        <v>0</v>
      </c>
      <c r="AZ116" s="3">
        <f t="shared" si="60"/>
        <v>1</v>
      </c>
      <c r="BA116" s="3">
        <f t="shared" si="61"/>
        <v>0</v>
      </c>
      <c r="BB116" s="3">
        <f t="shared" si="62"/>
        <v>0</v>
      </c>
      <c r="BC116" s="3">
        <f t="shared" si="63"/>
        <v>1</v>
      </c>
      <c r="BD116" s="3">
        <f t="shared" si="64"/>
        <v>0</v>
      </c>
      <c r="BE116" s="3">
        <f t="shared" si="72"/>
        <v>0</v>
      </c>
      <c r="BF116" s="5">
        <f t="shared" si="65"/>
        <v>10</v>
      </c>
      <c r="BI116" s="3">
        <f t="shared" si="66"/>
        <v>2</v>
      </c>
      <c r="BJ116" s="3">
        <f t="shared" si="73"/>
        <v>4</v>
      </c>
      <c r="BK116" s="3">
        <f t="shared" si="74"/>
        <v>4</v>
      </c>
      <c r="BL116" s="3">
        <f t="shared" si="75"/>
        <v>4</v>
      </c>
      <c r="BM116" s="3">
        <f t="shared" si="76"/>
        <v>4</v>
      </c>
      <c r="BN116" s="3">
        <f t="shared" si="77"/>
        <v>4</v>
      </c>
      <c r="BO116" s="3">
        <f t="shared" si="78"/>
        <v>4</v>
      </c>
      <c r="BP116" s="3">
        <f t="shared" si="79"/>
        <v>4</v>
      </c>
      <c r="BQ116" s="3">
        <f t="shared" si="80"/>
        <v>4</v>
      </c>
      <c r="BR116" s="3">
        <f t="shared" si="81"/>
        <v>4</v>
      </c>
      <c r="BS116" s="3">
        <f t="shared" si="82"/>
        <v>4</v>
      </c>
      <c r="BT116" s="3">
        <f t="shared" si="83"/>
        <v>4</v>
      </c>
      <c r="BU116" s="3">
        <f t="shared" si="84"/>
        <v>4</v>
      </c>
      <c r="BV116" s="3">
        <f t="shared" si="85"/>
        <v>3</v>
      </c>
      <c r="BW116" s="3">
        <f t="shared" si="86"/>
        <v>3</v>
      </c>
      <c r="BY116" s="5">
        <f t="shared" si="67"/>
        <v>56</v>
      </c>
      <c r="CC116" s="3">
        <f t="shared" si="87"/>
        <v>10</v>
      </c>
      <c r="CD116" s="3">
        <f t="shared" si="88"/>
        <v>56</v>
      </c>
      <c r="CE116" s="3">
        <f t="shared" si="68"/>
        <v>11.5</v>
      </c>
      <c r="CF116" s="3">
        <f t="shared" si="69"/>
        <v>132.5</v>
      </c>
      <c r="CG116" s="3">
        <f t="shared" si="70"/>
        <v>50</v>
      </c>
      <c r="CH116" s="3">
        <f t="shared" si="71"/>
        <v>132.5</v>
      </c>
      <c r="DC116" s="4"/>
      <c r="DD116" s="5"/>
      <c r="DN116" s="4"/>
      <c r="DO116" s="5"/>
      <c r="DS116" s="4"/>
      <c r="DT116" s="5"/>
    </row>
    <row r="117" spans="1:124" s="3" customFormat="1" ht="16" x14ac:dyDescent="0.2">
      <c r="A117" s="58" t="s">
        <v>133</v>
      </c>
      <c r="B117" s="58" t="s">
        <v>133</v>
      </c>
      <c r="C117" s="58" t="s">
        <v>133</v>
      </c>
      <c r="D117" s="58" t="s">
        <v>133</v>
      </c>
      <c r="E117" s="58" t="s">
        <v>134</v>
      </c>
      <c r="F117" s="58" t="s">
        <v>134</v>
      </c>
      <c r="G117" s="58" t="s">
        <v>134</v>
      </c>
      <c r="H117" s="58" t="s">
        <v>134</v>
      </c>
      <c r="I117" s="58" t="s">
        <v>132</v>
      </c>
      <c r="J117" s="58" t="s">
        <v>133</v>
      </c>
      <c r="K117" s="58" t="s">
        <v>133</v>
      </c>
      <c r="L117" s="58" t="s">
        <v>133</v>
      </c>
      <c r="M117" s="58" t="s">
        <v>133</v>
      </c>
      <c r="N117" s="58" t="s">
        <v>109</v>
      </c>
      <c r="O117" s="58" t="s">
        <v>134</v>
      </c>
      <c r="P117" s="58" t="s">
        <v>135</v>
      </c>
      <c r="Q117" s="58" t="s">
        <v>111</v>
      </c>
      <c r="R117" s="58" t="s">
        <v>136</v>
      </c>
      <c r="S117" s="58" t="s">
        <v>137</v>
      </c>
      <c r="T117" s="58" t="s">
        <v>114</v>
      </c>
      <c r="U117" s="58" t="s">
        <v>138</v>
      </c>
      <c r="V117" s="58" t="s">
        <v>176</v>
      </c>
      <c r="W117" s="58" t="s">
        <v>117</v>
      </c>
      <c r="X117" s="58" t="s">
        <v>118</v>
      </c>
      <c r="Y117" s="58" t="s">
        <v>141</v>
      </c>
      <c r="Z117" s="58" t="s">
        <v>120</v>
      </c>
      <c r="AA117" s="58" t="s">
        <v>143</v>
      </c>
      <c r="AB117" s="58" t="s">
        <v>153</v>
      </c>
      <c r="AC117" s="58" t="s">
        <v>145</v>
      </c>
      <c r="AD117" s="58" t="s">
        <v>123</v>
      </c>
      <c r="AE117" s="58" t="s">
        <v>125</v>
      </c>
      <c r="AF117" s="58" t="s">
        <v>146</v>
      </c>
      <c r="AG117" s="58" t="s">
        <v>147</v>
      </c>
      <c r="AM117" s="3">
        <f t="shared" si="47"/>
        <v>1</v>
      </c>
      <c r="AN117" s="3">
        <f t="shared" si="48"/>
        <v>1</v>
      </c>
      <c r="AO117" s="3">
        <f t="shared" si="49"/>
        <v>1</v>
      </c>
      <c r="AP117" s="3">
        <f t="shared" si="50"/>
        <v>1</v>
      </c>
      <c r="AQ117" s="3">
        <f t="shared" si="51"/>
        <v>1</v>
      </c>
      <c r="AR117" s="3">
        <f t="shared" si="52"/>
        <v>0</v>
      </c>
      <c r="AS117" s="3">
        <f t="shared" si="53"/>
        <v>0</v>
      </c>
      <c r="AT117" s="3">
        <f t="shared" si="54"/>
        <v>1</v>
      </c>
      <c r="AU117" s="3">
        <f t="shared" si="55"/>
        <v>1</v>
      </c>
      <c r="AV117" s="3">
        <f t="shared" si="56"/>
        <v>1</v>
      </c>
      <c r="AW117" s="3">
        <f t="shared" si="57"/>
        <v>0</v>
      </c>
      <c r="AX117" s="3">
        <f t="shared" si="58"/>
        <v>1</v>
      </c>
      <c r="AY117" s="3">
        <f t="shared" si="59"/>
        <v>1</v>
      </c>
      <c r="AZ117" s="3">
        <f t="shared" si="60"/>
        <v>1</v>
      </c>
      <c r="BA117" s="3">
        <f t="shared" si="61"/>
        <v>1</v>
      </c>
      <c r="BB117" s="3">
        <f t="shared" si="62"/>
        <v>0</v>
      </c>
      <c r="BC117" s="3">
        <f t="shared" si="63"/>
        <v>0</v>
      </c>
      <c r="BD117" s="3">
        <f t="shared" si="64"/>
        <v>0</v>
      </c>
      <c r="BE117" s="3">
        <f t="shared" si="72"/>
        <v>0</v>
      </c>
      <c r="BF117" s="5">
        <f t="shared" si="65"/>
        <v>12</v>
      </c>
      <c r="BI117" s="3">
        <f t="shared" si="66"/>
        <v>3</v>
      </c>
      <c r="BJ117" s="3">
        <f t="shared" si="73"/>
        <v>3</v>
      </c>
      <c r="BK117" s="3">
        <f t="shared" si="74"/>
        <v>3</v>
      </c>
      <c r="BL117" s="3">
        <f t="shared" si="75"/>
        <v>3</v>
      </c>
      <c r="BM117" s="3">
        <f t="shared" si="76"/>
        <v>2</v>
      </c>
      <c r="BN117" s="3">
        <f t="shared" si="77"/>
        <v>2</v>
      </c>
      <c r="BO117" s="3">
        <f t="shared" si="78"/>
        <v>2</v>
      </c>
      <c r="BP117" s="3">
        <f t="shared" si="79"/>
        <v>2</v>
      </c>
      <c r="BQ117" s="3">
        <f t="shared" si="80"/>
        <v>4</v>
      </c>
      <c r="BR117" s="3">
        <f t="shared" si="81"/>
        <v>3</v>
      </c>
      <c r="BS117" s="3">
        <f t="shared" si="82"/>
        <v>3</v>
      </c>
      <c r="BT117" s="3">
        <f t="shared" si="83"/>
        <v>3</v>
      </c>
      <c r="BU117" s="3">
        <f t="shared" si="84"/>
        <v>3</v>
      </c>
      <c r="BV117" s="3">
        <f t="shared" si="85"/>
        <v>1</v>
      </c>
      <c r="BW117" s="3">
        <f t="shared" si="86"/>
        <v>2</v>
      </c>
      <c r="BY117" s="5">
        <f t="shared" si="67"/>
        <v>39</v>
      </c>
      <c r="CC117" s="3">
        <f t="shared" si="87"/>
        <v>12</v>
      </c>
      <c r="CD117" s="3">
        <f t="shared" si="88"/>
        <v>39</v>
      </c>
      <c r="CE117" s="3">
        <f t="shared" si="68"/>
        <v>16</v>
      </c>
      <c r="CF117" s="3">
        <f t="shared" si="69"/>
        <v>74.5</v>
      </c>
      <c r="CG117" s="3">
        <f t="shared" si="70"/>
        <v>100</v>
      </c>
      <c r="CH117" s="3">
        <f t="shared" si="71"/>
        <v>74.5</v>
      </c>
      <c r="DC117" s="4"/>
      <c r="DD117" s="5"/>
      <c r="DN117" s="4"/>
      <c r="DO117" s="5"/>
      <c r="DS117" s="4"/>
      <c r="DT117" s="5"/>
    </row>
    <row r="118" spans="1:124" s="3" customFormat="1" ht="16" x14ac:dyDescent="0.2">
      <c r="A118" s="58" t="s">
        <v>134</v>
      </c>
      <c r="B118" s="58" t="s">
        <v>133</v>
      </c>
      <c r="C118" s="58" t="s">
        <v>134</v>
      </c>
      <c r="D118" s="58" t="s">
        <v>134</v>
      </c>
      <c r="E118" s="58" t="s">
        <v>134</v>
      </c>
      <c r="F118" s="58" t="s">
        <v>133</v>
      </c>
      <c r="G118" s="58" t="s">
        <v>133</v>
      </c>
      <c r="H118" s="58" t="s">
        <v>134</v>
      </c>
      <c r="I118" s="58" t="s">
        <v>134</v>
      </c>
      <c r="J118" s="58" t="s">
        <v>134</v>
      </c>
      <c r="K118" s="58" t="s">
        <v>134</v>
      </c>
      <c r="L118" s="58" t="s">
        <v>133</v>
      </c>
      <c r="M118" s="58" t="s">
        <v>134</v>
      </c>
      <c r="N118" s="58" t="s">
        <v>134</v>
      </c>
      <c r="O118" s="58" t="s">
        <v>134</v>
      </c>
      <c r="P118" s="58" t="s">
        <v>135</v>
      </c>
      <c r="Q118" s="58" t="s">
        <v>331</v>
      </c>
      <c r="R118" s="58" t="s">
        <v>234</v>
      </c>
      <c r="S118" s="58" t="s">
        <v>152</v>
      </c>
      <c r="T118" s="58" t="s">
        <v>332</v>
      </c>
      <c r="U118" s="58" t="s">
        <v>138</v>
      </c>
      <c r="V118" s="58" t="s">
        <v>116</v>
      </c>
      <c r="W118" s="58" t="s">
        <v>117</v>
      </c>
      <c r="X118" s="58" t="s">
        <v>216</v>
      </c>
      <c r="Y118" s="58" t="s">
        <v>119</v>
      </c>
      <c r="Z118" s="58" t="s">
        <v>120</v>
      </c>
      <c r="AA118" s="58" t="s">
        <v>182</v>
      </c>
      <c r="AB118" s="58" t="s">
        <v>161</v>
      </c>
      <c r="AC118" s="58" t="s">
        <v>347</v>
      </c>
      <c r="AD118" s="58" t="s">
        <v>174</v>
      </c>
      <c r="AE118" s="58" t="s">
        <v>348</v>
      </c>
      <c r="AF118" s="58" t="s">
        <v>126</v>
      </c>
      <c r="AG118" s="58" t="s">
        <v>127</v>
      </c>
      <c r="AM118" s="3">
        <f t="shared" si="47"/>
        <v>1</v>
      </c>
      <c r="AN118" s="3">
        <f t="shared" si="48"/>
        <v>0</v>
      </c>
      <c r="AO118" s="3">
        <f t="shared" si="49"/>
        <v>0</v>
      </c>
      <c r="AP118" s="3">
        <f t="shared" si="50"/>
        <v>0</v>
      </c>
      <c r="AQ118" s="3">
        <f t="shared" si="51"/>
        <v>0</v>
      </c>
      <c r="AR118" s="3">
        <f t="shared" si="52"/>
        <v>0</v>
      </c>
      <c r="AS118" s="3">
        <f t="shared" si="53"/>
        <v>1</v>
      </c>
      <c r="AT118" s="3">
        <f t="shared" si="54"/>
        <v>1</v>
      </c>
      <c r="AU118" s="3">
        <f t="shared" si="55"/>
        <v>0</v>
      </c>
      <c r="AV118" s="3">
        <f t="shared" si="56"/>
        <v>0</v>
      </c>
      <c r="AW118" s="3">
        <f t="shared" si="57"/>
        <v>0</v>
      </c>
      <c r="AX118" s="3">
        <f t="shared" si="58"/>
        <v>0</v>
      </c>
      <c r="AY118" s="3">
        <f t="shared" si="59"/>
        <v>0</v>
      </c>
      <c r="AZ118" s="3">
        <f t="shared" si="60"/>
        <v>0</v>
      </c>
      <c r="BA118" s="3">
        <f t="shared" si="61"/>
        <v>0</v>
      </c>
      <c r="BB118" s="3">
        <f t="shared" si="62"/>
        <v>0</v>
      </c>
      <c r="BC118" s="3">
        <f t="shared" si="63"/>
        <v>0</v>
      </c>
      <c r="BD118" s="3">
        <f t="shared" si="64"/>
        <v>1</v>
      </c>
      <c r="BE118" s="3">
        <f t="shared" si="72"/>
        <v>1</v>
      </c>
      <c r="BF118" s="5">
        <f t="shared" si="65"/>
        <v>5</v>
      </c>
      <c r="BI118" s="3">
        <f t="shared" si="66"/>
        <v>2</v>
      </c>
      <c r="BJ118" s="3">
        <f t="shared" si="73"/>
        <v>3</v>
      </c>
      <c r="BK118" s="3">
        <f t="shared" si="74"/>
        <v>2</v>
      </c>
      <c r="BL118" s="3">
        <f t="shared" si="75"/>
        <v>2</v>
      </c>
      <c r="BM118" s="3">
        <f t="shared" si="76"/>
        <v>2</v>
      </c>
      <c r="BN118" s="3">
        <f t="shared" si="77"/>
        <v>3</v>
      </c>
      <c r="BO118" s="3">
        <f t="shared" si="78"/>
        <v>3</v>
      </c>
      <c r="BP118" s="3">
        <f t="shared" si="79"/>
        <v>2</v>
      </c>
      <c r="BQ118" s="3">
        <f t="shared" si="80"/>
        <v>2</v>
      </c>
      <c r="BR118" s="3">
        <f t="shared" si="81"/>
        <v>2</v>
      </c>
      <c r="BS118" s="3">
        <f t="shared" si="82"/>
        <v>2</v>
      </c>
      <c r="BT118" s="3">
        <f t="shared" si="83"/>
        <v>3</v>
      </c>
      <c r="BU118" s="3">
        <f t="shared" si="84"/>
        <v>2</v>
      </c>
      <c r="BV118" s="3">
        <f t="shared" si="85"/>
        <v>2</v>
      </c>
      <c r="BW118" s="3">
        <f t="shared" si="86"/>
        <v>2</v>
      </c>
      <c r="BY118" s="5">
        <f t="shared" si="67"/>
        <v>34</v>
      </c>
      <c r="CC118" s="3">
        <f t="shared" si="87"/>
        <v>5</v>
      </c>
      <c r="CD118" s="3">
        <f t="shared" si="88"/>
        <v>34</v>
      </c>
      <c r="CE118" s="3">
        <f t="shared" si="68"/>
        <v>1</v>
      </c>
      <c r="CF118" s="3">
        <f t="shared" si="69"/>
        <v>37.5</v>
      </c>
      <c r="CG118" s="3">
        <f t="shared" si="70"/>
        <v>3</v>
      </c>
      <c r="CH118" s="3">
        <f t="shared" si="71"/>
        <v>37.5</v>
      </c>
      <c r="DC118" s="4"/>
      <c r="DD118" s="5"/>
      <c r="DN118" s="4"/>
      <c r="DO118" s="5"/>
      <c r="DS118" s="4"/>
      <c r="DT118" s="5"/>
    </row>
    <row r="119" spans="1:124" s="3" customFormat="1" ht="16" x14ac:dyDescent="0.2">
      <c r="A119" s="58" t="s">
        <v>134</v>
      </c>
      <c r="B119" s="58" t="s">
        <v>133</v>
      </c>
      <c r="C119" s="58" t="s">
        <v>133</v>
      </c>
      <c r="D119" s="58" t="s">
        <v>133</v>
      </c>
      <c r="E119" s="58" t="s">
        <v>134</v>
      </c>
      <c r="F119" s="58" t="s">
        <v>134</v>
      </c>
      <c r="G119" s="58" t="s">
        <v>134</v>
      </c>
      <c r="H119" s="58" t="s">
        <v>134</v>
      </c>
      <c r="I119" s="58" t="s">
        <v>133</v>
      </c>
      <c r="J119" s="58" t="s">
        <v>133</v>
      </c>
      <c r="K119" s="58" t="s">
        <v>134</v>
      </c>
      <c r="L119" s="58" t="s">
        <v>133</v>
      </c>
      <c r="M119" s="58" t="s">
        <v>134</v>
      </c>
      <c r="N119" s="58" t="s">
        <v>134</v>
      </c>
      <c r="O119" s="58" t="s">
        <v>134</v>
      </c>
      <c r="P119" s="58" t="s">
        <v>110</v>
      </c>
      <c r="Q119" s="58" t="s">
        <v>111</v>
      </c>
      <c r="R119" s="58" t="s">
        <v>136</v>
      </c>
      <c r="S119" s="58" t="s">
        <v>137</v>
      </c>
      <c r="T119" s="58" t="s">
        <v>114</v>
      </c>
      <c r="U119" s="58" t="s">
        <v>138</v>
      </c>
      <c r="V119" s="58" t="s">
        <v>156</v>
      </c>
      <c r="W119" s="58" t="s">
        <v>159</v>
      </c>
      <c r="X119" s="58" t="s">
        <v>118</v>
      </c>
      <c r="Y119" s="58" t="s">
        <v>141</v>
      </c>
      <c r="Z119" s="58" t="s">
        <v>350</v>
      </c>
      <c r="AA119" s="58" t="s">
        <v>182</v>
      </c>
      <c r="AB119" s="58" t="s">
        <v>161</v>
      </c>
      <c r="AC119" s="58" t="s">
        <v>145</v>
      </c>
      <c r="AD119" s="58" t="s">
        <v>123</v>
      </c>
      <c r="AE119" s="58" t="s">
        <v>171</v>
      </c>
      <c r="AF119" s="58" t="s">
        <v>126</v>
      </c>
      <c r="AG119" s="58" t="s">
        <v>147</v>
      </c>
      <c r="AM119" s="3">
        <f t="shared" si="47"/>
        <v>0</v>
      </c>
      <c r="AN119" s="3">
        <f t="shared" si="48"/>
        <v>1</v>
      </c>
      <c r="AO119" s="3">
        <f t="shared" si="49"/>
        <v>1</v>
      </c>
      <c r="AP119" s="3">
        <f t="shared" si="50"/>
        <v>1</v>
      </c>
      <c r="AQ119" s="3">
        <f t="shared" si="51"/>
        <v>1</v>
      </c>
      <c r="AR119" s="3">
        <f t="shared" si="52"/>
        <v>0</v>
      </c>
      <c r="AS119" s="3">
        <f t="shared" si="53"/>
        <v>0</v>
      </c>
      <c r="AT119" s="3">
        <f t="shared" si="54"/>
        <v>0</v>
      </c>
      <c r="AU119" s="3">
        <f t="shared" si="55"/>
        <v>1</v>
      </c>
      <c r="AV119" s="3">
        <f t="shared" si="56"/>
        <v>1</v>
      </c>
      <c r="AW119" s="3">
        <f t="shared" si="57"/>
        <v>0</v>
      </c>
      <c r="AX119" s="3">
        <f t="shared" si="58"/>
        <v>0</v>
      </c>
      <c r="AY119" s="3">
        <f t="shared" si="59"/>
        <v>0</v>
      </c>
      <c r="AZ119" s="3">
        <f t="shared" si="60"/>
        <v>1</v>
      </c>
      <c r="BA119" s="3">
        <f t="shared" si="61"/>
        <v>1</v>
      </c>
      <c r="BB119" s="3">
        <f t="shared" si="62"/>
        <v>1</v>
      </c>
      <c r="BC119" s="3">
        <f t="shared" si="63"/>
        <v>0</v>
      </c>
      <c r="BD119" s="3">
        <f t="shared" si="64"/>
        <v>0</v>
      </c>
      <c r="BE119" s="3">
        <f t="shared" si="72"/>
        <v>1</v>
      </c>
      <c r="BF119" s="5">
        <f t="shared" si="65"/>
        <v>10</v>
      </c>
      <c r="BI119" s="3">
        <f t="shared" si="66"/>
        <v>2</v>
      </c>
      <c r="BJ119" s="3">
        <f t="shared" si="73"/>
        <v>3</v>
      </c>
      <c r="BK119" s="3">
        <f t="shared" si="74"/>
        <v>3</v>
      </c>
      <c r="BL119" s="3">
        <f t="shared" si="75"/>
        <v>3</v>
      </c>
      <c r="BM119" s="3">
        <f t="shared" si="76"/>
        <v>2</v>
      </c>
      <c r="BN119" s="3">
        <f t="shared" si="77"/>
        <v>2</v>
      </c>
      <c r="BO119" s="3">
        <f t="shared" si="78"/>
        <v>2</v>
      </c>
      <c r="BP119" s="3">
        <f t="shared" si="79"/>
        <v>2</v>
      </c>
      <c r="BQ119" s="3">
        <f t="shared" si="80"/>
        <v>3</v>
      </c>
      <c r="BR119" s="3">
        <f t="shared" si="81"/>
        <v>3</v>
      </c>
      <c r="BS119" s="3">
        <f t="shared" si="82"/>
        <v>2</v>
      </c>
      <c r="BT119" s="3">
        <f t="shared" si="83"/>
        <v>3</v>
      </c>
      <c r="BU119" s="3">
        <f t="shared" si="84"/>
        <v>2</v>
      </c>
      <c r="BV119" s="3">
        <f t="shared" si="85"/>
        <v>2</v>
      </c>
      <c r="BW119" s="3">
        <f t="shared" si="86"/>
        <v>2</v>
      </c>
      <c r="BY119" s="5">
        <f t="shared" si="67"/>
        <v>36</v>
      </c>
      <c r="CC119" s="3">
        <f t="shared" si="87"/>
        <v>10</v>
      </c>
      <c r="CD119" s="3">
        <f t="shared" si="88"/>
        <v>36</v>
      </c>
      <c r="CE119" s="3">
        <f t="shared" si="68"/>
        <v>10</v>
      </c>
      <c r="CF119" s="3">
        <f t="shared" si="69"/>
        <v>52.5</v>
      </c>
      <c r="CG119" s="3">
        <f t="shared" si="70"/>
        <v>50</v>
      </c>
      <c r="CH119" s="3">
        <f t="shared" si="71"/>
        <v>52.5</v>
      </c>
      <c r="DC119" s="4"/>
      <c r="DD119" s="5"/>
      <c r="DN119" s="4"/>
      <c r="DO119" s="5"/>
      <c r="DS119" s="4"/>
      <c r="DT119" s="5"/>
    </row>
    <row r="120" spans="1:124" s="3" customFormat="1" ht="16" x14ac:dyDescent="0.2">
      <c r="A120" s="58" t="s">
        <v>134</v>
      </c>
      <c r="B120" s="58" t="s">
        <v>134</v>
      </c>
      <c r="C120" s="58" t="s">
        <v>134</v>
      </c>
      <c r="D120" s="58" t="s">
        <v>134</v>
      </c>
      <c r="E120" s="58" t="s">
        <v>134</v>
      </c>
      <c r="F120" s="58" t="s">
        <v>134</v>
      </c>
      <c r="G120" s="58" t="s">
        <v>134</v>
      </c>
      <c r="H120" s="58" t="s">
        <v>134</v>
      </c>
      <c r="I120" s="58" t="s">
        <v>134</v>
      </c>
      <c r="J120" s="58" t="s">
        <v>134</v>
      </c>
      <c r="K120" s="58" t="s">
        <v>134</v>
      </c>
      <c r="L120" s="58" t="s">
        <v>134</v>
      </c>
      <c r="M120" s="58" t="s">
        <v>134</v>
      </c>
      <c r="N120" s="58" t="s">
        <v>134</v>
      </c>
      <c r="O120" s="58" t="s">
        <v>134</v>
      </c>
      <c r="P120" s="58" t="s">
        <v>173</v>
      </c>
      <c r="Q120" s="58" t="s">
        <v>331</v>
      </c>
      <c r="R120" s="58" t="s">
        <v>136</v>
      </c>
      <c r="S120" s="58" t="s">
        <v>137</v>
      </c>
      <c r="T120" s="58" t="s">
        <v>114</v>
      </c>
      <c r="U120" s="58" t="s">
        <v>138</v>
      </c>
      <c r="V120" s="58" t="s">
        <v>116</v>
      </c>
      <c r="W120" s="58" t="s">
        <v>117</v>
      </c>
      <c r="X120" s="58" t="s">
        <v>118</v>
      </c>
      <c r="Y120" s="58" t="s">
        <v>141</v>
      </c>
      <c r="Z120" s="58" t="s">
        <v>142</v>
      </c>
      <c r="AA120" s="58" t="s">
        <v>143</v>
      </c>
      <c r="AB120" s="58" t="s">
        <v>144</v>
      </c>
      <c r="AC120" s="58" t="s">
        <v>347</v>
      </c>
      <c r="AD120" s="58" t="s">
        <v>124</v>
      </c>
      <c r="AE120" s="58" t="s">
        <v>125</v>
      </c>
      <c r="AF120" s="58" t="s">
        <v>157</v>
      </c>
      <c r="AG120" s="58" t="s">
        <v>162</v>
      </c>
      <c r="AM120" s="3">
        <f t="shared" si="47"/>
        <v>0</v>
      </c>
      <c r="AN120" s="3">
        <f t="shared" si="48"/>
        <v>0</v>
      </c>
      <c r="AO120" s="3">
        <f t="shared" si="49"/>
        <v>1</v>
      </c>
      <c r="AP120" s="3">
        <f t="shared" si="50"/>
        <v>1</v>
      </c>
      <c r="AQ120" s="3">
        <f t="shared" si="51"/>
        <v>1</v>
      </c>
      <c r="AR120" s="3">
        <f t="shared" si="52"/>
        <v>0</v>
      </c>
      <c r="AS120" s="3">
        <f t="shared" si="53"/>
        <v>1</v>
      </c>
      <c r="AT120" s="3">
        <f t="shared" si="54"/>
        <v>1</v>
      </c>
      <c r="AU120" s="3">
        <f t="shared" si="55"/>
        <v>1</v>
      </c>
      <c r="AV120" s="3">
        <f t="shared" si="56"/>
        <v>1</v>
      </c>
      <c r="AW120" s="3">
        <f t="shared" si="57"/>
        <v>1</v>
      </c>
      <c r="AX120" s="3">
        <f t="shared" si="58"/>
        <v>1</v>
      </c>
      <c r="AY120" s="3">
        <f t="shared" si="59"/>
        <v>0</v>
      </c>
      <c r="AZ120" s="3">
        <f t="shared" si="60"/>
        <v>0</v>
      </c>
      <c r="BA120" s="3">
        <f t="shared" si="61"/>
        <v>0</v>
      </c>
      <c r="BB120" s="3">
        <f t="shared" si="62"/>
        <v>0</v>
      </c>
      <c r="BC120" s="3">
        <f t="shared" si="63"/>
        <v>1</v>
      </c>
      <c r="BD120" s="3">
        <f t="shared" si="64"/>
        <v>0</v>
      </c>
      <c r="BE120" s="3">
        <f t="shared" si="72"/>
        <v>0</v>
      </c>
      <c r="BF120" s="5">
        <f t="shared" si="65"/>
        <v>9</v>
      </c>
      <c r="BI120" s="3">
        <f t="shared" si="66"/>
        <v>2</v>
      </c>
      <c r="BJ120" s="3">
        <f t="shared" si="73"/>
        <v>2</v>
      </c>
      <c r="BK120" s="3">
        <f t="shared" si="74"/>
        <v>2</v>
      </c>
      <c r="BL120" s="3">
        <f t="shared" si="75"/>
        <v>2</v>
      </c>
      <c r="BM120" s="3">
        <f t="shared" si="76"/>
        <v>2</v>
      </c>
      <c r="BN120" s="3">
        <f t="shared" si="77"/>
        <v>2</v>
      </c>
      <c r="BO120" s="3">
        <f t="shared" si="78"/>
        <v>2</v>
      </c>
      <c r="BP120" s="3">
        <f t="shared" si="79"/>
        <v>2</v>
      </c>
      <c r="BQ120" s="3">
        <f t="shared" si="80"/>
        <v>2</v>
      </c>
      <c r="BR120" s="3">
        <f t="shared" si="81"/>
        <v>2</v>
      </c>
      <c r="BS120" s="3">
        <f t="shared" si="82"/>
        <v>2</v>
      </c>
      <c r="BT120" s="3">
        <f t="shared" si="83"/>
        <v>2</v>
      </c>
      <c r="BU120" s="3">
        <f t="shared" si="84"/>
        <v>2</v>
      </c>
      <c r="BV120" s="3">
        <f t="shared" si="85"/>
        <v>2</v>
      </c>
      <c r="BW120" s="3">
        <f t="shared" si="86"/>
        <v>2</v>
      </c>
      <c r="BY120" s="5">
        <f t="shared" si="67"/>
        <v>30</v>
      </c>
      <c r="CC120" s="3">
        <f t="shared" si="87"/>
        <v>9</v>
      </c>
      <c r="CD120" s="3">
        <f t="shared" si="88"/>
        <v>30</v>
      </c>
      <c r="CE120" s="3">
        <f t="shared" si="68"/>
        <v>5</v>
      </c>
      <c r="CF120" s="3">
        <f t="shared" si="69"/>
        <v>18</v>
      </c>
      <c r="CG120" s="3">
        <f t="shared" si="70"/>
        <v>28.5</v>
      </c>
      <c r="CH120" s="3">
        <f t="shared" si="71"/>
        <v>18</v>
      </c>
      <c r="DC120" s="4"/>
      <c r="DD120" s="5"/>
      <c r="DN120" s="4"/>
      <c r="DO120" s="5"/>
      <c r="DS120" s="4"/>
      <c r="DT120" s="5"/>
    </row>
    <row r="121" spans="1:124" s="3" customFormat="1" ht="16" x14ac:dyDescent="0.2">
      <c r="A121" s="58" t="s">
        <v>133</v>
      </c>
      <c r="B121" s="58" t="s">
        <v>133</v>
      </c>
      <c r="C121" s="58" t="s">
        <v>133</v>
      </c>
      <c r="D121" s="58" t="s">
        <v>133</v>
      </c>
      <c r="E121" s="58" t="s">
        <v>133</v>
      </c>
      <c r="F121" s="58" t="s">
        <v>133</v>
      </c>
      <c r="G121" s="58" t="s">
        <v>134</v>
      </c>
      <c r="H121" s="58" t="s">
        <v>133</v>
      </c>
      <c r="I121" s="58" t="s">
        <v>133</v>
      </c>
      <c r="J121" s="58" t="s">
        <v>134</v>
      </c>
      <c r="K121" s="58" t="s">
        <v>133</v>
      </c>
      <c r="L121" s="58" t="s">
        <v>134</v>
      </c>
      <c r="M121" s="58" t="s">
        <v>134</v>
      </c>
      <c r="N121" s="58" t="s">
        <v>134</v>
      </c>
      <c r="O121" s="58" t="s">
        <v>133</v>
      </c>
      <c r="P121" s="58" t="s">
        <v>173</v>
      </c>
      <c r="Q121" s="58" t="s">
        <v>151</v>
      </c>
      <c r="R121" s="58" t="s">
        <v>136</v>
      </c>
      <c r="S121" s="58" t="s">
        <v>137</v>
      </c>
      <c r="T121" s="58" t="s">
        <v>114</v>
      </c>
      <c r="U121" s="58" t="s">
        <v>138</v>
      </c>
      <c r="V121" s="58" t="s">
        <v>116</v>
      </c>
      <c r="W121" s="58" t="s">
        <v>117</v>
      </c>
      <c r="X121" s="58" t="s">
        <v>186</v>
      </c>
      <c r="Y121" s="58" t="s">
        <v>119</v>
      </c>
      <c r="Z121" s="58" t="s">
        <v>142</v>
      </c>
      <c r="AA121" s="58" t="s">
        <v>143</v>
      </c>
      <c r="AB121" s="58" t="s">
        <v>153</v>
      </c>
      <c r="AC121" s="58" t="s">
        <v>145</v>
      </c>
      <c r="AD121" s="58" t="s">
        <v>174</v>
      </c>
      <c r="AE121" s="58" t="s">
        <v>171</v>
      </c>
      <c r="AF121" s="58" t="s">
        <v>157</v>
      </c>
      <c r="AG121" s="58" t="s">
        <v>147</v>
      </c>
      <c r="AM121" s="3">
        <f t="shared" si="47"/>
        <v>0</v>
      </c>
      <c r="AN121" s="3">
        <f t="shared" si="48"/>
        <v>0</v>
      </c>
      <c r="AO121" s="3">
        <f t="shared" si="49"/>
        <v>1</v>
      </c>
      <c r="AP121" s="3">
        <f t="shared" si="50"/>
        <v>1</v>
      </c>
      <c r="AQ121" s="3">
        <f t="shared" si="51"/>
        <v>1</v>
      </c>
      <c r="AR121" s="3">
        <f t="shared" si="52"/>
        <v>0</v>
      </c>
      <c r="AS121" s="3">
        <f t="shared" si="53"/>
        <v>1</v>
      </c>
      <c r="AT121" s="3">
        <f t="shared" si="54"/>
        <v>1</v>
      </c>
      <c r="AU121" s="3">
        <f t="shared" si="55"/>
        <v>0</v>
      </c>
      <c r="AV121" s="3">
        <f t="shared" si="56"/>
        <v>0</v>
      </c>
      <c r="AW121" s="3">
        <f t="shared" si="57"/>
        <v>1</v>
      </c>
      <c r="AX121" s="3">
        <f t="shared" si="58"/>
        <v>1</v>
      </c>
      <c r="AY121" s="3">
        <f t="shared" si="59"/>
        <v>1</v>
      </c>
      <c r="AZ121" s="3">
        <f t="shared" si="60"/>
        <v>1</v>
      </c>
      <c r="BA121" s="3">
        <f t="shared" si="61"/>
        <v>0</v>
      </c>
      <c r="BB121" s="3">
        <f t="shared" si="62"/>
        <v>1</v>
      </c>
      <c r="BC121" s="3">
        <f t="shared" si="63"/>
        <v>1</v>
      </c>
      <c r="BD121" s="3">
        <f t="shared" si="64"/>
        <v>0</v>
      </c>
      <c r="BE121" s="3">
        <f t="shared" si="72"/>
        <v>0</v>
      </c>
      <c r="BF121" s="5">
        <f t="shared" si="65"/>
        <v>10</v>
      </c>
      <c r="BI121" s="3">
        <f t="shared" si="66"/>
        <v>3</v>
      </c>
      <c r="BJ121" s="3">
        <f t="shared" si="73"/>
        <v>3</v>
      </c>
      <c r="BK121" s="3">
        <f t="shared" si="74"/>
        <v>3</v>
      </c>
      <c r="BL121" s="3">
        <f t="shared" si="75"/>
        <v>3</v>
      </c>
      <c r="BM121" s="3">
        <f t="shared" si="76"/>
        <v>3</v>
      </c>
      <c r="BN121" s="3">
        <f t="shared" si="77"/>
        <v>3</v>
      </c>
      <c r="BO121" s="3">
        <f t="shared" si="78"/>
        <v>2</v>
      </c>
      <c r="BP121" s="3">
        <f t="shared" si="79"/>
        <v>3</v>
      </c>
      <c r="BQ121" s="3">
        <f t="shared" si="80"/>
        <v>3</v>
      </c>
      <c r="BR121" s="3">
        <f t="shared" si="81"/>
        <v>2</v>
      </c>
      <c r="BS121" s="3">
        <f t="shared" si="82"/>
        <v>3</v>
      </c>
      <c r="BT121" s="3">
        <f t="shared" si="83"/>
        <v>2</v>
      </c>
      <c r="BU121" s="3">
        <f t="shared" si="84"/>
        <v>2</v>
      </c>
      <c r="BV121" s="3">
        <f t="shared" si="85"/>
        <v>2</v>
      </c>
      <c r="BW121" s="3">
        <f t="shared" si="86"/>
        <v>3</v>
      </c>
      <c r="BY121" s="5">
        <f t="shared" si="67"/>
        <v>40</v>
      </c>
      <c r="CC121" s="3">
        <f t="shared" si="87"/>
        <v>10</v>
      </c>
      <c r="CD121" s="3">
        <f t="shared" si="88"/>
        <v>40</v>
      </c>
      <c r="CE121" s="3">
        <f t="shared" si="68"/>
        <v>8.5</v>
      </c>
      <c r="CF121" s="3">
        <f t="shared" si="69"/>
        <v>86</v>
      </c>
      <c r="CG121" s="3">
        <f t="shared" si="70"/>
        <v>50</v>
      </c>
      <c r="CH121" s="3">
        <f t="shared" si="71"/>
        <v>86</v>
      </c>
      <c r="DC121" s="4"/>
      <c r="DD121" s="5"/>
      <c r="DN121" s="4"/>
      <c r="DO121" s="5"/>
      <c r="DS121" s="4"/>
      <c r="DT121" s="5"/>
    </row>
    <row r="122" spans="1:124" s="3" customFormat="1" ht="16" x14ac:dyDescent="0.2">
      <c r="A122" s="58" t="s">
        <v>132</v>
      </c>
      <c r="B122" s="58" t="s">
        <v>132</v>
      </c>
      <c r="C122" s="58" t="s">
        <v>134</v>
      </c>
      <c r="D122" s="58" t="s">
        <v>134</v>
      </c>
      <c r="E122" s="58" t="s">
        <v>134</v>
      </c>
      <c r="F122" s="58" t="s">
        <v>134</v>
      </c>
      <c r="G122" s="58" t="s">
        <v>109</v>
      </c>
      <c r="H122" s="58" t="s">
        <v>134</v>
      </c>
      <c r="I122" s="58" t="s">
        <v>132</v>
      </c>
      <c r="J122" s="58" t="s">
        <v>132</v>
      </c>
      <c r="K122" s="58" t="s">
        <v>132</v>
      </c>
      <c r="L122" s="58" t="s">
        <v>132</v>
      </c>
      <c r="M122" s="58" t="s">
        <v>134</v>
      </c>
      <c r="N122" s="58" t="s">
        <v>134</v>
      </c>
      <c r="O122" s="58" t="s">
        <v>134</v>
      </c>
      <c r="P122" s="58" t="s">
        <v>135</v>
      </c>
      <c r="Q122" s="58" t="s">
        <v>111</v>
      </c>
      <c r="R122" s="58" t="s">
        <v>136</v>
      </c>
      <c r="S122" s="58" t="s">
        <v>137</v>
      </c>
      <c r="T122" s="58" t="s">
        <v>114</v>
      </c>
      <c r="U122" s="58" t="s">
        <v>138</v>
      </c>
      <c r="V122" s="58" t="s">
        <v>156</v>
      </c>
      <c r="W122" s="58" t="s">
        <v>117</v>
      </c>
      <c r="X122" s="58" t="s">
        <v>118</v>
      </c>
      <c r="Y122" s="58" t="s">
        <v>141</v>
      </c>
      <c r="Z122" s="58" t="s">
        <v>142</v>
      </c>
      <c r="AA122" s="58" t="s">
        <v>143</v>
      </c>
      <c r="AB122" s="58" t="s">
        <v>122</v>
      </c>
      <c r="AC122" s="58" t="s">
        <v>145</v>
      </c>
      <c r="AD122" s="58" t="s">
        <v>179</v>
      </c>
      <c r="AE122" s="58" t="s">
        <v>125</v>
      </c>
      <c r="AF122" s="58" t="s">
        <v>146</v>
      </c>
      <c r="AG122" s="58" t="s">
        <v>127</v>
      </c>
      <c r="AM122" s="3">
        <f t="shared" si="47"/>
        <v>1</v>
      </c>
      <c r="AN122" s="3">
        <f t="shared" si="48"/>
        <v>1</v>
      </c>
      <c r="AO122" s="3">
        <f t="shared" si="49"/>
        <v>1</v>
      </c>
      <c r="AP122" s="3">
        <f t="shared" si="50"/>
        <v>1</v>
      </c>
      <c r="AQ122" s="3">
        <f t="shared" si="51"/>
        <v>1</v>
      </c>
      <c r="AR122" s="3">
        <f t="shared" si="52"/>
        <v>0</v>
      </c>
      <c r="AS122" s="3">
        <f t="shared" si="53"/>
        <v>0</v>
      </c>
      <c r="AT122" s="3">
        <f t="shared" si="54"/>
        <v>1</v>
      </c>
      <c r="AU122" s="3">
        <f t="shared" si="55"/>
        <v>1</v>
      </c>
      <c r="AV122" s="3">
        <f t="shared" si="56"/>
        <v>1</v>
      </c>
      <c r="AW122" s="3">
        <f t="shared" si="57"/>
        <v>1</v>
      </c>
      <c r="AX122" s="3">
        <f t="shared" si="58"/>
        <v>1</v>
      </c>
      <c r="AY122" s="3">
        <f t="shared" si="59"/>
        <v>0</v>
      </c>
      <c r="AZ122" s="3">
        <f t="shared" si="60"/>
        <v>1</v>
      </c>
      <c r="BA122" s="3">
        <f t="shared" si="61"/>
        <v>0</v>
      </c>
      <c r="BB122" s="3">
        <f t="shared" si="62"/>
        <v>0</v>
      </c>
      <c r="BC122" s="3">
        <f t="shared" si="63"/>
        <v>0</v>
      </c>
      <c r="BD122" s="3">
        <f t="shared" si="64"/>
        <v>1</v>
      </c>
      <c r="BE122" s="3">
        <f t="shared" si="72"/>
        <v>0</v>
      </c>
      <c r="BF122" s="5">
        <f t="shared" si="65"/>
        <v>12</v>
      </c>
      <c r="BI122" s="3">
        <f t="shared" si="66"/>
        <v>4</v>
      </c>
      <c r="BJ122" s="3">
        <f t="shared" si="73"/>
        <v>4</v>
      </c>
      <c r="BK122" s="3">
        <f t="shared" si="74"/>
        <v>2</v>
      </c>
      <c r="BL122" s="3">
        <f t="shared" si="75"/>
        <v>2</v>
      </c>
      <c r="BM122" s="3">
        <f t="shared" si="76"/>
        <v>2</v>
      </c>
      <c r="BN122" s="3">
        <f t="shared" si="77"/>
        <v>2</v>
      </c>
      <c r="BO122" s="3">
        <f t="shared" si="78"/>
        <v>1</v>
      </c>
      <c r="BP122" s="3">
        <f t="shared" si="79"/>
        <v>2</v>
      </c>
      <c r="BQ122" s="3">
        <f t="shared" si="80"/>
        <v>4</v>
      </c>
      <c r="BR122" s="3">
        <f t="shared" si="81"/>
        <v>4</v>
      </c>
      <c r="BS122" s="3">
        <f t="shared" si="82"/>
        <v>4</v>
      </c>
      <c r="BT122" s="3">
        <f t="shared" si="83"/>
        <v>4</v>
      </c>
      <c r="BU122" s="3">
        <f t="shared" si="84"/>
        <v>2</v>
      </c>
      <c r="BV122" s="3">
        <f t="shared" si="85"/>
        <v>2</v>
      </c>
      <c r="BW122" s="3">
        <f t="shared" si="86"/>
        <v>2</v>
      </c>
      <c r="BY122" s="5">
        <f t="shared" si="67"/>
        <v>41</v>
      </c>
      <c r="CC122" s="3">
        <f t="shared" si="87"/>
        <v>12</v>
      </c>
      <c r="CD122" s="3">
        <f t="shared" si="88"/>
        <v>41</v>
      </c>
      <c r="CE122" s="3">
        <f t="shared" si="68"/>
        <v>11.5</v>
      </c>
      <c r="CF122" s="3">
        <f t="shared" si="69"/>
        <v>99</v>
      </c>
      <c r="CG122" s="3">
        <f t="shared" si="70"/>
        <v>100</v>
      </c>
      <c r="CH122" s="3">
        <f t="shared" si="71"/>
        <v>99</v>
      </c>
      <c r="DC122" s="4"/>
      <c r="DD122" s="5"/>
      <c r="DN122" s="4"/>
      <c r="DO122" s="5"/>
      <c r="DS122" s="4"/>
      <c r="DT122" s="5"/>
    </row>
    <row r="123" spans="1:124" s="3" customFormat="1" ht="16" x14ac:dyDescent="0.2">
      <c r="A123" s="58" t="s">
        <v>133</v>
      </c>
      <c r="B123" s="58" t="s">
        <v>133</v>
      </c>
      <c r="C123" s="58" t="s">
        <v>133</v>
      </c>
      <c r="D123" s="58" t="s">
        <v>133</v>
      </c>
      <c r="E123" s="58" t="s">
        <v>134</v>
      </c>
      <c r="F123" s="58" t="s">
        <v>133</v>
      </c>
      <c r="G123" s="58" t="s">
        <v>134</v>
      </c>
      <c r="H123" s="58" t="s">
        <v>109</v>
      </c>
      <c r="I123" s="58" t="s">
        <v>133</v>
      </c>
      <c r="J123" s="58" t="s">
        <v>134</v>
      </c>
      <c r="K123" s="58" t="s">
        <v>133</v>
      </c>
      <c r="L123" s="58" t="s">
        <v>133</v>
      </c>
      <c r="M123" s="58" t="s">
        <v>134</v>
      </c>
      <c r="N123" s="58" t="s">
        <v>133</v>
      </c>
      <c r="O123" s="58" t="s">
        <v>133</v>
      </c>
      <c r="P123" s="58" t="s">
        <v>110</v>
      </c>
      <c r="Q123" s="58" t="s">
        <v>111</v>
      </c>
      <c r="R123" s="58" t="s">
        <v>136</v>
      </c>
      <c r="S123" s="58" t="s">
        <v>201</v>
      </c>
      <c r="T123" s="58" t="s">
        <v>114</v>
      </c>
      <c r="U123" s="58" t="s">
        <v>138</v>
      </c>
      <c r="V123" s="58" t="s">
        <v>116</v>
      </c>
      <c r="W123" s="58" t="s">
        <v>117</v>
      </c>
      <c r="X123" s="58" t="s">
        <v>118</v>
      </c>
      <c r="Y123" s="58" t="s">
        <v>119</v>
      </c>
      <c r="Z123" s="58" t="s">
        <v>142</v>
      </c>
      <c r="AA123" s="58" t="s">
        <v>143</v>
      </c>
      <c r="AB123" s="58" t="s">
        <v>153</v>
      </c>
      <c r="AC123" s="58" t="s">
        <v>145</v>
      </c>
      <c r="AD123" s="58" t="s">
        <v>123</v>
      </c>
      <c r="AE123" s="58" t="s">
        <v>171</v>
      </c>
      <c r="AF123" s="58" t="s">
        <v>126</v>
      </c>
      <c r="AG123" s="58" t="s">
        <v>147</v>
      </c>
      <c r="AM123" s="3">
        <f t="shared" si="47"/>
        <v>0</v>
      </c>
      <c r="AN123" s="3">
        <f t="shared" si="48"/>
        <v>1</v>
      </c>
      <c r="AO123" s="3">
        <f t="shared" si="49"/>
        <v>1</v>
      </c>
      <c r="AP123" s="3">
        <f t="shared" si="50"/>
        <v>0</v>
      </c>
      <c r="AQ123" s="3">
        <f t="shared" si="51"/>
        <v>1</v>
      </c>
      <c r="AR123" s="3">
        <f t="shared" si="52"/>
        <v>0</v>
      </c>
      <c r="AS123" s="3">
        <f t="shared" si="53"/>
        <v>1</v>
      </c>
      <c r="AT123" s="3">
        <f t="shared" si="54"/>
        <v>1</v>
      </c>
      <c r="AU123" s="3">
        <f t="shared" si="55"/>
        <v>1</v>
      </c>
      <c r="AV123" s="3">
        <f t="shared" si="56"/>
        <v>0</v>
      </c>
      <c r="AW123" s="3">
        <f t="shared" si="57"/>
        <v>1</v>
      </c>
      <c r="AX123" s="3">
        <f t="shared" si="58"/>
        <v>1</v>
      </c>
      <c r="AY123" s="3">
        <f t="shared" si="59"/>
        <v>1</v>
      </c>
      <c r="AZ123" s="3">
        <f t="shared" si="60"/>
        <v>1</v>
      </c>
      <c r="BA123" s="3">
        <f t="shared" si="61"/>
        <v>1</v>
      </c>
      <c r="BB123" s="3">
        <f t="shared" si="62"/>
        <v>1</v>
      </c>
      <c r="BC123" s="3">
        <f t="shared" si="63"/>
        <v>0</v>
      </c>
      <c r="BD123" s="3">
        <f t="shared" si="64"/>
        <v>0</v>
      </c>
      <c r="BE123" s="3">
        <f t="shared" si="72"/>
        <v>1</v>
      </c>
      <c r="BF123" s="5">
        <f t="shared" si="65"/>
        <v>13</v>
      </c>
      <c r="BI123" s="3">
        <f t="shared" si="66"/>
        <v>3</v>
      </c>
      <c r="BJ123" s="3">
        <f t="shared" si="73"/>
        <v>3</v>
      </c>
      <c r="BK123" s="3">
        <f t="shared" si="74"/>
        <v>3</v>
      </c>
      <c r="BL123" s="3">
        <f t="shared" si="75"/>
        <v>3</v>
      </c>
      <c r="BM123" s="3">
        <f t="shared" si="76"/>
        <v>2</v>
      </c>
      <c r="BN123" s="3">
        <f t="shared" si="77"/>
        <v>3</v>
      </c>
      <c r="BO123" s="3">
        <f t="shared" si="78"/>
        <v>2</v>
      </c>
      <c r="BP123" s="3">
        <f t="shared" si="79"/>
        <v>1</v>
      </c>
      <c r="BQ123" s="3">
        <f t="shared" si="80"/>
        <v>3</v>
      </c>
      <c r="BR123" s="3">
        <f t="shared" si="81"/>
        <v>2</v>
      </c>
      <c r="BS123" s="3">
        <f t="shared" si="82"/>
        <v>3</v>
      </c>
      <c r="BT123" s="3">
        <f t="shared" si="83"/>
        <v>3</v>
      </c>
      <c r="BU123" s="3">
        <f t="shared" si="84"/>
        <v>2</v>
      </c>
      <c r="BV123" s="3">
        <f t="shared" si="85"/>
        <v>3</v>
      </c>
      <c r="BW123" s="3">
        <f t="shared" si="86"/>
        <v>3</v>
      </c>
      <c r="BY123" s="5">
        <f t="shared" si="67"/>
        <v>39</v>
      </c>
      <c r="CC123" s="3">
        <f t="shared" si="87"/>
        <v>13</v>
      </c>
      <c r="CD123" s="3">
        <f t="shared" si="88"/>
        <v>39</v>
      </c>
      <c r="CE123" s="3">
        <f t="shared" si="68"/>
        <v>12.5</v>
      </c>
      <c r="CF123" s="3">
        <f t="shared" si="69"/>
        <v>74.5</v>
      </c>
      <c r="CG123" s="3">
        <f t="shared" si="70"/>
        <v>122</v>
      </c>
      <c r="CH123" s="3">
        <f t="shared" si="71"/>
        <v>74.5</v>
      </c>
      <c r="DC123" s="4"/>
      <c r="DD123" s="5"/>
      <c r="DN123" s="4"/>
      <c r="DO123" s="5"/>
      <c r="DS123" s="4"/>
      <c r="DT123" s="5"/>
    </row>
    <row r="124" spans="1:124" s="3" customFormat="1" ht="16" x14ac:dyDescent="0.2">
      <c r="A124" s="58" t="s">
        <v>134</v>
      </c>
      <c r="B124" s="58" t="s">
        <v>133</v>
      </c>
      <c r="C124" s="58" t="s">
        <v>133</v>
      </c>
      <c r="D124" s="58" t="s">
        <v>134</v>
      </c>
      <c r="E124" s="58" t="s">
        <v>109</v>
      </c>
      <c r="F124" s="58" t="s">
        <v>133</v>
      </c>
      <c r="G124" s="58" t="s">
        <v>134</v>
      </c>
      <c r="H124" s="58" t="s">
        <v>134</v>
      </c>
      <c r="I124" s="58" t="s">
        <v>133</v>
      </c>
      <c r="J124" s="58" t="s">
        <v>134</v>
      </c>
      <c r="K124" s="58" t="s">
        <v>134</v>
      </c>
      <c r="L124" s="58" t="s">
        <v>134</v>
      </c>
      <c r="M124" s="58" t="s">
        <v>134</v>
      </c>
      <c r="N124" s="58" t="s">
        <v>134</v>
      </c>
      <c r="O124" s="58" t="s">
        <v>134</v>
      </c>
      <c r="P124" s="58" t="s">
        <v>173</v>
      </c>
      <c r="Q124" s="58" t="s">
        <v>166</v>
      </c>
      <c r="R124" s="58" t="s">
        <v>136</v>
      </c>
      <c r="S124" s="58" t="s">
        <v>137</v>
      </c>
      <c r="T124" s="58" t="s">
        <v>114</v>
      </c>
      <c r="U124" s="58" t="s">
        <v>138</v>
      </c>
      <c r="V124" s="58" t="s">
        <v>116</v>
      </c>
      <c r="W124" s="58" t="s">
        <v>159</v>
      </c>
      <c r="X124" s="58" t="s">
        <v>140</v>
      </c>
      <c r="Y124" s="58" t="s">
        <v>141</v>
      </c>
      <c r="Z124" s="58" t="s">
        <v>142</v>
      </c>
      <c r="AA124" s="58" t="s">
        <v>143</v>
      </c>
      <c r="AB124" s="58" t="s">
        <v>153</v>
      </c>
      <c r="AC124" s="58" t="s">
        <v>145</v>
      </c>
      <c r="AD124" s="58" t="s">
        <v>174</v>
      </c>
      <c r="AE124" s="58" t="s">
        <v>187</v>
      </c>
      <c r="AF124" s="58" t="s">
        <v>157</v>
      </c>
      <c r="AG124" s="58" t="s">
        <v>147</v>
      </c>
      <c r="AM124" s="3">
        <f t="shared" si="47"/>
        <v>0</v>
      </c>
      <c r="AN124" s="3">
        <f t="shared" si="48"/>
        <v>0</v>
      </c>
      <c r="AO124" s="3">
        <f t="shared" si="49"/>
        <v>1</v>
      </c>
      <c r="AP124" s="3">
        <f t="shared" si="50"/>
        <v>1</v>
      </c>
      <c r="AQ124" s="3">
        <f t="shared" si="51"/>
        <v>1</v>
      </c>
      <c r="AR124" s="3">
        <f t="shared" si="52"/>
        <v>0</v>
      </c>
      <c r="AS124" s="3">
        <f t="shared" si="53"/>
        <v>1</v>
      </c>
      <c r="AT124" s="3">
        <f t="shared" si="54"/>
        <v>0</v>
      </c>
      <c r="AU124" s="3">
        <f t="shared" si="55"/>
        <v>0</v>
      </c>
      <c r="AV124" s="3">
        <f t="shared" si="56"/>
        <v>1</v>
      </c>
      <c r="AW124" s="3">
        <f t="shared" si="57"/>
        <v>1</v>
      </c>
      <c r="AX124" s="3">
        <f t="shared" si="58"/>
        <v>1</v>
      </c>
      <c r="AY124" s="3">
        <f t="shared" si="59"/>
        <v>1</v>
      </c>
      <c r="AZ124" s="3">
        <f t="shared" si="60"/>
        <v>1</v>
      </c>
      <c r="BA124" s="3">
        <f t="shared" si="61"/>
        <v>0</v>
      </c>
      <c r="BB124" s="3">
        <f t="shared" si="62"/>
        <v>0</v>
      </c>
      <c r="BC124" s="3">
        <f t="shared" si="63"/>
        <v>1</v>
      </c>
      <c r="BD124" s="3">
        <f t="shared" si="64"/>
        <v>0</v>
      </c>
      <c r="BE124" s="3">
        <f t="shared" si="72"/>
        <v>0</v>
      </c>
      <c r="BF124" s="5">
        <f t="shared" si="65"/>
        <v>9</v>
      </c>
      <c r="BI124" s="3">
        <f t="shared" si="66"/>
        <v>2</v>
      </c>
      <c r="BJ124" s="3">
        <f t="shared" si="73"/>
        <v>3</v>
      </c>
      <c r="BK124" s="3">
        <f t="shared" si="74"/>
        <v>3</v>
      </c>
      <c r="BL124" s="3">
        <f t="shared" si="75"/>
        <v>2</v>
      </c>
      <c r="BM124" s="3">
        <f t="shared" si="76"/>
        <v>1</v>
      </c>
      <c r="BN124" s="3">
        <f t="shared" si="77"/>
        <v>3</v>
      </c>
      <c r="BO124" s="3">
        <f t="shared" si="78"/>
        <v>2</v>
      </c>
      <c r="BP124" s="3">
        <f t="shared" si="79"/>
        <v>2</v>
      </c>
      <c r="BQ124" s="3">
        <f t="shared" si="80"/>
        <v>3</v>
      </c>
      <c r="BR124" s="3">
        <f t="shared" si="81"/>
        <v>2</v>
      </c>
      <c r="BS124" s="3">
        <f t="shared" si="82"/>
        <v>2</v>
      </c>
      <c r="BT124" s="3">
        <f t="shared" si="83"/>
        <v>2</v>
      </c>
      <c r="BU124" s="3">
        <f t="shared" si="84"/>
        <v>2</v>
      </c>
      <c r="BV124" s="3">
        <f t="shared" si="85"/>
        <v>2</v>
      </c>
      <c r="BW124" s="3">
        <f t="shared" si="86"/>
        <v>2</v>
      </c>
      <c r="BY124" s="5">
        <f t="shared" si="67"/>
        <v>33</v>
      </c>
      <c r="CC124" s="3">
        <f t="shared" si="87"/>
        <v>9</v>
      </c>
      <c r="CD124" s="3">
        <f t="shared" si="88"/>
        <v>33</v>
      </c>
      <c r="CE124" s="3">
        <f t="shared" si="68"/>
        <v>4.5</v>
      </c>
      <c r="CF124" s="3">
        <f t="shared" si="69"/>
        <v>32.5</v>
      </c>
      <c r="CG124" s="3">
        <f t="shared" si="70"/>
        <v>28.5</v>
      </c>
      <c r="CH124" s="3">
        <f t="shared" si="71"/>
        <v>32.5</v>
      </c>
      <c r="DC124" s="4"/>
      <c r="DD124" s="5"/>
      <c r="DN124" s="4"/>
      <c r="DO124" s="5"/>
      <c r="DS124" s="4"/>
      <c r="DT124" s="5"/>
    </row>
    <row r="125" spans="1:124" s="3" customFormat="1" ht="16" x14ac:dyDescent="0.2">
      <c r="A125" s="58" t="s">
        <v>134</v>
      </c>
      <c r="B125" s="58" t="s">
        <v>132</v>
      </c>
      <c r="C125" s="58" t="s">
        <v>133</v>
      </c>
      <c r="D125" s="58" t="s">
        <v>133</v>
      </c>
      <c r="E125" s="58" t="s">
        <v>134</v>
      </c>
      <c r="F125" s="58" t="s">
        <v>134</v>
      </c>
      <c r="G125" s="58" t="s">
        <v>134</v>
      </c>
      <c r="H125" s="58" t="s">
        <v>134</v>
      </c>
      <c r="I125" s="58" t="s">
        <v>132</v>
      </c>
      <c r="J125" s="58" t="s">
        <v>132</v>
      </c>
      <c r="K125" s="58" t="s">
        <v>132</v>
      </c>
      <c r="L125" s="58" t="s">
        <v>133</v>
      </c>
      <c r="M125" s="58" t="s">
        <v>133</v>
      </c>
      <c r="N125" s="58" t="s">
        <v>134</v>
      </c>
      <c r="O125" s="58" t="s">
        <v>133</v>
      </c>
      <c r="P125" s="58" t="s">
        <v>110</v>
      </c>
      <c r="Q125" s="58" t="s">
        <v>111</v>
      </c>
      <c r="R125" s="58" t="s">
        <v>136</v>
      </c>
      <c r="S125" s="58" t="s">
        <v>137</v>
      </c>
      <c r="T125" s="58" t="s">
        <v>168</v>
      </c>
      <c r="U125" s="58" t="s">
        <v>138</v>
      </c>
      <c r="V125" s="58" t="s">
        <v>176</v>
      </c>
      <c r="W125" s="58" t="s">
        <v>117</v>
      </c>
      <c r="X125" s="58" t="s">
        <v>140</v>
      </c>
      <c r="Y125" s="58" t="s">
        <v>141</v>
      </c>
      <c r="Z125" s="58" t="s">
        <v>142</v>
      </c>
      <c r="AA125" s="58" t="s">
        <v>143</v>
      </c>
      <c r="AB125" s="58" t="s">
        <v>153</v>
      </c>
      <c r="AC125" s="58" t="s">
        <v>145</v>
      </c>
      <c r="AD125" s="58" t="s">
        <v>124</v>
      </c>
      <c r="AE125" s="58" t="s">
        <v>125</v>
      </c>
      <c r="AF125" s="58" t="s">
        <v>157</v>
      </c>
      <c r="AG125" s="58" t="s">
        <v>147</v>
      </c>
      <c r="AM125" s="3">
        <f t="shared" si="47"/>
        <v>0</v>
      </c>
      <c r="AN125" s="3">
        <f t="shared" si="48"/>
        <v>1</v>
      </c>
      <c r="AO125" s="3">
        <f t="shared" si="49"/>
        <v>1</v>
      </c>
      <c r="AP125" s="3">
        <f t="shared" si="50"/>
        <v>1</v>
      </c>
      <c r="AQ125" s="3">
        <f t="shared" si="51"/>
        <v>0</v>
      </c>
      <c r="AR125" s="3">
        <f t="shared" si="52"/>
        <v>0</v>
      </c>
      <c r="AS125" s="3">
        <f t="shared" si="53"/>
        <v>0</v>
      </c>
      <c r="AT125" s="3">
        <f t="shared" si="54"/>
        <v>1</v>
      </c>
      <c r="AU125" s="3">
        <f t="shared" si="55"/>
        <v>0</v>
      </c>
      <c r="AV125" s="3">
        <f t="shared" si="56"/>
        <v>1</v>
      </c>
      <c r="AW125" s="3">
        <f t="shared" si="57"/>
        <v>1</v>
      </c>
      <c r="AX125" s="3">
        <f t="shared" si="58"/>
        <v>1</v>
      </c>
      <c r="AY125" s="3">
        <f t="shared" si="59"/>
        <v>1</v>
      </c>
      <c r="AZ125" s="3">
        <f t="shared" si="60"/>
        <v>1</v>
      </c>
      <c r="BA125" s="3">
        <f t="shared" si="61"/>
        <v>0</v>
      </c>
      <c r="BB125" s="3">
        <f t="shared" si="62"/>
        <v>0</v>
      </c>
      <c r="BC125" s="3">
        <f t="shared" si="63"/>
        <v>1</v>
      </c>
      <c r="BD125" s="3">
        <f t="shared" si="64"/>
        <v>0</v>
      </c>
      <c r="BE125" s="3">
        <f t="shared" si="72"/>
        <v>0</v>
      </c>
      <c r="BF125" s="5">
        <f t="shared" si="65"/>
        <v>9</v>
      </c>
      <c r="BI125" s="3">
        <f t="shared" si="66"/>
        <v>2</v>
      </c>
      <c r="BJ125" s="3">
        <f t="shared" si="73"/>
        <v>4</v>
      </c>
      <c r="BK125" s="3">
        <f t="shared" si="74"/>
        <v>3</v>
      </c>
      <c r="BL125" s="3">
        <f t="shared" si="75"/>
        <v>3</v>
      </c>
      <c r="BM125" s="3">
        <f t="shared" si="76"/>
        <v>2</v>
      </c>
      <c r="BN125" s="3">
        <f t="shared" si="77"/>
        <v>2</v>
      </c>
      <c r="BO125" s="3">
        <f t="shared" si="78"/>
        <v>2</v>
      </c>
      <c r="BP125" s="3">
        <f t="shared" si="79"/>
        <v>2</v>
      </c>
      <c r="BQ125" s="3">
        <f t="shared" si="80"/>
        <v>4</v>
      </c>
      <c r="BR125" s="3">
        <f t="shared" si="81"/>
        <v>4</v>
      </c>
      <c r="BS125" s="3">
        <f t="shared" si="82"/>
        <v>4</v>
      </c>
      <c r="BT125" s="3">
        <f t="shared" si="83"/>
        <v>3</v>
      </c>
      <c r="BU125" s="3">
        <f t="shared" si="84"/>
        <v>3</v>
      </c>
      <c r="BV125" s="3">
        <f t="shared" si="85"/>
        <v>2</v>
      </c>
      <c r="BW125" s="3">
        <f t="shared" si="86"/>
        <v>3</v>
      </c>
      <c r="BY125" s="5">
        <f t="shared" si="67"/>
        <v>43</v>
      </c>
      <c r="CC125" s="3">
        <f t="shared" si="87"/>
        <v>9</v>
      </c>
      <c r="CD125" s="3">
        <f t="shared" si="88"/>
        <v>43</v>
      </c>
      <c r="CE125" s="3">
        <f t="shared" si="68"/>
        <v>4</v>
      </c>
      <c r="CF125" s="3">
        <f t="shared" si="69"/>
        <v>109.5</v>
      </c>
      <c r="CG125" s="3">
        <f t="shared" si="70"/>
        <v>28.5</v>
      </c>
      <c r="CH125" s="3">
        <f t="shared" si="71"/>
        <v>109.5</v>
      </c>
      <c r="DC125" s="4"/>
      <c r="DD125" s="5"/>
      <c r="DN125" s="4"/>
      <c r="DO125" s="5"/>
      <c r="DS125" s="4"/>
      <c r="DT125" s="5"/>
    </row>
    <row r="126" spans="1:124" s="3" customFormat="1" ht="16" x14ac:dyDescent="0.2">
      <c r="A126" s="58" t="s">
        <v>133</v>
      </c>
      <c r="B126" s="58" t="s">
        <v>132</v>
      </c>
      <c r="C126" s="58" t="s">
        <v>132</v>
      </c>
      <c r="D126" s="58" t="s">
        <v>133</v>
      </c>
      <c r="E126" s="58" t="s">
        <v>134</v>
      </c>
      <c r="F126" s="58" t="s">
        <v>134</v>
      </c>
      <c r="G126" s="58" t="s">
        <v>134</v>
      </c>
      <c r="H126" s="58" t="s">
        <v>134</v>
      </c>
      <c r="I126" s="58" t="s">
        <v>133</v>
      </c>
      <c r="J126" s="58" t="s">
        <v>134</v>
      </c>
      <c r="K126" s="58" t="s">
        <v>133</v>
      </c>
      <c r="L126" s="58" t="s">
        <v>133</v>
      </c>
      <c r="M126" s="58" t="s">
        <v>134</v>
      </c>
      <c r="N126" s="58" t="s">
        <v>134</v>
      </c>
      <c r="O126" s="58" t="s">
        <v>133</v>
      </c>
      <c r="P126" s="58" t="s">
        <v>135</v>
      </c>
      <c r="Q126" s="58" t="s">
        <v>151</v>
      </c>
      <c r="R126" s="58" t="s">
        <v>136</v>
      </c>
      <c r="S126" s="58" t="s">
        <v>137</v>
      </c>
      <c r="T126" s="58" t="s">
        <v>114</v>
      </c>
      <c r="U126" s="58" t="s">
        <v>138</v>
      </c>
      <c r="V126" s="58" t="s">
        <v>116</v>
      </c>
      <c r="W126" s="58" t="s">
        <v>117</v>
      </c>
      <c r="X126" s="58" t="s">
        <v>140</v>
      </c>
      <c r="Y126" s="58" t="s">
        <v>141</v>
      </c>
      <c r="Z126" s="58" t="s">
        <v>120</v>
      </c>
      <c r="AA126" s="58" t="s">
        <v>143</v>
      </c>
      <c r="AB126" s="58" t="s">
        <v>153</v>
      </c>
      <c r="AC126" s="58" t="s">
        <v>145</v>
      </c>
      <c r="AD126" s="58" t="s">
        <v>123</v>
      </c>
      <c r="AE126" s="58" t="s">
        <v>125</v>
      </c>
      <c r="AF126" s="58" t="s">
        <v>126</v>
      </c>
      <c r="AG126" s="58" t="s">
        <v>147</v>
      </c>
      <c r="AM126" s="3">
        <f t="shared" si="47"/>
        <v>1</v>
      </c>
      <c r="AN126" s="3">
        <f t="shared" si="48"/>
        <v>0</v>
      </c>
      <c r="AO126" s="3">
        <f t="shared" si="49"/>
        <v>1</v>
      </c>
      <c r="AP126" s="3">
        <f t="shared" si="50"/>
        <v>1</v>
      </c>
      <c r="AQ126" s="3">
        <f t="shared" si="51"/>
        <v>1</v>
      </c>
      <c r="AR126" s="3">
        <f t="shared" si="52"/>
        <v>0</v>
      </c>
      <c r="AS126" s="3">
        <f t="shared" si="53"/>
        <v>1</v>
      </c>
      <c r="AT126" s="3">
        <f t="shared" si="54"/>
        <v>1</v>
      </c>
      <c r="AU126" s="3">
        <f t="shared" si="55"/>
        <v>0</v>
      </c>
      <c r="AV126" s="3">
        <f t="shared" si="56"/>
        <v>1</v>
      </c>
      <c r="AW126" s="3">
        <f t="shared" si="57"/>
        <v>0</v>
      </c>
      <c r="AX126" s="3">
        <f t="shared" si="58"/>
        <v>1</v>
      </c>
      <c r="AY126" s="3">
        <f t="shared" si="59"/>
        <v>1</v>
      </c>
      <c r="AZ126" s="3">
        <f t="shared" si="60"/>
        <v>1</v>
      </c>
      <c r="BA126" s="3">
        <f t="shared" si="61"/>
        <v>1</v>
      </c>
      <c r="BB126" s="3">
        <f t="shared" si="62"/>
        <v>0</v>
      </c>
      <c r="BC126" s="3">
        <f t="shared" si="63"/>
        <v>0</v>
      </c>
      <c r="BD126" s="3">
        <f t="shared" si="64"/>
        <v>0</v>
      </c>
      <c r="BE126" s="3">
        <f t="shared" si="72"/>
        <v>1</v>
      </c>
      <c r="BF126" s="5">
        <f t="shared" si="65"/>
        <v>12</v>
      </c>
      <c r="BI126" s="3">
        <f t="shared" si="66"/>
        <v>3</v>
      </c>
      <c r="BJ126" s="3">
        <f t="shared" si="73"/>
        <v>4</v>
      </c>
      <c r="BK126" s="3">
        <f t="shared" si="74"/>
        <v>4</v>
      </c>
      <c r="BL126" s="3">
        <f t="shared" si="75"/>
        <v>3</v>
      </c>
      <c r="BM126" s="3">
        <f t="shared" si="76"/>
        <v>2</v>
      </c>
      <c r="BN126" s="3">
        <f t="shared" si="77"/>
        <v>2</v>
      </c>
      <c r="BO126" s="3">
        <f t="shared" si="78"/>
        <v>2</v>
      </c>
      <c r="BP126" s="3">
        <f t="shared" si="79"/>
        <v>2</v>
      </c>
      <c r="BQ126" s="3">
        <f t="shared" si="80"/>
        <v>3</v>
      </c>
      <c r="BR126" s="3">
        <f t="shared" si="81"/>
        <v>2</v>
      </c>
      <c r="BS126" s="3">
        <f t="shared" si="82"/>
        <v>3</v>
      </c>
      <c r="BT126" s="3">
        <f t="shared" si="83"/>
        <v>3</v>
      </c>
      <c r="BU126" s="3">
        <f t="shared" si="84"/>
        <v>2</v>
      </c>
      <c r="BV126" s="3">
        <f t="shared" si="85"/>
        <v>2</v>
      </c>
      <c r="BW126" s="3">
        <f t="shared" si="86"/>
        <v>3</v>
      </c>
      <c r="BY126" s="5">
        <f t="shared" si="67"/>
        <v>40</v>
      </c>
      <c r="CC126" s="3">
        <f t="shared" si="87"/>
        <v>12</v>
      </c>
      <c r="CD126" s="3">
        <f t="shared" si="88"/>
        <v>40</v>
      </c>
      <c r="CE126" s="3">
        <f t="shared" si="68"/>
        <v>9</v>
      </c>
      <c r="CF126" s="3">
        <f t="shared" si="69"/>
        <v>86</v>
      </c>
      <c r="CG126" s="3">
        <f t="shared" si="70"/>
        <v>100</v>
      </c>
      <c r="CH126" s="3">
        <f t="shared" si="71"/>
        <v>86</v>
      </c>
      <c r="DC126" s="4"/>
      <c r="DD126" s="5"/>
      <c r="DN126" s="4"/>
      <c r="DO126" s="5"/>
      <c r="DS126" s="4"/>
      <c r="DT126" s="5"/>
    </row>
    <row r="127" spans="1:124" s="3" customFormat="1" ht="16" x14ac:dyDescent="0.2">
      <c r="A127" s="58" t="s">
        <v>134</v>
      </c>
      <c r="B127" s="58" t="s">
        <v>132</v>
      </c>
      <c r="C127" s="58" t="s">
        <v>133</v>
      </c>
      <c r="D127" s="58" t="s">
        <v>133</v>
      </c>
      <c r="E127" s="58" t="s">
        <v>134</v>
      </c>
      <c r="F127" s="58" t="s">
        <v>134</v>
      </c>
      <c r="G127" s="58" t="s">
        <v>133</v>
      </c>
      <c r="H127" s="58" t="s">
        <v>133</v>
      </c>
      <c r="I127" s="58" t="s">
        <v>133</v>
      </c>
      <c r="J127" s="58" t="s">
        <v>134</v>
      </c>
      <c r="K127" s="58" t="s">
        <v>134</v>
      </c>
      <c r="L127" s="58" t="s">
        <v>133</v>
      </c>
      <c r="M127" s="58" t="s">
        <v>133</v>
      </c>
      <c r="N127" s="58" t="s">
        <v>134</v>
      </c>
      <c r="O127" s="58" t="s">
        <v>134</v>
      </c>
      <c r="P127" s="58" t="s">
        <v>110</v>
      </c>
      <c r="Q127" s="58" t="s">
        <v>111</v>
      </c>
      <c r="R127" s="58" t="s">
        <v>136</v>
      </c>
      <c r="S127" s="58" t="s">
        <v>137</v>
      </c>
      <c r="T127" s="58" t="s">
        <v>114</v>
      </c>
      <c r="U127" s="58" t="s">
        <v>138</v>
      </c>
      <c r="V127" s="58" t="s">
        <v>156</v>
      </c>
      <c r="W127" s="58" t="s">
        <v>117</v>
      </c>
      <c r="X127" s="58" t="s">
        <v>140</v>
      </c>
      <c r="Y127" s="58" t="s">
        <v>141</v>
      </c>
      <c r="Z127" s="58" t="s">
        <v>142</v>
      </c>
      <c r="AA127" s="58" t="s">
        <v>143</v>
      </c>
      <c r="AB127" s="58" t="s">
        <v>161</v>
      </c>
      <c r="AC127" s="58" t="s">
        <v>145</v>
      </c>
      <c r="AD127" s="58" t="s">
        <v>174</v>
      </c>
      <c r="AE127" s="58" t="s">
        <v>125</v>
      </c>
      <c r="AF127" s="58" t="s">
        <v>126</v>
      </c>
      <c r="AG127" s="58" t="s">
        <v>147</v>
      </c>
      <c r="AM127" s="3">
        <f t="shared" si="47"/>
        <v>0</v>
      </c>
      <c r="AN127" s="3">
        <f t="shared" si="48"/>
        <v>1</v>
      </c>
      <c r="AO127" s="3">
        <f t="shared" si="49"/>
        <v>1</v>
      </c>
      <c r="AP127" s="3">
        <f t="shared" si="50"/>
        <v>1</v>
      </c>
      <c r="AQ127" s="3">
        <f t="shared" si="51"/>
        <v>1</v>
      </c>
      <c r="AR127" s="3">
        <f t="shared" si="52"/>
        <v>0</v>
      </c>
      <c r="AS127" s="3">
        <f t="shared" si="53"/>
        <v>0</v>
      </c>
      <c r="AT127" s="3">
        <f t="shared" si="54"/>
        <v>1</v>
      </c>
      <c r="AU127" s="3">
        <f t="shared" si="55"/>
        <v>0</v>
      </c>
      <c r="AV127" s="3">
        <f t="shared" si="56"/>
        <v>1</v>
      </c>
      <c r="AW127" s="3">
        <f t="shared" si="57"/>
        <v>1</v>
      </c>
      <c r="AX127" s="3">
        <f t="shared" si="58"/>
        <v>1</v>
      </c>
      <c r="AY127" s="3">
        <f t="shared" si="59"/>
        <v>0</v>
      </c>
      <c r="AZ127" s="3">
        <f t="shared" si="60"/>
        <v>1</v>
      </c>
      <c r="BA127" s="3">
        <f t="shared" si="61"/>
        <v>0</v>
      </c>
      <c r="BB127" s="3">
        <f t="shared" si="62"/>
        <v>0</v>
      </c>
      <c r="BC127" s="3">
        <f t="shared" si="63"/>
        <v>0</v>
      </c>
      <c r="BD127" s="3">
        <f t="shared" si="64"/>
        <v>0</v>
      </c>
      <c r="BE127" s="3">
        <f t="shared" si="72"/>
        <v>1</v>
      </c>
      <c r="BF127" s="5">
        <f t="shared" si="65"/>
        <v>10</v>
      </c>
      <c r="BI127" s="3">
        <f t="shared" si="66"/>
        <v>2</v>
      </c>
      <c r="BJ127" s="3">
        <f t="shared" si="73"/>
        <v>4</v>
      </c>
      <c r="BK127" s="3">
        <f t="shared" si="74"/>
        <v>3</v>
      </c>
      <c r="BL127" s="3">
        <f t="shared" si="75"/>
        <v>3</v>
      </c>
      <c r="BM127" s="3">
        <f t="shared" si="76"/>
        <v>2</v>
      </c>
      <c r="BN127" s="3">
        <f t="shared" si="77"/>
        <v>2</v>
      </c>
      <c r="BO127" s="3">
        <f t="shared" si="78"/>
        <v>3</v>
      </c>
      <c r="BP127" s="3">
        <f t="shared" si="79"/>
        <v>3</v>
      </c>
      <c r="BQ127" s="3">
        <f t="shared" si="80"/>
        <v>3</v>
      </c>
      <c r="BR127" s="3">
        <f t="shared" si="81"/>
        <v>2</v>
      </c>
      <c r="BS127" s="3">
        <f t="shared" si="82"/>
        <v>2</v>
      </c>
      <c r="BT127" s="3">
        <f t="shared" si="83"/>
        <v>3</v>
      </c>
      <c r="BU127" s="3">
        <f t="shared" si="84"/>
        <v>3</v>
      </c>
      <c r="BV127" s="3">
        <f t="shared" si="85"/>
        <v>2</v>
      </c>
      <c r="BW127" s="3">
        <f t="shared" si="86"/>
        <v>2</v>
      </c>
      <c r="BY127" s="5">
        <f t="shared" si="67"/>
        <v>39</v>
      </c>
      <c r="CC127" s="3">
        <f t="shared" si="87"/>
        <v>10</v>
      </c>
      <c r="CD127" s="3">
        <f t="shared" si="88"/>
        <v>39</v>
      </c>
      <c r="CE127" s="3">
        <f t="shared" si="68"/>
        <v>6</v>
      </c>
      <c r="CF127" s="3">
        <f t="shared" si="69"/>
        <v>74.5</v>
      </c>
      <c r="CG127" s="3">
        <f t="shared" si="70"/>
        <v>50</v>
      </c>
      <c r="CH127" s="3">
        <f t="shared" si="71"/>
        <v>74.5</v>
      </c>
      <c r="DC127" s="4"/>
      <c r="DD127" s="5"/>
      <c r="DN127" s="4"/>
      <c r="DO127" s="5"/>
      <c r="DS127" s="4"/>
      <c r="DT127" s="5"/>
    </row>
    <row r="128" spans="1:124" s="3" customFormat="1" ht="16" x14ac:dyDescent="0.2">
      <c r="A128" s="58" t="s">
        <v>134</v>
      </c>
      <c r="B128" s="58" t="s">
        <v>133</v>
      </c>
      <c r="C128" s="58" t="s">
        <v>133</v>
      </c>
      <c r="D128" s="58" t="s">
        <v>132</v>
      </c>
      <c r="E128" s="58" t="s">
        <v>133</v>
      </c>
      <c r="F128" s="58" t="s">
        <v>134</v>
      </c>
      <c r="G128" s="58" t="s">
        <v>133</v>
      </c>
      <c r="H128" s="58" t="s">
        <v>134</v>
      </c>
      <c r="I128" s="58" t="s">
        <v>133</v>
      </c>
      <c r="J128" s="58" t="s">
        <v>133</v>
      </c>
      <c r="K128" s="58" t="s">
        <v>133</v>
      </c>
      <c r="L128" s="58" t="s">
        <v>132</v>
      </c>
      <c r="M128" s="58" t="s">
        <v>133</v>
      </c>
      <c r="N128" s="58" t="s">
        <v>133</v>
      </c>
      <c r="O128" s="58" t="s">
        <v>133</v>
      </c>
      <c r="P128" s="58" t="s">
        <v>110</v>
      </c>
      <c r="Q128" s="58" t="s">
        <v>111</v>
      </c>
      <c r="R128" s="58" t="s">
        <v>136</v>
      </c>
      <c r="S128" s="58" t="s">
        <v>137</v>
      </c>
      <c r="T128" s="58" t="s">
        <v>114</v>
      </c>
      <c r="U128" s="58" t="s">
        <v>115</v>
      </c>
      <c r="V128" s="58" t="s">
        <v>156</v>
      </c>
      <c r="W128" s="58" t="s">
        <v>117</v>
      </c>
      <c r="X128" s="58" t="s">
        <v>118</v>
      </c>
      <c r="Y128" s="58" t="s">
        <v>141</v>
      </c>
      <c r="Z128" s="58" t="s">
        <v>120</v>
      </c>
      <c r="AA128" s="58" t="s">
        <v>182</v>
      </c>
      <c r="AB128" s="58" t="s">
        <v>153</v>
      </c>
      <c r="AC128" s="58" t="s">
        <v>145</v>
      </c>
      <c r="AD128" s="58" t="s">
        <v>174</v>
      </c>
      <c r="AE128" s="58" t="s">
        <v>125</v>
      </c>
      <c r="AF128" s="58" t="s">
        <v>146</v>
      </c>
      <c r="AG128" s="58" t="s">
        <v>192</v>
      </c>
      <c r="AM128" s="3">
        <f t="shared" si="47"/>
        <v>0</v>
      </c>
      <c r="AN128" s="3">
        <f t="shared" si="48"/>
        <v>1</v>
      </c>
      <c r="AO128" s="3">
        <f t="shared" si="49"/>
        <v>1</v>
      </c>
      <c r="AP128" s="3">
        <f t="shared" si="50"/>
        <v>1</v>
      </c>
      <c r="AQ128" s="3">
        <f t="shared" si="51"/>
        <v>1</v>
      </c>
      <c r="AR128" s="3">
        <f t="shared" si="52"/>
        <v>0</v>
      </c>
      <c r="AS128" s="3">
        <f t="shared" si="53"/>
        <v>0</v>
      </c>
      <c r="AT128" s="3">
        <f t="shared" si="54"/>
        <v>1</v>
      </c>
      <c r="AU128" s="3">
        <f t="shared" si="55"/>
        <v>1</v>
      </c>
      <c r="AV128" s="3">
        <f t="shared" si="56"/>
        <v>1</v>
      </c>
      <c r="AW128" s="3">
        <f t="shared" si="57"/>
        <v>0</v>
      </c>
      <c r="AX128" s="3">
        <f t="shared" si="58"/>
        <v>0</v>
      </c>
      <c r="AY128" s="3">
        <f t="shared" si="59"/>
        <v>1</v>
      </c>
      <c r="AZ128" s="3">
        <f t="shared" si="60"/>
        <v>1</v>
      </c>
      <c r="BA128" s="3">
        <f t="shared" si="61"/>
        <v>0</v>
      </c>
      <c r="BB128" s="3">
        <f t="shared" si="62"/>
        <v>0</v>
      </c>
      <c r="BC128" s="3">
        <f t="shared" si="63"/>
        <v>0</v>
      </c>
      <c r="BD128" s="3">
        <f t="shared" si="64"/>
        <v>0</v>
      </c>
      <c r="BE128" s="3">
        <f t="shared" si="72"/>
        <v>0</v>
      </c>
      <c r="BF128" s="5">
        <f t="shared" si="65"/>
        <v>9</v>
      </c>
      <c r="BI128" s="3">
        <f t="shared" si="66"/>
        <v>2</v>
      </c>
      <c r="BJ128" s="3">
        <f t="shared" si="73"/>
        <v>3</v>
      </c>
      <c r="BK128" s="3">
        <f t="shared" si="74"/>
        <v>3</v>
      </c>
      <c r="BL128" s="3">
        <f t="shared" si="75"/>
        <v>4</v>
      </c>
      <c r="BM128" s="3">
        <f t="shared" si="76"/>
        <v>3</v>
      </c>
      <c r="BN128" s="3">
        <f t="shared" si="77"/>
        <v>2</v>
      </c>
      <c r="BO128" s="3">
        <f t="shared" si="78"/>
        <v>3</v>
      </c>
      <c r="BP128" s="3">
        <f t="shared" si="79"/>
        <v>2</v>
      </c>
      <c r="BQ128" s="3">
        <f t="shared" si="80"/>
        <v>3</v>
      </c>
      <c r="BR128" s="3">
        <f t="shared" si="81"/>
        <v>3</v>
      </c>
      <c r="BS128" s="3">
        <f t="shared" si="82"/>
        <v>3</v>
      </c>
      <c r="BT128" s="3">
        <f t="shared" si="83"/>
        <v>4</v>
      </c>
      <c r="BU128" s="3">
        <f t="shared" si="84"/>
        <v>3</v>
      </c>
      <c r="BV128" s="3">
        <f t="shared" si="85"/>
        <v>3</v>
      </c>
      <c r="BW128" s="3">
        <f t="shared" si="86"/>
        <v>3</v>
      </c>
      <c r="BY128" s="5">
        <f t="shared" si="67"/>
        <v>44</v>
      </c>
      <c r="CC128" s="3">
        <f t="shared" si="87"/>
        <v>9</v>
      </c>
      <c r="CD128" s="3">
        <f t="shared" si="88"/>
        <v>44</v>
      </c>
      <c r="CE128" s="3">
        <f t="shared" si="68"/>
        <v>3.5</v>
      </c>
      <c r="CF128" s="3">
        <f t="shared" si="69"/>
        <v>112</v>
      </c>
      <c r="CG128" s="3">
        <f t="shared" si="70"/>
        <v>28.5</v>
      </c>
      <c r="CH128" s="3">
        <f t="shared" si="71"/>
        <v>112</v>
      </c>
      <c r="DC128" s="4"/>
      <c r="DD128" s="5"/>
      <c r="DN128" s="4"/>
      <c r="DO128" s="5"/>
      <c r="DS128" s="4"/>
      <c r="DT128" s="5"/>
    </row>
    <row r="129" spans="1:124" s="3" customFormat="1" ht="16" x14ac:dyDescent="0.2">
      <c r="A129" s="58" t="s">
        <v>134</v>
      </c>
      <c r="B129" s="58" t="s">
        <v>133</v>
      </c>
      <c r="C129" s="58" t="s">
        <v>109</v>
      </c>
      <c r="D129" s="58" t="s">
        <v>133</v>
      </c>
      <c r="E129" s="58" t="s">
        <v>109</v>
      </c>
      <c r="F129" s="58" t="s">
        <v>133</v>
      </c>
      <c r="G129" s="58" t="s">
        <v>134</v>
      </c>
      <c r="H129" s="58" t="s">
        <v>134</v>
      </c>
      <c r="I129" s="58" t="s">
        <v>132</v>
      </c>
      <c r="J129" s="58" t="s">
        <v>133</v>
      </c>
      <c r="K129" s="58" t="s">
        <v>132</v>
      </c>
      <c r="L129" s="58" t="s">
        <v>133</v>
      </c>
      <c r="M129" s="58" t="s">
        <v>134</v>
      </c>
      <c r="N129" s="58" t="s">
        <v>109</v>
      </c>
      <c r="O129" s="58" t="s">
        <v>109</v>
      </c>
      <c r="P129" s="58" t="s">
        <v>135</v>
      </c>
      <c r="Q129" s="58" t="s">
        <v>111</v>
      </c>
      <c r="R129" s="58" t="s">
        <v>136</v>
      </c>
      <c r="S129" s="58" t="s">
        <v>137</v>
      </c>
      <c r="T129" s="58" t="s">
        <v>114</v>
      </c>
      <c r="U129" s="58" t="s">
        <v>115</v>
      </c>
      <c r="V129" s="58" t="s">
        <v>116</v>
      </c>
      <c r="W129" s="58" t="s">
        <v>117</v>
      </c>
      <c r="X129" s="58" t="s">
        <v>118</v>
      </c>
      <c r="Y129" s="58" t="s">
        <v>141</v>
      </c>
      <c r="Z129" s="58" t="s">
        <v>142</v>
      </c>
      <c r="AA129" s="58" t="s">
        <v>182</v>
      </c>
      <c r="AB129" s="58" t="s">
        <v>144</v>
      </c>
      <c r="AC129" s="58" t="s">
        <v>145</v>
      </c>
      <c r="AD129" s="58" t="s">
        <v>174</v>
      </c>
      <c r="AE129" s="58" t="s">
        <v>125</v>
      </c>
      <c r="AF129" s="58" t="s">
        <v>157</v>
      </c>
      <c r="AG129" s="58" t="s">
        <v>147</v>
      </c>
      <c r="AM129" s="3">
        <f t="shared" si="47"/>
        <v>1</v>
      </c>
      <c r="AN129" s="3">
        <f t="shared" si="48"/>
        <v>1</v>
      </c>
      <c r="AO129" s="3">
        <f t="shared" si="49"/>
        <v>1</v>
      </c>
      <c r="AP129" s="3">
        <f t="shared" si="50"/>
        <v>1</v>
      </c>
      <c r="AQ129" s="3">
        <f t="shared" si="51"/>
        <v>1</v>
      </c>
      <c r="AR129" s="3">
        <f t="shared" si="52"/>
        <v>0</v>
      </c>
      <c r="AS129" s="3">
        <f t="shared" si="53"/>
        <v>1</v>
      </c>
      <c r="AT129" s="3">
        <f t="shared" si="54"/>
        <v>1</v>
      </c>
      <c r="AU129" s="3">
        <f t="shared" si="55"/>
        <v>1</v>
      </c>
      <c r="AV129" s="3">
        <f t="shared" si="56"/>
        <v>1</v>
      </c>
      <c r="AW129" s="3">
        <f t="shared" si="57"/>
        <v>1</v>
      </c>
      <c r="AX129" s="3">
        <f t="shared" si="58"/>
        <v>0</v>
      </c>
      <c r="AY129" s="3">
        <f t="shared" si="59"/>
        <v>0</v>
      </c>
      <c r="AZ129" s="3">
        <f t="shared" si="60"/>
        <v>1</v>
      </c>
      <c r="BA129" s="3">
        <f t="shared" si="61"/>
        <v>0</v>
      </c>
      <c r="BB129" s="3">
        <f t="shared" si="62"/>
        <v>0</v>
      </c>
      <c r="BC129" s="3">
        <f t="shared" si="63"/>
        <v>1</v>
      </c>
      <c r="BD129" s="3">
        <f t="shared" si="64"/>
        <v>0</v>
      </c>
      <c r="BE129" s="3">
        <f t="shared" si="72"/>
        <v>0</v>
      </c>
      <c r="BF129" s="5">
        <f t="shared" si="65"/>
        <v>11</v>
      </c>
      <c r="BI129" s="3">
        <f t="shared" si="66"/>
        <v>2</v>
      </c>
      <c r="BJ129" s="3">
        <f t="shared" si="73"/>
        <v>3</v>
      </c>
      <c r="BK129" s="3">
        <f t="shared" si="74"/>
        <v>1</v>
      </c>
      <c r="BL129" s="3">
        <f t="shared" si="75"/>
        <v>3</v>
      </c>
      <c r="BM129" s="3">
        <f t="shared" si="76"/>
        <v>1</v>
      </c>
      <c r="BN129" s="3">
        <f t="shared" si="77"/>
        <v>3</v>
      </c>
      <c r="BO129" s="3">
        <f t="shared" si="78"/>
        <v>2</v>
      </c>
      <c r="BP129" s="3">
        <f t="shared" si="79"/>
        <v>2</v>
      </c>
      <c r="BQ129" s="3">
        <f t="shared" si="80"/>
        <v>4</v>
      </c>
      <c r="BR129" s="3">
        <f t="shared" si="81"/>
        <v>3</v>
      </c>
      <c r="BS129" s="3">
        <f t="shared" si="82"/>
        <v>4</v>
      </c>
      <c r="BT129" s="3">
        <f t="shared" si="83"/>
        <v>3</v>
      </c>
      <c r="BU129" s="3">
        <f t="shared" si="84"/>
        <v>2</v>
      </c>
      <c r="BV129" s="3">
        <f t="shared" si="85"/>
        <v>1</v>
      </c>
      <c r="BW129" s="3">
        <f t="shared" si="86"/>
        <v>1</v>
      </c>
      <c r="BY129" s="5">
        <f t="shared" si="67"/>
        <v>35</v>
      </c>
      <c r="CC129" s="3">
        <f t="shared" si="87"/>
        <v>11</v>
      </c>
      <c r="CD129" s="3">
        <f t="shared" si="88"/>
        <v>35</v>
      </c>
      <c r="CE129" s="3">
        <f t="shared" si="68"/>
        <v>6</v>
      </c>
      <c r="CF129" s="3">
        <f t="shared" si="69"/>
        <v>44.5</v>
      </c>
      <c r="CG129" s="3">
        <f t="shared" si="70"/>
        <v>74</v>
      </c>
      <c r="CH129" s="3">
        <f t="shared" si="71"/>
        <v>44.5</v>
      </c>
      <c r="DC129" s="4"/>
      <c r="DD129" s="5"/>
      <c r="DN129" s="4"/>
      <c r="DO129" s="5"/>
      <c r="DS129" s="4"/>
      <c r="DT129" s="5"/>
    </row>
    <row r="130" spans="1:124" s="3" customFormat="1" ht="16" x14ac:dyDescent="0.2">
      <c r="A130" s="58" t="s">
        <v>134</v>
      </c>
      <c r="B130" s="58" t="s">
        <v>132</v>
      </c>
      <c r="C130" s="58" t="s">
        <v>134</v>
      </c>
      <c r="D130" s="58" t="s">
        <v>134</v>
      </c>
      <c r="E130" s="58" t="s">
        <v>109</v>
      </c>
      <c r="F130" s="58" t="s">
        <v>134</v>
      </c>
      <c r="G130" s="58" t="s">
        <v>134</v>
      </c>
      <c r="H130" s="58" t="s">
        <v>109</v>
      </c>
      <c r="I130" s="58" t="s">
        <v>132</v>
      </c>
      <c r="J130" s="58" t="s">
        <v>134</v>
      </c>
      <c r="K130" s="58" t="s">
        <v>134</v>
      </c>
      <c r="L130" s="58" t="s">
        <v>134</v>
      </c>
      <c r="M130" s="58" t="s">
        <v>134</v>
      </c>
      <c r="N130" s="58" t="s">
        <v>109</v>
      </c>
      <c r="O130" s="58" t="s">
        <v>134</v>
      </c>
      <c r="P130" s="58" t="s">
        <v>110</v>
      </c>
      <c r="Q130" s="58" t="s">
        <v>331</v>
      </c>
      <c r="R130" s="58" t="s">
        <v>136</v>
      </c>
      <c r="S130" s="58" t="s">
        <v>137</v>
      </c>
      <c r="T130" s="58" t="s">
        <v>114</v>
      </c>
      <c r="U130" s="58" t="s">
        <v>138</v>
      </c>
      <c r="V130" s="58" t="s">
        <v>116</v>
      </c>
      <c r="W130" s="58" t="s">
        <v>117</v>
      </c>
      <c r="X130" s="58" t="s">
        <v>140</v>
      </c>
      <c r="Y130" s="58" t="s">
        <v>119</v>
      </c>
      <c r="Z130" s="58" t="s">
        <v>142</v>
      </c>
      <c r="AA130" s="58" t="s">
        <v>143</v>
      </c>
      <c r="AB130" s="58" t="s">
        <v>122</v>
      </c>
      <c r="AC130" s="58" t="s">
        <v>145</v>
      </c>
      <c r="AD130" s="58" t="s">
        <v>123</v>
      </c>
      <c r="AE130" s="58" t="s">
        <v>125</v>
      </c>
      <c r="AF130" s="58" t="s">
        <v>157</v>
      </c>
      <c r="AG130" s="58" t="s">
        <v>192</v>
      </c>
      <c r="AM130" s="3">
        <f t="shared" si="47"/>
        <v>0</v>
      </c>
      <c r="AN130" s="3">
        <f t="shared" si="48"/>
        <v>0</v>
      </c>
      <c r="AO130" s="3">
        <f t="shared" si="49"/>
        <v>1</v>
      </c>
      <c r="AP130" s="3">
        <f t="shared" si="50"/>
        <v>1</v>
      </c>
      <c r="AQ130" s="3">
        <f t="shared" si="51"/>
        <v>1</v>
      </c>
      <c r="AR130" s="3">
        <f t="shared" si="52"/>
        <v>0</v>
      </c>
      <c r="AS130" s="3">
        <f t="shared" si="53"/>
        <v>1</v>
      </c>
      <c r="AT130" s="3">
        <f t="shared" si="54"/>
        <v>1</v>
      </c>
      <c r="AU130" s="3">
        <f t="shared" si="55"/>
        <v>0</v>
      </c>
      <c r="AV130" s="3">
        <f t="shared" si="56"/>
        <v>0</v>
      </c>
      <c r="AW130" s="3">
        <f t="shared" si="57"/>
        <v>1</v>
      </c>
      <c r="AX130" s="3">
        <f t="shared" si="58"/>
        <v>1</v>
      </c>
      <c r="AY130" s="3">
        <f t="shared" si="59"/>
        <v>0</v>
      </c>
      <c r="AZ130" s="3">
        <f t="shared" si="60"/>
        <v>1</v>
      </c>
      <c r="BA130" s="3">
        <f t="shared" si="61"/>
        <v>1</v>
      </c>
      <c r="BB130" s="3">
        <f t="shared" si="62"/>
        <v>0</v>
      </c>
      <c r="BC130" s="3">
        <f t="shared" si="63"/>
        <v>1</v>
      </c>
      <c r="BD130" s="3">
        <f t="shared" si="64"/>
        <v>0</v>
      </c>
      <c r="BE130" s="3">
        <f t="shared" si="72"/>
        <v>0</v>
      </c>
      <c r="BF130" s="5">
        <f t="shared" si="65"/>
        <v>9</v>
      </c>
      <c r="BI130" s="3">
        <f t="shared" si="66"/>
        <v>2</v>
      </c>
      <c r="BJ130" s="3">
        <f t="shared" si="73"/>
        <v>4</v>
      </c>
      <c r="BK130" s="3">
        <f t="shared" si="74"/>
        <v>2</v>
      </c>
      <c r="BL130" s="3">
        <f t="shared" si="75"/>
        <v>2</v>
      </c>
      <c r="BM130" s="3">
        <f t="shared" si="76"/>
        <v>1</v>
      </c>
      <c r="BN130" s="3">
        <f t="shared" si="77"/>
        <v>2</v>
      </c>
      <c r="BO130" s="3">
        <f t="shared" si="78"/>
        <v>2</v>
      </c>
      <c r="BP130" s="3">
        <f t="shared" si="79"/>
        <v>1</v>
      </c>
      <c r="BQ130" s="3">
        <f t="shared" si="80"/>
        <v>4</v>
      </c>
      <c r="BR130" s="3">
        <f t="shared" si="81"/>
        <v>2</v>
      </c>
      <c r="BS130" s="3">
        <f t="shared" si="82"/>
        <v>2</v>
      </c>
      <c r="BT130" s="3">
        <f t="shared" si="83"/>
        <v>2</v>
      </c>
      <c r="BU130" s="3">
        <f t="shared" si="84"/>
        <v>2</v>
      </c>
      <c r="BV130" s="3">
        <f t="shared" si="85"/>
        <v>1</v>
      </c>
      <c r="BW130" s="3">
        <f t="shared" si="86"/>
        <v>2</v>
      </c>
      <c r="BY130" s="5">
        <f t="shared" si="67"/>
        <v>31</v>
      </c>
      <c r="CC130" s="3">
        <f t="shared" si="87"/>
        <v>9</v>
      </c>
      <c r="CD130" s="3">
        <f t="shared" si="88"/>
        <v>31</v>
      </c>
      <c r="CE130" s="3">
        <f t="shared" si="68"/>
        <v>3</v>
      </c>
      <c r="CF130" s="3">
        <f t="shared" si="69"/>
        <v>24.5</v>
      </c>
      <c r="CG130" s="3">
        <f t="shared" si="70"/>
        <v>28.5</v>
      </c>
      <c r="CH130" s="3">
        <f t="shared" si="71"/>
        <v>24.5</v>
      </c>
      <c r="DC130" s="4"/>
      <c r="DD130" s="5"/>
      <c r="DN130" s="4"/>
      <c r="DO130" s="5"/>
      <c r="DS130" s="4"/>
      <c r="DT130" s="5"/>
    </row>
    <row r="131" spans="1:124" s="3" customFormat="1" ht="16" x14ac:dyDescent="0.2">
      <c r="A131" s="58" t="s">
        <v>133</v>
      </c>
      <c r="B131" s="58" t="s">
        <v>132</v>
      </c>
      <c r="C131" s="58" t="s">
        <v>132</v>
      </c>
      <c r="D131" s="58" t="s">
        <v>133</v>
      </c>
      <c r="E131" s="58" t="s">
        <v>133</v>
      </c>
      <c r="F131" s="58" t="s">
        <v>133</v>
      </c>
      <c r="G131" s="58" t="s">
        <v>134</v>
      </c>
      <c r="H131" s="58" t="s">
        <v>133</v>
      </c>
      <c r="I131" s="58" t="s">
        <v>133</v>
      </c>
      <c r="J131" s="58" t="s">
        <v>133</v>
      </c>
      <c r="K131" s="58" t="s">
        <v>134</v>
      </c>
      <c r="L131" s="58" t="s">
        <v>134</v>
      </c>
      <c r="M131" s="58" t="s">
        <v>134</v>
      </c>
      <c r="N131" s="58" t="s">
        <v>134</v>
      </c>
      <c r="O131" s="58" t="s">
        <v>134</v>
      </c>
      <c r="P131" s="58" t="s">
        <v>110</v>
      </c>
      <c r="Q131" s="58" t="s">
        <v>111</v>
      </c>
      <c r="R131" s="58" t="s">
        <v>136</v>
      </c>
      <c r="S131" s="58" t="s">
        <v>137</v>
      </c>
      <c r="T131" s="58" t="s">
        <v>114</v>
      </c>
      <c r="U131" s="58" t="s">
        <v>138</v>
      </c>
      <c r="V131" s="58" t="s">
        <v>156</v>
      </c>
      <c r="W131" s="58" t="s">
        <v>139</v>
      </c>
      <c r="X131" s="58" t="s">
        <v>118</v>
      </c>
      <c r="Y131" s="58" t="s">
        <v>119</v>
      </c>
      <c r="Z131" s="58" t="s">
        <v>142</v>
      </c>
      <c r="AA131" s="58" t="s">
        <v>143</v>
      </c>
      <c r="AB131" s="58" t="s">
        <v>122</v>
      </c>
      <c r="AC131" s="58" t="s">
        <v>145</v>
      </c>
      <c r="AD131" s="58" t="s">
        <v>123</v>
      </c>
      <c r="AE131" s="58" t="s">
        <v>125</v>
      </c>
      <c r="AF131" s="58" t="s">
        <v>126</v>
      </c>
      <c r="AG131" s="58" t="s">
        <v>147</v>
      </c>
      <c r="AM131" s="3">
        <f t="shared" si="47"/>
        <v>0</v>
      </c>
      <c r="AN131" s="3">
        <f t="shared" si="48"/>
        <v>1</v>
      </c>
      <c r="AO131" s="3">
        <f t="shared" si="49"/>
        <v>1</v>
      </c>
      <c r="AP131" s="3">
        <f t="shared" si="50"/>
        <v>1</v>
      </c>
      <c r="AQ131" s="3">
        <f t="shared" si="51"/>
        <v>1</v>
      </c>
      <c r="AR131" s="3">
        <f t="shared" si="52"/>
        <v>0</v>
      </c>
      <c r="AS131" s="3">
        <f t="shared" si="53"/>
        <v>0</v>
      </c>
      <c r="AT131" s="3">
        <f t="shared" si="54"/>
        <v>0</v>
      </c>
      <c r="AU131" s="3">
        <f t="shared" si="55"/>
        <v>1</v>
      </c>
      <c r="AV131" s="3">
        <f t="shared" si="56"/>
        <v>0</v>
      </c>
      <c r="AW131" s="3">
        <f t="shared" si="57"/>
        <v>1</v>
      </c>
      <c r="AX131" s="3">
        <f t="shared" si="58"/>
        <v>1</v>
      </c>
      <c r="AY131" s="3">
        <f t="shared" si="59"/>
        <v>0</v>
      </c>
      <c r="AZ131" s="3">
        <f t="shared" si="60"/>
        <v>1</v>
      </c>
      <c r="BA131" s="3">
        <f t="shared" si="61"/>
        <v>1</v>
      </c>
      <c r="BB131" s="3">
        <f t="shared" si="62"/>
        <v>0</v>
      </c>
      <c r="BC131" s="3">
        <f t="shared" si="63"/>
        <v>0</v>
      </c>
      <c r="BD131" s="3">
        <f t="shared" si="64"/>
        <v>0</v>
      </c>
      <c r="BE131" s="3">
        <f t="shared" si="72"/>
        <v>1</v>
      </c>
      <c r="BF131" s="5">
        <f t="shared" si="65"/>
        <v>10</v>
      </c>
      <c r="BI131" s="3">
        <f t="shared" si="66"/>
        <v>3</v>
      </c>
      <c r="BJ131" s="3">
        <f t="shared" si="73"/>
        <v>4</v>
      </c>
      <c r="BK131" s="3">
        <f t="shared" si="74"/>
        <v>4</v>
      </c>
      <c r="BL131" s="3">
        <f t="shared" si="75"/>
        <v>3</v>
      </c>
      <c r="BM131" s="3">
        <f t="shared" si="76"/>
        <v>3</v>
      </c>
      <c r="BN131" s="3">
        <f t="shared" si="77"/>
        <v>3</v>
      </c>
      <c r="BO131" s="3">
        <f t="shared" si="78"/>
        <v>2</v>
      </c>
      <c r="BP131" s="3">
        <f t="shared" si="79"/>
        <v>3</v>
      </c>
      <c r="BQ131" s="3">
        <f t="shared" si="80"/>
        <v>3</v>
      </c>
      <c r="BR131" s="3">
        <f t="shared" si="81"/>
        <v>3</v>
      </c>
      <c r="BS131" s="3">
        <f t="shared" si="82"/>
        <v>2</v>
      </c>
      <c r="BT131" s="3">
        <f t="shared" si="83"/>
        <v>2</v>
      </c>
      <c r="BU131" s="3">
        <f t="shared" si="84"/>
        <v>2</v>
      </c>
      <c r="BV131" s="3">
        <f t="shared" si="85"/>
        <v>2</v>
      </c>
      <c r="BW131" s="3">
        <f t="shared" si="86"/>
        <v>2</v>
      </c>
      <c r="BY131" s="5">
        <f t="shared" si="67"/>
        <v>41</v>
      </c>
      <c r="CC131" s="3">
        <f t="shared" si="87"/>
        <v>10</v>
      </c>
      <c r="CD131" s="3">
        <f t="shared" si="88"/>
        <v>41</v>
      </c>
      <c r="CE131" s="3">
        <f t="shared" si="68"/>
        <v>3.5</v>
      </c>
      <c r="CF131" s="3">
        <f t="shared" si="69"/>
        <v>99</v>
      </c>
      <c r="CG131" s="3">
        <f t="shared" si="70"/>
        <v>50</v>
      </c>
      <c r="CH131" s="3">
        <f t="shared" si="71"/>
        <v>99</v>
      </c>
      <c r="DC131" s="4"/>
      <c r="DD131" s="5"/>
      <c r="DN131" s="4"/>
      <c r="DO131" s="5"/>
      <c r="DS131" s="4"/>
      <c r="DT131" s="5"/>
    </row>
    <row r="132" spans="1:124" s="3" customFormat="1" ht="16" x14ac:dyDescent="0.2">
      <c r="A132" s="58" t="s">
        <v>109</v>
      </c>
      <c r="B132" s="58" t="s">
        <v>133</v>
      </c>
      <c r="C132" s="58" t="s">
        <v>134</v>
      </c>
      <c r="D132" s="58" t="s">
        <v>134</v>
      </c>
      <c r="E132" s="58" t="s">
        <v>134</v>
      </c>
      <c r="F132" s="58" t="s">
        <v>134</v>
      </c>
      <c r="G132" s="58" t="s">
        <v>134</v>
      </c>
      <c r="H132" s="58" t="s">
        <v>134</v>
      </c>
      <c r="I132" s="58" t="s">
        <v>134</v>
      </c>
      <c r="J132" s="58" t="s">
        <v>134</v>
      </c>
      <c r="K132" s="58" t="s">
        <v>134</v>
      </c>
      <c r="L132" s="58" t="s">
        <v>134</v>
      </c>
      <c r="M132" s="58" t="s">
        <v>134</v>
      </c>
      <c r="N132" s="58" t="s">
        <v>134</v>
      </c>
      <c r="O132" s="58" t="s">
        <v>134</v>
      </c>
      <c r="P132" s="58" t="s">
        <v>110</v>
      </c>
      <c r="Q132" s="58" t="s">
        <v>166</v>
      </c>
      <c r="R132" s="58" t="s">
        <v>136</v>
      </c>
      <c r="S132" s="58" t="s">
        <v>137</v>
      </c>
      <c r="T132" s="58" t="s">
        <v>114</v>
      </c>
      <c r="U132" s="58" t="s">
        <v>138</v>
      </c>
      <c r="V132" s="58" t="s">
        <v>116</v>
      </c>
      <c r="W132" s="58" t="s">
        <v>159</v>
      </c>
      <c r="X132" s="58" t="s">
        <v>140</v>
      </c>
      <c r="Y132" s="58" t="s">
        <v>141</v>
      </c>
      <c r="Z132" s="58" t="s">
        <v>142</v>
      </c>
      <c r="AA132" s="58" t="s">
        <v>182</v>
      </c>
      <c r="AB132" s="58" t="s">
        <v>122</v>
      </c>
      <c r="AC132" s="58" t="s">
        <v>145</v>
      </c>
      <c r="AD132" s="58" t="s">
        <v>174</v>
      </c>
      <c r="AE132" s="58" t="s">
        <v>125</v>
      </c>
      <c r="AF132" s="58" t="s">
        <v>126</v>
      </c>
      <c r="AG132" s="58" t="s">
        <v>147</v>
      </c>
      <c r="AM132" s="3">
        <f t="shared" ref="AM132:AM135" si="89">IF(P132="A higher total energy expenditure (TEE)",1,0)</f>
        <v>0</v>
      </c>
      <c r="AN132" s="3">
        <f t="shared" ref="AN132:AN135" si="90">IF(Q132="Degree of fat-free mass (FFM) is crucial for RMR",1,0)</f>
        <v>0</v>
      </c>
      <c r="AO132" s="3">
        <f t="shared" ref="AO132:AO135" si="91">IF(R132="Genetic predisposition in addition to inactivity and overabundance of food",1,0)</f>
        <v>1</v>
      </c>
      <c r="AP132" s="3">
        <f t="shared" ref="AP132:AP135" si="92">IF(S132="All of the above",1,0)</f>
        <v>1</v>
      </c>
      <c r="AQ132" s="3">
        <f t="shared" ref="AQ132:AQ135" si="93">IF(T132="Body Mass Index (BMI)",1,0)</f>
        <v>1</v>
      </c>
      <c r="AR132" s="3">
        <f t="shared" ref="AR132:AR135" si="94">IF(U132="Iso-BMI curve",1,0)</f>
        <v>0</v>
      </c>
      <c r="AS132" s="3">
        <f t="shared" ref="AS132:AS135" si="95">IF(V132="Male 34 years old, BMI 35 kg/m2, diabetes type II, obstructive sleep apnea (OSAS)",1,0)</f>
        <v>1</v>
      </c>
      <c r="AT132" s="3">
        <f t="shared" ref="AT132:AT135" si="96">IF(W132="5–10% weight loss from baseline weight",1,0)</f>
        <v>0</v>
      </c>
      <c r="AU132" s="3">
        <f t="shared" ref="AU132:AU135" si="97">IF(X132="Combined endurance and resistance exercise",1,0)</f>
        <v>0</v>
      </c>
      <c r="AV132" s="3">
        <f t="shared" ref="AV132:AV135" si="98">IF(Y132="Combination of diet, exercise and CBT",1,0)</f>
        <v>1</v>
      </c>
      <c r="AW132" s="3">
        <f t="shared" ref="AW132:AW135" si="99">IF(Z132="Any diet can give the same weight reduction given equal negative energy balance and long-term compliance",1,0)</f>
        <v>1</v>
      </c>
      <c r="AX132" s="3">
        <f t="shared" ref="AX132:AX135" si="100">IF(AA132="An energy deficit of approximately 600 kcal/day",1,0)</f>
        <v>0</v>
      </c>
      <c r="AY132" s="3">
        <f t="shared" ref="AY132:AY135" si="101">IF(AB132="Approximately 15% of patients experience suboptimal weight loss or significant weight re-gain, following gastric bypass surgery (GBP)",1,0)</f>
        <v>0</v>
      </c>
      <c r="AZ132" s="3">
        <f t="shared" ref="AZ132:AZ135" si="102">IF(AC132="Low levels of vitamin B12, vitamin D, calcium, and iron",1,0)</f>
        <v>1</v>
      </c>
      <c r="BA132" s="3">
        <f t="shared" ref="BA132:BA135" si="103">IF(AD132="Osteoporosis",1,0)</f>
        <v>0</v>
      </c>
      <c r="BB132" s="3">
        <f t="shared" ref="BB132:BB135" si="104">IF(AE132="45–60 min/day moderate intensity",1,0)</f>
        <v>0</v>
      </c>
      <c r="BC132" s="3">
        <f t="shared" ref="BC132:BC135" si="105">IF(AF132="&lt; 10%",1,0)</f>
        <v>0</v>
      </c>
      <c r="BD132" s="3">
        <f t="shared" ref="BD132:BD135" si="106">IF(AG132="Eating breakfast &gt; 5 days/week",1,0)</f>
        <v>0</v>
      </c>
      <c r="BE132" s="3">
        <f t="shared" si="72"/>
        <v>1</v>
      </c>
      <c r="BF132" s="5">
        <f t="shared" ref="BF132:BF135" si="107">SUM(AM132:BB132)+SUM(BD132:BE132)</f>
        <v>8</v>
      </c>
      <c r="BI132" s="3">
        <f t="shared" ref="BI132:BI135" si="108">VALUE(LEFT(A132,1))</f>
        <v>1</v>
      </c>
      <c r="BJ132" s="3">
        <f t="shared" si="73"/>
        <v>3</v>
      </c>
      <c r="BK132" s="3">
        <f t="shared" si="74"/>
        <v>2</v>
      </c>
      <c r="BL132" s="3">
        <f t="shared" si="75"/>
        <v>2</v>
      </c>
      <c r="BM132" s="3">
        <f t="shared" si="76"/>
        <v>2</v>
      </c>
      <c r="BN132" s="3">
        <f t="shared" si="77"/>
        <v>2</v>
      </c>
      <c r="BO132" s="3">
        <f t="shared" si="78"/>
        <v>2</v>
      </c>
      <c r="BP132" s="3">
        <f t="shared" si="79"/>
        <v>2</v>
      </c>
      <c r="BQ132" s="3">
        <f t="shared" si="80"/>
        <v>2</v>
      </c>
      <c r="BR132" s="3">
        <f t="shared" si="81"/>
        <v>2</v>
      </c>
      <c r="BS132" s="3">
        <f t="shared" si="82"/>
        <v>2</v>
      </c>
      <c r="BT132" s="3">
        <f t="shared" si="83"/>
        <v>2</v>
      </c>
      <c r="BU132" s="3">
        <f t="shared" si="84"/>
        <v>2</v>
      </c>
      <c r="BV132" s="3">
        <f t="shared" si="85"/>
        <v>2</v>
      </c>
      <c r="BW132" s="3">
        <f t="shared" si="86"/>
        <v>2</v>
      </c>
      <c r="BY132" s="5">
        <f t="shared" ref="BY132:BY135" si="109">SUM(BI132:BW132)</f>
        <v>30</v>
      </c>
      <c r="CC132" s="3">
        <f t="shared" si="87"/>
        <v>8</v>
      </c>
      <c r="CD132" s="3">
        <f t="shared" si="88"/>
        <v>30</v>
      </c>
      <c r="CE132" s="3">
        <f t="shared" ref="CE132:CE135" si="110">_xlfn.RANK.AVG(CC132,$CC132:$CC264,1)</f>
        <v>1.5</v>
      </c>
      <c r="CF132" s="3">
        <f t="shared" ref="CF132:CF135" si="111">_xlfn.RANK.AVG(CD132,$CD$3:$CD$135,1)</f>
        <v>18</v>
      </c>
      <c r="CG132" s="3">
        <f t="shared" ref="CG132:CG135" si="112">_xlfn.RANK.AVG(CC132,$CC$3:$CC$135,1)</f>
        <v>15.5</v>
      </c>
      <c r="CH132" s="3">
        <f t="shared" ref="CH132:CH135" si="113">_xlfn.RANK.AVG(CD132,$CD$3:$CD$135,1)</f>
        <v>18</v>
      </c>
      <c r="DC132" s="4"/>
      <c r="DD132" s="5"/>
      <c r="DN132" s="4"/>
      <c r="DO132" s="5"/>
      <c r="DS132" s="4"/>
      <c r="DT132" s="5"/>
    </row>
    <row r="133" spans="1:124" s="3" customFormat="1" ht="16" x14ac:dyDescent="0.2">
      <c r="A133" s="58" t="s">
        <v>134</v>
      </c>
      <c r="B133" s="58" t="s">
        <v>134</v>
      </c>
      <c r="C133" s="58" t="s">
        <v>133</v>
      </c>
      <c r="D133" s="58" t="s">
        <v>133</v>
      </c>
      <c r="E133" s="58" t="s">
        <v>133</v>
      </c>
      <c r="F133" s="58" t="s">
        <v>133</v>
      </c>
      <c r="G133" s="58" t="s">
        <v>132</v>
      </c>
      <c r="H133" s="58" t="s">
        <v>133</v>
      </c>
      <c r="I133" s="58" t="s">
        <v>133</v>
      </c>
      <c r="J133" s="58" t="s">
        <v>133</v>
      </c>
      <c r="K133" s="58" t="s">
        <v>132</v>
      </c>
      <c r="L133" s="58" t="s">
        <v>132</v>
      </c>
      <c r="M133" s="58" t="s">
        <v>133</v>
      </c>
      <c r="N133" s="58" t="s">
        <v>133</v>
      </c>
      <c r="O133" s="58" t="s">
        <v>133</v>
      </c>
      <c r="P133" s="58" t="s">
        <v>110</v>
      </c>
      <c r="Q133" s="58" t="s">
        <v>111</v>
      </c>
      <c r="R133" s="58" t="s">
        <v>136</v>
      </c>
      <c r="S133" s="58" t="s">
        <v>137</v>
      </c>
      <c r="T133" s="58" t="s">
        <v>114</v>
      </c>
      <c r="U133" s="58" t="s">
        <v>138</v>
      </c>
      <c r="V133" s="58" t="s">
        <v>176</v>
      </c>
      <c r="W133" s="58" t="s">
        <v>139</v>
      </c>
      <c r="X133" s="58" t="s">
        <v>118</v>
      </c>
      <c r="Y133" s="58" t="s">
        <v>119</v>
      </c>
      <c r="Z133" s="58" t="s">
        <v>350</v>
      </c>
      <c r="AA133" s="58" t="s">
        <v>143</v>
      </c>
      <c r="AB133" s="58" t="s">
        <v>153</v>
      </c>
      <c r="AC133" s="58" t="s">
        <v>145</v>
      </c>
      <c r="AD133" s="58" t="s">
        <v>174</v>
      </c>
      <c r="AE133" s="58" t="s">
        <v>125</v>
      </c>
      <c r="AF133" s="58" t="s">
        <v>146</v>
      </c>
      <c r="AG133" s="58" t="s">
        <v>147</v>
      </c>
      <c r="AM133" s="3">
        <f t="shared" si="89"/>
        <v>0</v>
      </c>
      <c r="AN133" s="3">
        <f t="shared" si="90"/>
        <v>1</v>
      </c>
      <c r="AO133" s="3">
        <f t="shared" si="91"/>
        <v>1</v>
      </c>
      <c r="AP133" s="3">
        <f t="shared" si="92"/>
        <v>1</v>
      </c>
      <c r="AQ133" s="3">
        <f t="shared" si="93"/>
        <v>1</v>
      </c>
      <c r="AR133" s="3">
        <f t="shared" si="94"/>
        <v>0</v>
      </c>
      <c r="AS133" s="3">
        <f t="shared" si="95"/>
        <v>0</v>
      </c>
      <c r="AT133" s="3">
        <f t="shared" si="96"/>
        <v>0</v>
      </c>
      <c r="AU133" s="3">
        <f t="shared" si="97"/>
        <v>1</v>
      </c>
      <c r="AV133" s="3">
        <f t="shared" si="98"/>
        <v>0</v>
      </c>
      <c r="AW133" s="3">
        <f t="shared" si="99"/>
        <v>0</v>
      </c>
      <c r="AX133" s="3">
        <f t="shared" si="100"/>
        <v>1</v>
      </c>
      <c r="AY133" s="3">
        <f t="shared" si="101"/>
        <v>1</v>
      </c>
      <c r="AZ133" s="3">
        <f t="shared" si="102"/>
        <v>1</v>
      </c>
      <c r="BA133" s="3">
        <f t="shared" si="103"/>
        <v>0</v>
      </c>
      <c r="BB133" s="3">
        <f t="shared" si="104"/>
        <v>0</v>
      </c>
      <c r="BC133" s="3">
        <f t="shared" si="105"/>
        <v>0</v>
      </c>
      <c r="BD133" s="3">
        <f t="shared" si="106"/>
        <v>0</v>
      </c>
      <c r="BE133" s="3">
        <f t="shared" ref="BE133:BE135" si="114">IF(AF133="20%",1,0)</f>
        <v>0</v>
      </c>
      <c r="BF133" s="5">
        <f t="shared" si="107"/>
        <v>8</v>
      </c>
      <c r="BI133" s="3">
        <f t="shared" si="108"/>
        <v>2</v>
      </c>
      <c r="BJ133" s="3">
        <f t="shared" si="73"/>
        <v>2</v>
      </c>
      <c r="BK133" s="3">
        <f t="shared" si="74"/>
        <v>3</v>
      </c>
      <c r="BL133" s="3">
        <f t="shared" si="75"/>
        <v>3</v>
      </c>
      <c r="BM133" s="3">
        <f t="shared" si="76"/>
        <v>3</v>
      </c>
      <c r="BN133" s="3">
        <f t="shared" si="77"/>
        <v>3</v>
      </c>
      <c r="BO133" s="3">
        <f t="shared" si="78"/>
        <v>4</v>
      </c>
      <c r="BP133" s="3">
        <f t="shared" si="79"/>
        <v>3</v>
      </c>
      <c r="BQ133" s="3">
        <f t="shared" si="80"/>
        <v>3</v>
      </c>
      <c r="BR133" s="3">
        <f t="shared" si="81"/>
        <v>3</v>
      </c>
      <c r="BS133" s="3">
        <f t="shared" si="82"/>
        <v>4</v>
      </c>
      <c r="BT133" s="3">
        <f t="shared" si="83"/>
        <v>4</v>
      </c>
      <c r="BU133" s="3">
        <f t="shared" si="84"/>
        <v>3</v>
      </c>
      <c r="BV133" s="3">
        <f t="shared" si="85"/>
        <v>3</v>
      </c>
      <c r="BW133" s="3">
        <f t="shared" si="86"/>
        <v>3</v>
      </c>
      <c r="BY133" s="5">
        <f t="shared" si="109"/>
        <v>46</v>
      </c>
      <c r="CC133" s="3">
        <f t="shared" si="87"/>
        <v>8</v>
      </c>
      <c r="CD133" s="3">
        <f t="shared" si="88"/>
        <v>46</v>
      </c>
      <c r="CE133" s="3">
        <f t="shared" si="110"/>
        <v>1</v>
      </c>
      <c r="CF133" s="3">
        <f t="shared" si="111"/>
        <v>119</v>
      </c>
      <c r="CG133" s="3">
        <f t="shared" si="112"/>
        <v>15.5</v>
      </c>
      <c r="CH133" s="3">
        <f t="shared" si="113"/>
        <v>119</v>
      </c>
      <c r="DC133" s="4"/>
      <c r="DD133" s="5"/>
      <c r="DN133" s="4"/>
      <c r="DO133" s="5"/>
      <c r="DS133" s="4"/>
      <c r="DT133" s="5"/>
    </row>
    <row r="134" spans="1:124" s="3" customFormat="1" ht="16" x14ac:dyDescent="0.2">
      <c r="A134" s="58" t="s">
        <v>109</v>
      </c>
      <c r="B134" s="58" t="s">
        <v>133</v>
      </c>
      <c r="C134" s="58" t="s">
        <v>134</v>
      </c>
      <c r="D134" s="58" t="s">
        <v>109</v>
      </c>
      <c r="E134" s="58" t="s">
        <v>134</v>
      </c>
      <c r="F134" s="58" t="s">
        <v>109</v>
      </c>
      <c r="G134" s="58" t="s">
        <v>109</v>
      </c>
      <c r="H134" s="58" t="s">
        <v>109</v>
      </c>
      <c r="I134" s="58" t="s">
        <v>134</v>
      </c>
      <c r="J134" s="58" t="s">
        <v>134</v>
      </c>
      <c r="K134" s="58" t="s">
        <v>134</v>
      </c>
      <c r="L134" s="58" t="s">
        <v>134</v>
      </c>
      <c r="M134" s="58" t="s">
        <v>109</v>
      </c>
      <c r="N134" s="58" t="s">
        <v>109</v>
      </c>
      <c r="O134" s="58" t="s">
        <v>109</v>
      </c>
      <c r="P134" s="58" t="s">
        <v>135</v>
      </c>
      <c r="Q134" s="58" t="s">
        <v>166</v>
      </c>
      <c r="R134" s="58" t="s">
        <v>167</v>
      </c>
      <c r="S134" s="58" t="s">
        <v>137</v>
      </c>
      <c r="T134" s="58" t="s">
        <v>195</v>
      </c>
      <c r="U134" s="58" t="s">
        <v>138</v>
      </c>
      <c r="V134" s="58" t="s">
        <v>156</v>
      </c>
      <c r="W134" s="58" t="s">
        <v>117</v>
      </c>
      <c r="X134" s="58" t="s">
        <v>140</v>
      </c>
      <c r="Y134" s="58" t="s">
        <v>141</v>
      </c>
      <c r="Z134" s="58" t="s">
        <v>142</v>
      </c>
      <c r="AA134" s="58" t="s">
        <v>143</v>
      </c>
      <c r="AB134" s="58" t="s">
        <v>122</v>
      </c>
      <c r="AC134" s="58" t="s">
        <v>145</v>
      </c>
      <c r="AD134" s="58" t="s">
        <v>123</v>
      </c>
      <c r="AE134" s="58" t="s">
        <v>171</v>
      </c>
      <c r="AF134" s="58" t="s">
        <v>126</v>
      </c>
      <c r="AG134" s="58" t="s">
        <v>192</v>
      </c>
      <c r="AM134" s="3">
        <f t="shared" si="89"/>
        <v>1</v>
      </c>
      <c r="AN134" s="3">
        <f t="shared" si="90"/>
        <v>0</v>
      </c>
      <c r="AO134" s="3">
        <f t="shared" si="91"/>
        <v>0</v>
      </c>
      <c r="AP134" s="3">
        <f t="shared" si="92"/>
        <v>1</v>
      </c>
      <c r="AQ134" s="3">
        <f t="shared" si="93"/>
        <v>0</v>
      </c>
      <c r="AR134" s="3">
        <f t="shared" si="94"/>
        <v>0</v>
      </c>
      <c r="AS134" s="3">
        <f t="shared" si="95"/>
        <v>0</v>
      </c>
      <c r="AT134" s="3">
        <f t="shared" si="96"/>
        <v>1</v>
      </c>
      <c r="AU134" s="3">
        <f t="shared" si="97"/>
        <v>0</v>
      </c>
      <c r="AV134" s="3">
        <f t="shared" si="98"/>
        <v>1</v>
      </c>
      <c r="AW134" s="3">
        <f t="shared" si="99"/>
        <v>1</v>
      </c>
      <c r="AX134" s="3">
        <f t="shared" si="100"/>
        <v>1</v>
      </c>
      <c r="AY134" s="3">
        <f t="shared" si="101"/>
        <v>0</v>
      </c>
      <c r="AZ134" s="3">
        <f t="shared" si="102"/>
        <v>1</v>
      </c>
      <c r="BA134" s="3">
        <f t="shared" si="103"/>
        <v>1</v>
      </c>
      <c r="BB134" s="3">
        <f t="shared" si="104"/>
        <v>1</v>
      </c>
      <c r="BC134" s="3">
        <f t="shared" si="105"/>
        <v>0</v>
      </c>
      <c r="BD134" s="3">
        <f t="shared" si="106"/>
        <v>0</v>
      </c>
      <c r="BE134" s="3">
        <f t="shared" si="114"/>
        <v>1</v>
      </c>
      <c r="BF134" s="5">
        <f t="shared" si="107"/>
        <v>10</v>
      </c>
      <c r="BI134" s="3">
        <f t="shared" si="108"/>
        <v>1</v>
      </c>
      <c r="BJ134" s="3">
        <f t="shared" si="73"/>
        <v>3</v>
      </c>
      <c r="BK134" s="3">
        <f t="shared" si="74"/>
        <v>2</v>
      </c>
      <c r="BL134" s="3">
        <f t="shared" si="75"/>
        <v>1</v>
      </c>
      <c r="BM134" s="3">
        <f t="shared" si="76"/>
        <v>2</v>
      </c>
      <c r="BN134" s="3">
        <f t="shared" si="77"/>
        <v>1</v>
      </c>
      <c r="BO134" s="3">
        <f t="shared" si="78"/>
        <v>1</v>
      </c>
      <c r="BP134" s="3">
        <f t="shared" si="79"/>
        <v>1</v>
      </c>
      <c r="BQ134" s="3">
        <f t="shared" si="80"/>
        <v>2</v>
      </c>
      <c r="BR134" s="3">
        <f t="shared" si="81"/>
        <v>2</v>
      </c>
      <c r="BS134" s="3">
        <f t="shared" si="82"/>
        <v>2</v>
      </c>
      <c r="BT134" s="3">
        <f t="shared" si="83"/>
        <v>2</v>
      </c>
      <c r="BU134" s="3">
        <f t="shared" si="84"/>
        <v>1</v>
      </c>
      <c r="BV134" s="3">
        <f t="shared" si="85"/>
        <v>1</v>
      </c>
      <c r="BW134" s="3">
        <f t="shared" si="86"/>
        <v>1</v>
      </c>
      <c r="BY134" s="5">
        <f t="shared" si="109"/>
        <v>23</v>
      </c>
      <c r="CC134" s="3">
        <f t="shared" si="87"/>
        <v>10</v>
      </c>
      <c r="CD134" s="3">
        <f t="shared" si="88"/>
        <v>23</v>
      </c>
      <c r="CE134" s="3">
        <f t="shared" si="110"/>
        <v>1</v>
      </c>
      <c r="CF134" s="3">
        <f t="shared" si="111"/>
        <v>4.5</v>
      </c>
      <c r="CG134" s="3">
        <f t="shared" si="112"/>
        <v>50</v>
      </c>
      <c r="CH134" s="3">
        <f t="shared" si="113"/>
        <v>4.5</v>
      </c>
      <c r="DC134" s="4"/>
      <c r="DD134" s="5"/>
      <c r="DN134" s="4"/>
      <c r="DO134" s="5"/>
      <c r="DS134" s="4"/>
      <c r="DT134" s="5"/>
    </row>
    <row r="135" spans="1:124" s="3" customFormat="1" ht="16" x14ac:dyDescent="0.2">
      <c r="A135" s="58" t="s">
        <v>133</v>
      </c>
      <c r="B135" s="58" t="s">
        <v>132</v>
      </c>
      <c r="C135" s="58" t="s">
        <v>133</v>
      </c>
      <c r="D135" s="58" t="s">
        <v>134</v>
      </c>
      <c r="E135" s="58" t="s">
        <v>134</v>
      </c>
      <c r="F135" s="58" t="s">
        <v>134</v>
      </c>
      <c r="G135" s="58" t="s">
        <v>134</v>
      </c>
      <c r="H135" s="58" t="s">
        <v>134</v>
      </c>
      <c r="I135" s="58" t="s">
        <v>133</v>
      </c>
      <c r="J135" s="58" t="s">
        <v>134</v>
      </c>
      <c r="K135" s="58" t="s">
        <v>109</v>
      </c>
      <c r="L135" s="58" t="s">
        <v>134</v>
      </c>
      <c r="M135" s="58" t="s">
        <v>134</v>
      </c>
      <c r="N135" s="58" t="s">
        <v>133</v>
      </c>
      <c r="O135" s="58" t="s">
        <v>134</v>
      </c>
      <c r="P135" s="58" t="s">
        <v>135</v>
      </c>
      <c r="Q135" s="58" t="s">
        <v>111</v>
      </c>
      <c r="R135" s="58" t="s">
        <v>136</v>
      </c>
      <c r="S135" s="58" t="s">
        <v>137</v>
      </c>
      <c r="T135" s="58" t="s">
        <v>114</v>
      </c>
      <c r="U135" s="58" t="s">
        <v>138</v>
      </c>
      <c r="V135" s="58" t="s">
        <v>116</v>
      </c>
      <c r="W135" s="58" t="s">
        <v>117</v>
      </c>
      <c r="X135" s="58" t="s">
        <v>140</v>
      </c>
      <c r="Y135" s="58" t="s">
        <v>141</v>
      </c>
      <c r="Z135" s="58" t="s">
        <v>142</v>
      </c>
      <c r="AA135" s="58" t="s">
        <v>143</v>
      </c>
      <c r="AB135" s="58" t="s">
        <v>122</v>
      </c>
      <c r="AC135" s="58" t="s">
        <v>145</v>
      </c>
      <c r="AD135" s="58" t="s">
        <v>174</v>
      </c>
      <c r="AE135" s="58" t="s">
        <v>125</v>
      </c>
      <c r="AF135" s="58" t="s">
        <v>126</v>
      </c>
      <c r="AG135" s="58" t="s">
        <v>127</v>
      </c>
      <c r="AM135" s="3">
        <f t="shared" si="89"/>
        <v>1</v>
      </c>
      <c r="AN135" s="3">
        <f t="shared" si="90"/>
        <v>1</v>
      </c>
      <c r="AO135" s="3">
        <f t="shared" si="91"/>
        <v>1</v>
      </c>
      <c r="AP135" s="3">
        <f t="shared" si="92"/>
        <v>1</v>
      </c>
      <c r="AQ135" s="3">
        <f t="shared" si="93"/>
        <v>1</v>
      </c>
      <c r="AR135" s="3">
        <f t="shared" si="94"/>
        <v>0</v>
      </c>
      <c r="AS135" s="3">
        <f t="shared" si="95"/>
        <v>1</v>
      </c>
      <c r="AT135" s="3">
        <f t="shared" si="96"/>
        <v>1</v>
      </c>
      <c r="AU135" s="3">
        <f t="shared" si="97"/>
        <v>0</v>
      </c>
      <c r="AV135" s="3">
        <f t="shared" si="98"/>
        <v>1</v>
      </c>
      <c r="AW135" s="3">
        <f t="shared" si="99"/>
        <v>1</v>
      </c>
      <c r="AX135" s="3">
        <f t="shared" si="100"/>
        <v>1</v>
      </c>
      <c r="AY135" s="3">
        <f t="shared" si="101"/>
        <v>0</v>
      </c>
      <c r="AZ135" s="3">
        <f t="shared" si="102"/>
        <v>1</v>
      </c>
      <c r="BA135" s="3">
        <f t="shared" si="103"/>
        <v>0</v>
      </c>
      <c r="BB135" s="3">
        <f t="shared" si="104"/>
        <v>0</v>
      </c>
      <c r="BC135" s="3">
        <f t="shared" si="105"/>
        <v>0</v>
      </c>
      <c r="BD135" s="3">
        <f t="shared" si="106"/>
        <v>1</v>
      </c>
      <c r="BE135" s="3">
        <f t="shared" si="114"/>
        <v>1</v>
      </c>
      <c r="BF135" s="5">
        <f t="shared" si="107"/>
        <v>13</v>
      </c>
      <c r="BI135" s="3">
        <f t="shared" si="108"/>
        <v>3</v>
      </c>
      <c r="BJ135" s="3">
        <f t="shared" si="73"/>
        <v>4</v>
      </c>
      <c r="BK135" s="3">
        <f t="shared" si="74"/>
        <v>3</v>
      </c>
      <c r="BL135" s="3">
        <f t="shared" si="75"/>
        <v>2</v>
      </c>
      <c r="BM135" s="3">
        <f t="shared" si="76"/>
        <v>2</v>
      </c>
      <c r="BN135" s="3">
        <f t="shared" si="77"/>
        <v>2</v>
      </c>
      <c r="BO135" s="3">
        <f t="shared" si="78"/>
        <v>2</v>
      </c>
      <c r="BP135" s="3">
        <f t="shared" si="79"/>
        <v>2</v>
      </c>
      <c r="BQ135" s="3">
        <f t="shared" si="80"/>
        <v>3</v>
      </c>
      <c r="BR135" s="3">
        <f t="shared" si="81"/>
        <v>2</v>
      </c>
      <c r="BS135" s="3">
        <f t="shared" si="82"/>
        <v>1</v>
      </c>
      <c r="BT135" s="3">
        <f t="shared" si="83"/>
        <v>2</v>
      </c>
      <c r="BU135" s="3">
        <f t="shared" si="84"/>
        <v>2</v>
      </c>
      <c r="BV135" s="3">
        <f t="shared" si="85"/>
        <v>3</v>
      </c>
      <c r="BW135" s="3">
        <f t="shared" si="86"/>
        <v>2</v>
      </c>
      <c r="BY135" s="5">
        <f t="shared" si="109"/>
        <v>35</v>
      </c>
      <c r="CC135" s="3">
        <f t="shared" si="87"/>
        <v>13</v>
      </c>
      <c r="CD135" s="3">
        <f t="shared" si="88"/>
        <v>35</v>
      </c>
      <c r="CE135" s="3">
        <f t="shared" si="110"/>
        <v>1</v>
      </c>
      <c r="CF135" s="3">
        <f t="shared" si="111"/>
        <v>44.5</v>
      </c>
      <c r="CG135" s="3">
        <f t="shared" si="112"/>
        <v>122</v>
      </c>
      <c r="CH135" s="3">
        <f t="shared" si="113"/>
        <v>44.5</v>
      </c>
      <c r="DC135" s="4"/>
      <c r="DD135" s="5"/>
      <c r="DI135" s="95"/>
      <c r="DN135" s="4"/>
      <c r="DO135" s="5"/>
      <c r="DS135" s="4"/>
      <c r="DT135" s="5"/>
    </row>
    <row r="137" spans="1:124" x14ac:dyDescent="0.2">
      <c r="BF137" s="5"/>
    </row>
  </sheetData>
  <autoFilter ref="A2:AG135" xr:uid="{00000000-0009-0000-0000-000000000000}">
    <sortState xmlns:xlrd2="http://schemas.microsoft.com/office/spreadsheetml/2017/richdata2" ref="A3:AG135">
      <sortCondition sortBy="cellColor" ref="P2:P135" dxfId="1"/>
    </sortState>
  </autoFilter>
  <sortState xmlns:xlrd2="http://schemas.microsoft.com/office/spreadsheetml/2017/richdata2" ref="DM3:DM135">
    <sortCondition descending="1" ref="DM3:DM13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13</vt:i4>
      </vt:variant>
    </vt:vector>
  </HeadingPairs>
  <TitlesOfParts>
    <vt:vector size="13" baseType="lpstr">
      <vt:lpstr>0. READ ME! Totals &amp; Legend</vt:lpstr>
      <vt:lpstr>1. MedStudsData</vt:lpstr>
      <vt:lpstr>2. MacStudsData</vt:lpstr>
      <vt:lpstr>3. Meds+MacStuds Data (n=207)</vt:lpstr>
      <vt:lpstr>4. M&amp;M St.Data HIGHLIGHT</vt:lpstr>
      <vt:lpstr>5. M&amp;M Data SORTED</vt:lpstr>
      <vt:lpstr>6. Confidence Data (n=180)</vt:lpstr>
      <vt:lpstr>7. Knowledge Data ONLY (n=133)</vt:lpstr>
      <vt:lpstr>8. Kno. &amp; Conf. Data (n=133)</vt:lpstr>
      <vt:lpstr>9. Fig1 &amp; Fig2 (n=133)</vt:lpstr>
      <vt:lpstr>10. Fig3 &amp; Table1 (n=180)</vt:lpstr>
      <vt:lpstr>11. Dean's Qu - Data</vt:lpstr>
      <vt:lpstr>12. Dean's Qu - Formatted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2020-10-25T16:38:26Z</dcterms:created>
  <dcterms:modified xsi:type="dcterms:W3CDTF">2022-03-03T20:15:52Z</dcterms:modified>
</cp:coreProperties>
</file>