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MC veterinary\"/>
    </mc:Choice>
  </mc:AlternateContent>
  <bookViews>
    <workbookView xWindow="240" yWindow="90" windowWidth="20115" windowHeight="7425" activeTab="1"/>
  </bookViews>
  <sheets>
    <sheet name=" Control Group" sheetId="1" r:id="rId1"/>
    <sheet name="Experimental Group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3" i="1" l="1"/>
  <c r="N3" i="2" l="1"/>
  <c r="R8" i="2"/>
  <c r="O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7" i="2"/>
  <c r="R6" i="2"/>
  <c r="R5" i="2"/>
  <c r="R4" i="2"/>
  <c r="R3" i="2"/>
  <c r="Q23" i="2"/>
  <c r="Q22" i="2"/>
  <c r="Q21" i="2"/>
  <c r="Q20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O23" i="2"/>
  <c r="P23" i="2" s="1"/>
  <c r="O22" i="2"/>
  <c r="P22" i="2" s="1"/>
  <c r="O21" i="2"/>
  <c r="P21" i="2" s="1"/>
  <c r="O20" i="2"/>
  <c r="P20" i="2" s="1"/>
  <c r="O18" i="2"/>
  <c r="P18" i="2" s="1"/>
  <c r="O17" i="2"/>
  <c r="P17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7" i="2"/>
  <c r="P7" i="2" s="1"/>
  <c r="O6" i="2"/>
  <c r="P6" i="2" s="1"/>
  <c r="O5" i="2"/>
  <c r="P5" i="2" s="1"/>
  <c r="P4" i="2"/>
  <c r="O3" i="2"/>
  <c r="P3" i="2" s="1"/>
  <c r="N23" i="2"/>
  <c r="N22" i="2"/>
  <c r="N21" i="2"/>
  <c r="N20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P4" i="1"/>
  <c r="Q23" i="1"/>
  <c r="Q22" i="1"/>
  <c r="Q21" i="1"/>
  <c r="Q20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P23" i="1"/>
  <c r="P22" i="1"/>
  <c r="P21" i="1"/>
  <c r="P20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3" i="1"/>
  <c r="N4" i="1"/>
  <c r="N12" i="1"/>
  <c r="N8" i="1"/>
  <c r="O23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M23" i="1"/>
  <c r="N23" i="1" s="1"/>
  <c r="M22" i="1"/>
  <c r="N22" i="1" s="1"/>
  <c r="M21" i="1"/>
  <c r="N21" i="1" s="1"/>
  <c r="M20" i="1"/>
  <c r="N20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M11" i="1"/>
  <c r="N11" i="1" s="1"/>
  <c r="M10" i="1"/>
  <c r="N10" i="1" s="1"/>
  <c r="M9" i="1"/>
  <c r="N9" i="1" s="1"/>
  <c r="M8" i="1"/>
  <c r="M7" i="1"/>
  <c r="N7" i="1" s="1"/>
  <c r="M6" i="1"/>
  <c r="N6" i="1" s="1"/>
  <c r="M5" i="1"/>
  <c r="N5" i="1" s="1"/>
  <c r="M4" i="1"/>
  <c r="M3" i="1"/>
  <c r="N3" i="1" s="1"/>
  <c r="L17" i="1"/>
  <c r="L23" i="1"/>
  <c r="L22" i="1"/>
  <c r="L21" i="1"/>
  <c r="L20" i="1"/>
  <c r="L18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<sst xmlns="http://schemas.openxmlformats.org/spreadsheetml/2006/main" count="80" uniqueCount="61">
  <si>
    <t xml:space="preserve">Parameters 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</si>
  <si>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</si>
  <si>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</si>
  <si>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</si>
  <si>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</si>
  <si>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</si>
  <si>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</si>
  <si>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</si>
  <si>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</si>
  <si>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</si>
  <si>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</si>
  <si>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Lymphocytes (LIM %)</t>
  </si>
  <si>
    <t>Monocytes (MON %)</t>
  </si>
  <si>
    <t>Eosinophils (EOS %)</t>
  </si>
  <si>
    <t>Basophils (BAS %)</t>
  </si>
  <si>
    <t>Hemoglobin(xG/L)</t>
  </si>
  <si>
    <t>Hematocrit (HCT %)</t>
  </si>
  <si>
    <t>MCV (fL)</t>
  </si>
  <si>
    <t>MCH (pg)</t>
  </si>
  <si>
    <t>MCHC(g/dL)</t>
  </si>
  <si>
    <t>Color indicator</t>
  </si>
  <si>
    <t>Erythrocyte sedimentation rate (x mm/hour)</t>
  </si>
  <si>
    <t>Биохимия</t>
  </si>
  <si>
    <t>ALT (U/L)</t>
  </si>
  <si>
    <t>AST (U/L)</t>
  </si>
  <si>
    <t>Glucose (mmol/L)</t>
  </si>
  <si>
    <t xml:space="preserve">Testosterone (nmol/L) </t>
  </si>
  <si>
    <t>Neutrophils (NEU %)</t>
  </si>
  <si>
    <t>Mean</t>
  </si>
  <si>
    <t>SD</t>
  </si>
  <si>
    <t>Control Group</t>
  </si>
  <si>
    <t>Median</t>
  </si>
  <si>
    <t>Min</t>
  </si>
  <si>
    <t>Max</t>
  </si>
  <si>
    <t>E1</t>
  </si>
  <si>
    <t>E2</t>
  </si>
  <si>
    <t>E3</t>
  </si>
  <si>
    <t>E4</t>
  </si>
  <si>
    <t>E6</t>
  </si>
  <si>
    <t>E7</t>
  </si>
  <si>
    <t>E8</t>
  </si>
  <si>
    <t>E9</t>
  </si>
  <si>
    <t>E10</t>
  </si>
  <si>
    <t>E11</t>
  </si>
  <si>
    <t>E12</t>
  </si>
  <si>
    <t>Hemoglobin (g/L)</t>
  </si>
  <si>
    <t>Experimental Group</t>
  </si>
  <si>
    <t>E5</t>
  </si>
  <si>
    <r>
      <t>WLC (x10</t>
    </r>
    <r>
      <rPr>
        <vertAlign val="superscript"/>
        <sz val="12"/>
        <color theme="1"/>
        <rFont val="Calibri"/>
        <family val="2"/>
        <charset val="204"/>
        <scheme val="minor"/>
      </rPr>
      <t>9</t>
    </r>
    <r>
      <rPr>
        <sz val="12"/>
        <color theme="1"/>
        <rFont val="Calibri"/>
        <family val="2"/>
        <charset val="204"/>
        <scheme val="minor"/>
      </rPr>
      <t>/L)</t>
    </r>
  </si>
  <si>
    <r>
      <t>Erythrocytes (RBC x10</t>
    </r>
    <r>
      <rPr>
        <vertAlign val="superscript"/>
        <sz val="12"/>
        <color theme="1"/>
        <rFont val="Calibri"/>
        <family val="2"/>
        <charset val="204"/>
        <scheme val="minor"/>
      </rPr>
      <t>12</t>
    </r>
    <r>
      <rPr>
        <sz val="12"/>
        <color theme="1"/>
        <rFont val="Calibri"/>
        <family val="2"/>
        <charset val="204"/>
        <scheme val="minor"/>
      </rPr>
      <t>/L)</t>
    </r>
  </si>
  <si>
    <r>
      <t xml:space="preserve">Platelets </t>
    </r>
    <r>
      <rPr>
        <sz val="12"/>
        <color theme="1"/>
        <rFont val="Calibri"/>
        <family val="2"/>
        <charset val="204"/>
        <scheme val="minor"/>
      </rPr>
      <t>(PLTx10</t>
    </r>
    <r>
      <rPr>
        <vertAlign val="superscript"/>
        <sz val="12"/>
        <color theme="1"/>
        <rFont val="Calibri"/>
        <family val="2"/>
        <charset val="204"/>
        <scheme val="minor"/>
      </rPr>
      <t>9</t>
    </r>
    <r>
      <rPr>
        <sz val="12"/>
        <color theme="1"/>
        <rFont val="Calibri"/>
        <family val="2"/>
        <charset val="204"/>
        <scheme val="minor"/>
      </rPr>
      <t>/L)</t>
    </r>
  </si>
  <si>
    <r>
      <t xml:space="preserve">Mean platelet volume </t>
    </r>
    <r>
      <rPr>
        <sz val="12"/>
        <color theme="1"/>
        <rFont val="Calibri"/>
        <family val="2"/>
        <charset val="204"/>
        <scheme val="minor"/>
      </rPr>
      <t>(fL)</t>
    </r>
  </si>
  <si>
    <r>
      <t>WLC (x10</t>
    </r>
    <r>
      <rPr>
        <b/>
        <vertAlign val="superscript"/>
        <sz val="12"/>
        <color theme="1"/>
        <rFont val="Calibri"/>
        <family val="2"/>
        <charset val="204"/>
        <scheme val="minor"/>
      </rPr>
      <t>9</t>
    </r>
    <r>
      <rPr>
        <b/>
        <sz val="12"/>
        <color theme="1"/>
        <rFont val="Calibri"/>
        <family val="2"/>
        <charset val="204"/>
        <scheme val="minor"/>
      </rPr>
      <t>/L)</t>
    </r>
  </si>
  <si>
    <r>
      <t>Erythrocytes (RBC x10</t>
    </r>
    <r>
      <rPr>
        <b/>
        <vertAlign val="superscript"/>
        <sz val="12"/>
        <color theme="1"/>
        <rFont val="Calibri"/>
        <family val="2"/>
        <charset val="204"/>
        <scheme val="minor"/>
      </rPr>
      <t>12</t>
    </r>
    <r>
      <rPr>
        <b/>
        <sz val="12"/>
        <color theme="1"/>
        <rFont val="Calibri"/>
        <family val="2"/>
        <charset val="204"/>
        <scheme val="minor"/>
      </rPr>
      <t>/L)</t>
    </r>
  </si>
  <si>
    <r>
      <t xml:space="preserve">Platelets </t>
    </r>
    <r>
      <rPr>
        <b/>
        <sz val="12"/>
        <color theme="1"/>
        <rFont val="Calibri"/>
        <family val="2"/>
        <charset val="204"/>
        <scheme val="minor"/>
      </rPr>
      <t>(PLTx10</t>
    </r>
    <r>
      <rPr>
        <b/>
        <vertAlign val="superscript"/>
        <sz val="12"/>
        <color theme="1"/>
        <rFont val="Calibri"/>
        <family val="2"/>
        <charset val="204"/>
        <scheme val="minor"/>
      </rPr>
      <t>9</t>
    </r>
    <r>
      <rPr>
        <b/>
        <sz val="12"/>
        <color theme="1"/>
        <rFont val="Calibri"/>
        <family val="2"/>
        <charset val="204"/>
        <scheme val="minor"/>
      </rPr>
      <t>/L)</t>
    </r>
  </si>
  <si>
    <r>
      <t xml:space="preserve">Mean platelet volume </t>
    </r>
    <r>
      <rPr>
        <b/>
        <sz val="12"/>
        <color theme="1"/>
        <rFont val="Calibri"/>
        <family val="2"/>
        <charset val="204"/>
        <scheme val="minor"/>
      </rPr>
      <t>(fL)</t>
    </r>
  </si>
  <si>
    <t>SE</t>
  </si>
  <si>
    <t xml:space="preserve">ALT (U/L) </t>
  </si>
  <si>
    <t xml:space="preserve">AST (U/L)  </t>
  </si>
  <si>
    <t xml:space="preserve">Glucose (mmol/L) </t>
  </si>
  <si>
    <t>Testosterone (nmol/L)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</si>
</sst>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222222"/>
      <name val="Calibri"/>
      <family val="2"/>
      <charset val="204"/>
      <scheme val="minor"/>
    </font>
    <font>
      <b/>
      <sz val="12"/>
      <color rgb="FF222222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2" fillId="0" borderId="6" xfId="0" applyFont="1" applyBorder="1"/>
    <xf numFmtId="2" fontId="1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vertical="center" wrapText="1"/>
    </xf>
    <xf numFmtId="2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="75" zoomScaleNormal="75" workbookViewId="0">
      <selection activeCell="S2" sqref="S2"/>
    </sheetView>
  </sheetViews>
  <sheetFormatPr defaultRowHeight="15.75" x14ac:dyDescent="0.25"/>
  <cols>
    <col min="1" max="1" width="48.28515625" style="1" customWidth="1"/>
    <col min="2" max="11" width="9.140625" style="1"/>
    <col min="12" max="12" width="10.28515625" style="1" customWidth="1"/>
    <col min="13" max="14" width="9.140625" style="23"/>
    <col min="15" max="17" width="10.85546875" style="1" customWidth="1"/>
    <col min="18" max="18" width="10.7109375" style="1" customWidth="1"/>
    <col min="19" max="19" width="13.5703125" style="1" customWidth="1"/>
    <col min="20" max="16384" width="9.140625" style="1"/>
  </cols>
  <sheetData>
    <row r="1" spans="1:19" ht="21" customHeight="1" thickBot="1" x14ac:dyDescent="0.3">
      <c r="C1" s="33" t="s">
        <v>30</v>
      </c>
      <c r="D1" s="33"/>
      <c r="E1" s="33"/>
      <c r="F1" s="33"/>
      <c r="G1" s="33"/>
      <c r="H1" s="33"/>
      <c r="I1" s="33"/>
      <c r="J1" s="33"/>
    </row>
    <row r="2" spans="1:19" ht="35.25" customHeight="1" thickBot="1" x14ac:dyDescent="0.3">
      <c r="A2" s="9" t="s">
        <v>0</v>
      </c>
      <c r="B2" s="10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2" t="s">
        <v>10</v>
      </c>
      <c r="L2" s="7" t="s">
        <v>28</v>
      </c>
      <c r="M2" s="7" t="s">
        <v>29</v>
      </c>
      <c r="N2" s="7" t="s">
        <v>56</v>
      </c>
      <c r="O2" s="6" t="s">
        <v>31</v>
      </c>
      <c r="P2" s="6" t="s">
        <v>32</v>
      </c>
      <c r="Q2" s="6" t="s">
        <v>33</v>
      </c>
      <c r="R2" s="2"/>
      <c r="S2" s="13"/>
    </row>
    <row r="3" spans="1:19" ht="17.25" customHeight="1" thickBot="1" x14ac:dyDescent="0.3">
      <c r="A3" s="14" t="s">
        <v>48</v>
      </c>
      <c r="B3" s="15">
        <v>5.5</v>
      </c>
      <c r="C3" s="16">
        <v>6.8</v>
      </c>
      <c r="D3" s="16">
        <v>8.3000000000000007</v>
      </c>
      <c r="E3" s="16">
        <v>7.8</v>
      </c>
      <c r="F3" s="15">
        <v>9.1</v>
      </c>
      <c r="G3" s="16">
        <v>5.9</v>
      </c>
      <c r="H3" s="16">
        <v>7.9</v>
      </c>
      <c r="I3" s="16">
        <v>6.9</v>
      </c>
      <c r="J3" s="16">
        <v>7.3</v>
      </c>
      <c r="K3" s="17">
        <v>6.9</v>
      </c>
      <c r="L3" s="24">
        <f>AVERAGE(B3:K3)</f>
        <v>7.24</v>
      </c>
      <c r="M3" s="25">
        <f>_xlfn.STDEV.S(B3:K3)</f>
        <v>1.0844353369380682</v>
      </c>
      <c r="N3" s="25">
        <f>M3/SQRT(10)</f>
        <v>0.34292856398964222</v>
      </c>
      <c r="O3" s="8">
        <f t="shared" ref="O3:O18" si="0">MEDIAN(B3:K3)</f>
        <v>7.1</v>
      </c>
      <c r="P3" s="8">
        <f>MIN(B3:K3)</f>
        <v>5.5</v>
      </c>
      <c r="Q3" s="8">
        <f>MAX(B3:K3)</f>
        <v>9.1</v>
      </c>
      <c r="R3" s="26"/>
      <c r="S3" s="26"/>
    </row>
    <row r="4" spans="1:19" ht="22.5" customHeight="1" thickBot="1" x14ac:dyDescent="0.3">
      <c r="A4" s="14" t="s">
        <v>27</v>
      </c>
      <c r="B4" s="15">
        <v>48</v>
      </c>
      <c r="C4" s="16">
        <v>53</v>
      </c>
      <c r="D4" s="16">
        <v>52</v>
      </c>
      <c r="E4" s="16">
        <v>53</v>
      </c>
      <c r="F4" s="15">
        <v>61</v>
      </c>
      <c r="G4" s="16">
        <v>49</v>
      </c>
      <c r="H4" s="16">
        <v>57</v>
      </c>
      <c r="I4" s="16">
        <v>57</v>
      </c>
      <c r="J4" s="16">
        <v>55</v>
      </c>
      <c r="K4" s="17">
        <v>51</v>
      </c>
      <c r="L4" s="8">
        <f t="shared" ref="L4:L15" si="1">AVERAGE(B4:K4)</f>
        <v>53.6</v>
      </c>
      <c r="M4" s="25">
        <f t="shared" ref="M4:M18" si="2">_xlfn.STDEV.S(B4:K4)</f>
        <v>3.9777157040470135</v>
      </c>
      <c r="N4" s="25">
        <f>M4/SQRT(10)</f>
        <v>1.2578641509408806</v>
      </c>
      <c r="O4" s="8">
        <f t="shared" si="0"/>
        <v>53</v>
      </c>
      <c r="P4" s="8">
        <f>MIN(B4:K4)</f>
        <v>48</v>
      </c>
      <c r="Q4" s="8">
        <f t="shared" ref="Q4:Q18" si="3">MAX(B4:K4)</f>
        <v>61</v>
      </c>
      <c r="R4" s="26"/>
      <c r="S4" s="26"/>
    </row>
    <row r="5" spans="1:19" ht="21" customHeight="1" thickBot="1" x14ac:dyDescent="0.3">
      <c r="A5" s="14" t="s">
        <v>11</v>
      </c>
      <c r="B5" s="15">
        <v>43</v>
      </c>
      <c r="C5" s="16">
        <v>41</v>
      </c>
      <c r="D5" s="16">
        <v>37</v>
      </c>
      <c r="E5" s="16">
        <v>39</v>
      </c>
      <c r="F5" s="15">
        <v>35</v>
      </c>
      <c r="G5" s="16">
        <v>42</v>
      </c>
      <c r="H5" s="16">
        <v>37</v>
      </c>
      <c r="I5" s="16">
        <v>37</v>
      </c>
      <c r="J5" s="16">
        <v>41</v>
      </c>
      <c r="K5" s="17">
        <v>42</v>
      </c>
      <c r="L5" s="8">
        <f t="shared" si="1"/>
        <v>39.4</v>
      </c>
      <c r="M5" s="25">
        <f t="shared" si="2"/>
        <v>2.7568097504180442</v>
      </c>
      <c r="N5" s="25">
        <f t="shared" ref="N5:N23" si="4">M5/SQRT(10)</f>
        <v>0.87177978870813466</v>
      </c>
      <c r="O5" s="8">
        <f t="shared" si="0"/>
        <v>40</v>
      </c>
      <c r="P5" s="8">
        <f t="shared" ref="P5:P23" si="5">MIN(B5:K5)</f>
        <v>35</v>
      </c>
      <c r="Q5" s="8">
        <f t="shared" si="3"/>
        <v>43</v>
      </c>
      <c r="R5" s="26"/>
      <c r="S5" s="26"/>
    </row>
    <row r="6" spans="1:19" ht="18.75" customHeight="1" thickBot="1" x14ac:dyDescent="0.3">
      <c r="A6" s="14" t="s">
        <v>12</v>
      </c>
      <c r="B6" s="15">
        <v>5</v>
      </c>
      <c r="C6" s="16">
        <v>4</v>
      </c>
      <c r="D6" s="16">
        <v>5</v>
      </c>
      <c r="E6" s="16">
        <v>5</v>
      </c>
      <c r="F6" s="15">
        <v>4</v>
      </c>
      <c r="G6" s="16">
        <v>5</v>
      </c>
      <c r="H6" s="16">
        <v>7</v>
      </c>
      <c r="I6" s="16">
        <v>5</v>
      </c>
      <c r="J6" s="16">
        <v>4</v>
      </c>
      <c r="K6" s="17">
        <v>4</v>
      </c>
      <c r="L6" s="8">
        <f t="shared" si="1"/>
        <v>4.8</v>
      </c>
      <c r="M6" s="25">
        <f t="shared" si="2"/>
        <v>0.91893658347268103</v>
      </c>
      <c r="N6" s="25">
        <f t="shared" si="4"/>
        <v>0.29059326290271142</v>
      </c>
      <c r="O6" s="8">
        <f t="shared" si="0"/>
        <v>5</v>
      </c>
      <c r="P6" s="8">
        <f t="shared" si="5"/>
        <v>4</v>
      </c>
      <c r="Q6" s="8">
        <f t="shared" si="3"/>
        <v>7</v>
      </c>
      <c r="R6" s="26"/>
      <c r="S6" s="26"/>
    </row>
    <row r="7" spans="1:19" ht="20.25" customHeight="1" thickBot="1" x14ac:dyDescent="0.3">
      <c r="A7" s="14" t="s">
        <v>13</v>
      </c>
      <c r="B7" s="15">
        <v>4</v>
      </c>
      <c r="C7" s="16">
        <v>2</v>
      </c>
      <c r="D7" s="16">
        <v>3</v>
      </c>
      <c r="E7" s="16">
        <v>0</v>
      </c>
      <c r="F7" s="15">
        <v>3</v>
      </c>
      <c r="G7" s="16">
        <v>3</v>
      </c>
      <c r="H7" s="16">
        <v>1</v>
      </c>
      <c r="I7" s="16">
        <v>0</v>
      </c>
      <c r="J7" s="16">
        <v>4</v>
      </c>
      <c r="K7" s="17">
        <v>4</v>
      </c>
      <c r="L7" s="8">
        <f t="shared" si="1"/>
        <v>2.4</v>
      </c>
      <c r="M7" s="25">
        <f t="shared" si="2"/>
        <v>1.5776212754932311</v>
      </c>
      <c r="N7" s="25">
        <f t="shared" si="4"/>
        <v>0.49888765156985887</v>
      </c>
      <c r="O7" s="8">
        <f t="shared" si="0"/>
        <v>3</v>
      </c>
      <c r="P7" s="8">
        <f t="shared" si="5"/>
        <v>0</v>
      </c>
      <c r="Q7" s="8">
        <f t="shared" si="3"/>
        <v>4</v>
      </c>
      <c r="R7" s="26"/>
      <c r="S7" s="26"/>
    </row>
    <row r="8" spans="1:19" ht="18" customHeight="1" thickBot="1" x14ac:dyDescent="0.3">
      <c r="A8" s="14" t="s">
        <v>14</v>
      </c>
      <c r="B8" s="15">
        <v>0</v>
      </c>
      <c r="C8" s="16">
        <v>0</v>
      </c>
      <c r="D8" s="16">
        <v>1</v>
      </c>
      <c r="E8" s="16">
        <v>0</v>
      </c>
      <c r="F8" s="15">
        <v>0</v>
      </c>
      <c r="G8" s="16">
        <v>1</v>
      </c>
      <c r="H8" s="16">
        <v>1</v>
      </c>
      <c r="I8" s="16">
        <v>0</v>
      </c>
      <c r="J8" s="16">
        <v>0</v>
      </c>
      <c r="K8" s="17">
        <v>1</v>
      </c>
      <c r="L8" s="8">
        <f t="shared" si="1"/>
        <v>0.4</v>
      </c>
      <c r="M8" s="25">
        <f t="shared" si="2"/>
        <v>0.5163977794943222</v>
      </c>
      <c r="N8" s="25">
        <f t="shared" si="4"/>
        <v>0.16329931618554519</v>
      </c>
      <c r="O8" s="8">
        <f t="shared" si="0"/>
        <v>0</v>
      </c>
      <c r="P8" s="8">
        <f t="shared" si="5"/>
        <v>0</v>
      </c>
      <c r="Q8" s="8">
        <f t="shared" si="3"/>
        <v>1</v>
      </c>
      <c r="R8" s="26"/>
      <c r="S8" s="26"/>
    </row>
    <row r="9" spans="1:19" ht="21" customHeight="1" thickBot="1" x14ac:dyDescent="0.3">
      <c r="A9" s="14" t="s">
        <v>49</v>
      </c>
      <c r="B9" s="15">
        <v>4.9000000000000004</v>
      </c>
      <c r="C9" s="16">
        <v>4.0999999999999996</v>
      </c>
      <c r="D9" s="16">
        <v>4.8</v>
      </c>
      <c r="E9" s="16">
        <v>4.2</v>
      </c>
      <c r="F9" s="15">
        <v>4.9000000000000004</v>
      </c>
      <c r="G9" s="16">
        <v>4.5999999999999996</v>
      </c>
      <c r="H9" s="16">
        <v>3.9</v>
      </c>
      <c r="I9" s="16">
        <v>4.7</v>
      </c>
      <c r="J9" s="16">
        <v>4.5999999999999996</v>
      </c>
      <c r="K9" s="17">
        <v>4.5999999999999996</v>
      </c>
      <c r="L9" s="8">
        <f t="shared" si="1"/>
        <v>4.53</v>
      </c>
      <c r="M9" s="25">
        <f t="shared" si="2"/>
        <v>0.34657049948186758</v>
      </c>
      <c r="N9" s="25">
        <f t="shared" si="4"/>
        <v>0.10959521481849066</v>
      </c>
      <c r="O9" s="8">
        <f t="shared" si="0"/>
        <v>4.5999999999999996</v>
      </c>
      <c r="P9" s="8">
        <f t="shared" si="5"/>
        <v>3.9</v>
      </c>
      <c r="Q9" s="8">
        <f t="shared" si="3"/>
        <v>4.9000000000000004</v>
      </c>
      <c r="R9" s="26"/>
      <c r="S9" s="26"/>
    </row>
    <row r="10" spans="1:19" ht="21" customHeight="1" thickBot="1" x14ac:dyDescent="0.3">
      <c r="A10" s="14" t="s">
        <v>15</v>
      </c>
      <c r="B10" s="15">
        <v>147</v>
      </c>
      <c r="C10" s="16">
        <v>145</v>
      </c>
      <c r="D10" s="16">
        <v>148</v>
      </c>
      <c r="E10" s="16">
        <v>142</v>
      </c>
      <c r="F10" s="15">
        <v>146</v>
      </c>
      <c r="G10" s="16">
        <v>141</v>
      </c>
      <c r="H10" s="16">
        <v>144</v>
      </c>
      <c r="I10" s="16">
        <v>147</v>
      </c>
      <c r="J10" s="16">
        <v>146</v>
      </c>
      <c r="K10" s="17">
        <v>139</v>
      </c>
      <c r="L10" s="27">
        <f t="shared" si="1"/>
        <v>144.5</v>
      </c>
      <c r="M10" s="25">
        <f t="shared" si="2"/>
        <v>2.9533408577782247</v>
      </c>
      <c r="N10" s="25">
        <f t="shared" si="4"/>
        <v>0.93392838174145987</v>
      </c>
      <c r="O10" s="8">
        <f t="shared" si="0"/>
        <v>145.5</v>
      </c>
      <c r="P10" s="8">
        <f t="shared" si="5"/>
        <v>139</v>
      </c>
      <c r="Q10" s="8">
        <f t="shared" si="3"/>
        <v>148</v>
      </c>
      <c r="R10" s="26"/>
      <c r="S10" s="26"/>
    </row>
    <row r="11" spans="1:19" ht="19.5" customHeight="1" thickBot="1" x14ac:dyDescent="0.3">
      <c r="A11" s="14" t="s">
        <v>16</v>
      </c>
      <c r="B11" s="15">
        <v>44</v>
      </c>
      <c r="C11" s="16">
        <v>42</v>
      </c>
      <c r="D11" s="16">
        <v>45</v>
      </c>
      <c r="E11" s="16">
        <v>44</v>
      </c>
      <c r="F11" s="15">
        <v>43</v>
      </c>
      <c r="G11" s="16">
        <v>42</v>
      </c>
      <c r="H11" s="16">
        <v>45</v>
      </c>
      <c r="I11" s="16">
        <v>44</v>
      </c>
      <c r="J11" s="16">
        <v>43</v>
      </c>
      <c r="K11" s="17">
        <v>44</v>
      </c>
      <c r="L11" s="8">
        <f t="shared" si="1"/>
        <v>43.6</v>
      </c>
      <c r="M11" s="25">
        <f t="shared" si="2"/>
        <v>1.0749676997731399</v>
      </c>
      <c r="N11" s="25">
        <f t="shared" si="4"/>
        <v>0.33993463423951897</v>
      </c>
      <c r="O11" s="8">
        <f t="shared" si="0"/>
        <v>44</v>
      </c>
      <c r="P11" s="8">
        <f t="shared" si="5"/>
        <v>42</v>
      </c>
      <c r="Q11" s="8">
        <f t="shared" si="3"/>
        <v>45</v>
      </c>
      <c r="R11" s="26"/>
      <c r="S11" s="26"/>
    </row>
    <row r="12" spans="1:19" ht="20.25" customHeight="1" thickBot="1" x14ac:dyDescent="0.3">
      <c r="A12" s="14" t="s">
        <v>17</v>
      </c>
      <c r="B12" s="18">
        <v>70</v>
      </c>
      <c r="C12" s="16">
        <v>77</v>
      </c>
      <c r="D12" s="16">
        <v>80</v>
      </c>
      <c r="E12" s="16">
        <v>77</v>
      </c>
      <c r="F12" s="15">
        <v>73</v>
      </c>
      <c r="G12" s="16">
        <v>76</v>
      </c>
      <c r="H12" s="16">
        <v>79</v>
      </c>
      <c r="I12" s="16">
        <v>72</v>
      </c>
      <c r="J12" s="16">
        <v>81</v>
      </c>
      <c r="K12" s="17">
        <v>81</v>
      </c>
      <c r="L12" s="8">
        <f t="shared" si="1"/>
        <v>76.599999999999994</v>
      </c>
      <c r="M12" s="25">
        <f t="shared" si="2"/>
        <v>3.8643671323171831</v>
      </c>
      <c r="N12" s="25">
        <f t="shared" si="4"/>
        <v>1.2220201853215571</v>
      </c>
      <c r="O12" s="8">
        <f t="shared" si="0"/>
        <v>77</v>
      </c>
      <c r="P12" s="8">
        <f t="shared" si="5"/>
        <v>70</v>
      </c>
      <c r="Q12" s="8">
        <f t="shared" si="3"/>
        <v>81</v>
      </c>
      <c r="R12" s="26"/>
      <c r="S12" s="26"/>
    </row>
    <row r="13" spans="1:19" ht="23.25" customHeight="1" thickBot="1" x14ac:dyDescent="0.3">
      <c r="A13" s="14" t="s">
        <v>18</v>
      </c>
      <c r="B13" s="18">
        <v>21.9</v>
      </c>
      <c r="C13" s="16">
        <v>22.9</v>
      </c>
      <c r="D13" s="16">
        <v>26.1</v>
      </c>
      <c r="E13" s="16">
        <v>23.2</v>
      </c>
      <c r="F13" s="15">
        <v>25.1</v>
      </c>
      <c r="G13" s="16">
        <v>23.6</v>
      </c>
      <c r="H13" s="16">
        <v>25.9</v>
      </c>
      <c r="I13" s="16">
        <v>24.8</v>
      </c>
      <c r="J13" s="16">
        <v>22.9</v>
      </c>
      <c r="K13" s="17">
        <v>26.3</v>
      </c>
      <c r="L13" s="27">
        <f t="shared" si="1"/>
        <v>24.270000000000003</v>
      </c>
      <c r="M13" s="25">
        <f t="shared" si="2"/>
        <v>1.5656379601370889</v>
      </c>
      <c r="N13" s="25">
        <f t="shared" si="4"/>
        <v>0.49509819452531073</v>
      </c>
      <c r="O13" s="8">
        <f t="shared" si="0"/>
        <v>24.200000000000003</v>
      </c>
      <c r="P13" s="8">
        <f t="shared" si="5"/>
        <v>21.9</v>
      </c>
      <c r="Q13" s="8">
        <f t="shared" si="3"/>
        <v>26.3</v>
      </c>
      <c r="R13" s="26"/>
      <c r="S13" s="26"/>
    </row>
    <row r="14" spans="1:19" ht="21.75" customHeight="1" thickBot="1" x14ac:dyDescent="0.3">
      <c r="A14" s="14" t="s">
        <v>19</v>
      </c>
      <c r="B14" s="18">
        <v>30.9</v>
      </c>
      <c r="C14" s="16">
        <v>31.3</v>
      </c>
      <c r="D14" s="16">
        <v>33.299999999999997</v>
      </c>
      <c r="E14" s="16">
        <v>32.1</v>
      </c>
      <c r="F14" s="15">
        <v>32.9</v>
      </c>
      <c r="G14" s="16">
        <v>31.8</v>
      </c>
      <c r="H14" s="16">
        <v>32.5</v>
      </c>
      <c r="I14" s="16">
        <v>32.4</v>
      </c>
      <c r="J14" s="16">
        <v>33.1</v>
      </c>
      <c r="K14" s="17">
        <v>33.299999999999997</v>
      </c>
      <c r="L14" s="27">
        <f t="shared" si="1"/>
        <v>32.36</v>
      </c>
      <c r="M14" s="25">
        <f t="shared" si="2"/>
        <v>0.83426614458456783</v>
      </c>
      <c r="N14" s="25">
        <f t="shared" si="4"/>
        <v>0.26381811916545816</v>
      </c>
      <c r="O14" s="8">
        <f t="shared" si="0"/>
        <v>32.450000000000003</v>
      </c>
      <c r="P14" s="8">
        <f t="shared" si="5"/>
        <v>30.9</v>
      </c>
      <c r="Q14" s="8">
        <f t="shared" si="3"/>
        <v>33.299999999999997</v>
      </c>
      <c r="R14" s="26"/>
      <c r="S14" s="26"/>
    </row>
    <row r="15" spans="1:19" ht="21.75" customHeight="1" thickBot="1" x14ac:dyDescent="0.3">
      <c r="A15" s="14" t="s">
        <v>20</v>
      </c>
      <c r="B15" s="15">
        <v>0.9</v>
      </c>
      <c r="C15" s="16">
        <v>0.88</v>
      </c>
      <c r="D15" s="16">
        <v>0.87</v>
      </c>
      <c r="E15" s="16">
        <v>0.85</v>
      </c>
      <c r="F15" s="15">
        <v>0.89</v>
      </c>
      <c r="G15" s="16">
        <v>0.89</v>
      </c>
      <c r="H15" s="16">
        <v>0.87</v>
      </c>
      <c r="I15" s="16">
        <v>0.9</v>
      </c>
      <c r="J15" s="16">
        <v>0.88</v>
      </c>
      <c r="K15" s="17">
        <v>0.83</v>
      </c>
      <c r="L15" s="27">
        <f t="shared" si="1"/>
        <v>0.876</v>
      </c>
      <c r="M15" s="25">
        <f t="shared" si="2"/>
        <v>2.2211108331943594E-2</v>
      </c>
      <c r="N15" s="25">
        <f t="shared" si="4"/>
        <v>7.0237691685684977E-3</v>
      </c>
      <c r="O15" s="8">
        <f t="shared" si="0"/>
        <v>0.88</v>
      </c>
      <c r="P15" s="8">
        <f t="shared" si="5"/>
        <v>0.83</v>
      </c>
      <c r="Q15" s="8">
        <f t="shared" si="3"/>
        <v>0.9</v>
      </c>
      <c r="R15" s="26"/>
      <c r="S15" s="26"/>
    </row>
    <row r="16" spans="1:19" ht="20.25" customHeight="1" thickBot="1" x14ac:dyDescent="0.3">
      <c r="A16" s="14" t="s">
        <v>21</v>
      </c>
      <c r="B16" s="15">
        <v>3</v>
      </c>
      <c r="C16" s="16">
        <v>3</v>
      </c>
      <c r="D16" s="16">
        <v>3</v>
      </c>
      <c r="E16" s="16">
        <v>2</v>
      </c>
      <c r="F16" s="15">
        <v>2</v>
      </c>
      <c r="G16" s="16">
        <v>2</v>
      </c>
      <c r="H16" s="16">
        <v>2</v>
      </c>
      <c r="I16" s="16">
        <v>3</v>
      </c>
      <c r="J16" s="16">
        <v>3</v>
      </c>
      <c r="K16" s="17">
        <v>3</v>
      </c>
      <c r="L16" s="8">
        <f>AVERAGE(B16:K16)</f>
        <v>2.6</v>
      </c>
      <c r="M16" s="25">
        <f t="shared" si="2"/>
        <v>0.51639777949432286</v>
      </c>
      <c r="N16" s="25">
        <f t="shared" si="4"/>
        <v>0.16329931618554538</v>
      </c>
      <c r="O16" s="8">
        <f t="shared" si="0"/>
        <v>3</v>
      </c>
      <c r="P16" s="8">
        <f t="shared" si="5"/>
        <v>2</v>
      </c>
      <c r="Q16" s="8">
        <f t="shared" si="3"/>
        <v>3</v>
      </c>
      <c r="R16" s="26"/>
      <c r="S16" s="26"/>
    </row>
    <row r="17" spans="1:19" ht="18.75" thickBot="1" x14ac:dyDescent="0.3">
      <c r="A17" s="19" t="s">
        <v>50</v>
      </c>
      <c r="B17" s="15">
        <v>310</v>
      </c>
      <c r="C17" s="16">
        <v>309</v>
      </c>
      <c r="D17" s="16">
        <v>308</v>
      </c>
      <c r="E17" s="16">
        <v>293</v>
      </c>
      <c r="F17" s="15">
        <v>289</v>
      </c>
      <c r="G17" s="16">
        <v>307</v>
      </c>
      <c r="H17" s="16">
        <v>299</v>
      </c>
      <c r="I17" s="16">
        <v>297</v>
      </c>
      <c r="J17" s="16">
        <v>299</v>
      </c>
      <c r="K17" s="17">
        <v>308</v>
      </c>
      <c r="L17" s="8">
        <f>AVERAGE(B17:K17)</f>
        <v>301.89999999999998</v>
      </c>
      <c r="M17" s="25">
        <f t="shared" si="2"/>
        <v>7.4751439971265947</v>
      </c>
      <c r="N17" s="25">
        <f t="shared" si="4"/>
        <v>2.3638480868655192</v>
      </c>
      <c r="O17" s="8">
        <f t="shared" si="0"/>
        <v>303</v>
      </c>
      <c r="P17" s="8">
        <f t="shared" si="5"/>
        <v>289</v>
      </c>
      <c r="Q17" s="8">
        <f t="shared" si="3"/>
        <v>310</v>
      </c>
      <c r="R17" s="26"/>
      <c r="S17" s="26"/>
    </row>
    <row r="18" spans="1:19" ht="16.5" thickBot="1" x14ac:dyDescent="0.3">
      <c r="A18" s="19" t="s">
        <v>51</v>
      </c>
      <c r="B18" s="15">
        <v>7.4</v>
      </c>
      <c r="C18" s="16">
        <v>7.3</v>
      </c>
      <c r="D18" s="16">
        <v>7.5</v>
      </c>
      <c r="E18" s="16">
        <v>7.4</v>
      </c>
      <c r="F18" s="15">
        <v>7.4</v>
      </c>
      <c r="G18" s="16">
        <v>7.5</v>
      </c>
      <c r="H18" s="16">
        <v>7.3</v>
      </c>
      <c r="I18" s="16">
        <v>7.4</v>
      </c>
      <c r="J18" s="16">
        <v>7.4</v>
      </c>
      <c r="K18" s="17">
        <v>7.7</v>
      </c>
      <c r="L18" s="8">
        <f>AVERAGE(B18:K18)</f>
        <v>7.43</v>
      </c>
      <c r="M18" s="25">
        <f t="shared" si="2"/>
        <v>0.11595018087284062</v>
      </c>
      <c r="N18" s="25">
        <f t="shared" si="4"/>
        <v>3.6666666666666681E-2</v>
      </c>
      <c r="O18" s="8">
        <f t="shared" si="0"/>
        <v>7.4</v>
      </c>
      <c r="P18" s="8">
        <f t="shared" si="5"/>
        <v>7.3</v>
      </c>
      <c r="Q18" s="8">
        <f t="shared" si="3"/>
        <v>7.7</v>
      </c>
      <c r="R18" s="26"/>
      <c r="S18" s="26"/>
    </row>
    <row r="19" spans="1:19" ht="16.5" thickBot="1" x14ac:dyDescent="0.3">
      <c r="A19" s="31" t="s">
        <v>22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8"/>
      <c r="M19" s="25"/>
      <c r="N19" s="25"/>
      <c r="O19" s="8"/>
      <c r="P19" s="8"/>
      <c r="Q19" s="8"/>
      <c r="R19" s="26"/>
      <c r="S19" s="26"/>
    </row>
    <row r="20" spans="1:19" ht="16.5" thickBot="1" x14ac:dyDescent="0.3">
      <c r="A20" s="19" t="s">
        <v>23</v>
      </c>
      <c r="B20" s="15">
        <v>63.4</v>
      </c>
      <c r="C20" s="16">
        <v>64.7</v>
      </c>
      <c r="D20" s="16">
        <v>64.599999999999994</v>
      </c>
      <c r="E20" s="16">
        <v>63.9</v>
      </c>
      <c r="F20" s="15">
        <v>65.400000000000006</v>
      </c>
      <c r="G20" s="16">
        <v>65.099999999999994</v>
      </c>
      <c r="H20" s="16">
        <v>61.3</v>
      </c>
      <c r="I20" s="16">
        <v>62.5</v>
      </c>
      <c r="J20" s="16">
        <v>64.900000000000006</v>
      </c>
      <c r="K20" s="20">
        <v>60.7</v>
      </c>
      <c r="L20" s="8">
        <f t="shared" ref="L20:L23" si="6">AVERAGE(B20:K20)</f>
        <v>63.650000000000013</v>
      </c>
      <c r="M20" s="25">
        <f t="shared" ref="M20:M23" si="7">_xlfn.STDEV.S(B20:K20)</f>
        <v>1.6467138994575432</v>
      </c>
      <c r="N20" s="25">
        <f t="shared" si="4"/>
        <v>0.52073665769433475</v>
      </c>
      <c r="O20" s="8">
        <f>MEDIAN(B20:K20)</f>
        <v>64.25</v>
      </c>
      <c r="P20" s="8">
        <f t="shared" si="5"/>
        <v>60.7</v>
      </c>
      <c r="Q20" s="8">
        <f t="shared" ref="Q20:Q23" si="8">MAX(B20:K20)</f>
        <v>65.400000000000006</v>
      </c>
      <c r="R20" s="26"/>
      <c r="S20" s="26"/>
    </row>
    <row r="21" spans="1:19" ht="16.5" thickBot="1" x14ac:dyDescent="0.3">
      <c r="A21" s="19" t="s">
        <v>24</v>
      </c>
      <c r="B21" s="15">
        <v>58.2</v>
      </c>
      <c r="C21" s="16">
        <v>80.900000000000006</v>
      </c>
      <c r="D21" s="16">
        <v>78.599999999999994</v>
      </c>
      <c r="E21" s="16">
        <v>79.2</v>
      </c>
      <c r="F21" s="15">
        <v>90.9</v>
      </c>
      <c r="G21" s="16">
        <v>86.9</v>
      </c>
      <c r="H21" s="16">
        <v>83.5</v>
      </c>
      <c r="I21" s="16">
        <v>85.1</v>
      </c>
      <c r="J21" s="16">
        <v>69.3</v>
      </c>
      <c r="K21" s="20">
        <v>70.3</v>
      </c>
      <c r="L21" s="8">
        <f t="shared" si="6"/>
        <v>78.289999999999992</v>
      </c>
      <c r="M21" s="25">
        <f t="shared" si="7"/>
        <v>9.7904091391071137</v>
      </c>
      <c r="N21" s="25">
        <f t="shared" si="4"/>
        <v>3.0959992104506759</v>
      </c>
      <c r="O21" s="8">
        <f>MEDIAN(B21:K21)</f>
        <v>80.050000000000011</v>
      </c>
      <c r="P21" s="8">
        <f t="shared" si="5"/>
        <v>58.2</v>
      </c>
      <c r="Q21" s="8">
        <f t="shared" si="8"/>
        <v>90.9</v>
      </c>
      <c r="R21" s="26"/>
      <c r="S21" s="26"/>
    </row>
    <row r="22" spans="1:19" ht="16.5" thickBot="1" x14ac:dyDescent="0.3">
      <c r="A22" s="19" t="s">
        <v>25</v>
      </c>
      <c r="B22" s="15">
        <v>6.91</v>
      </c>
      <c r="C22" s="16">
        <v>7.9</v>
      </c>
      <c r="D22" s="16">
        <v>11.3</v>
      </c>
      <c r="E22" s="16">
        <v>10.6</v>
      </c>
      <c r="F22" s="15">
        <v>13.5</v>
      </c>
      <c r="G22" s="16">
        <v>11.4</v>
      </c>
      <c r="H22" s="16">
        <v>7.99</v>
      </c>
      <c r="I22" s="16">
        <v>9.33</v>
      </c>
      <c r="J22" s="16">
        <v>9.67</v>
      </c>
      <c r="K22" s="20">
        <v>10.17</v>
      </c>
      <c r="L22" s="8">
        <f t="shared" si="6"/>
        <v>9.8769999999999989</v>
      </c>
      <c r="M22" s="25">
        <f t="shared" si="7"/>
        <v>1.9633760606556179</v>
      </c>
      <c r="N22" s="25">
        <f t="shared" si="4"/>
        <v>0.62087402551206572</v>
      </c>
      <c r="O22" s="8">
        <f>MEDIAN(B22:K22)</f>
        <v>9.92</v>
      </c>
      <c r="P22" s="8">
        <f t="shared" si="5"/>
        <v>6.91</v>
      </c>
      <c r="Q22" s="8">
        <f t="shared" si="8"/>
        <v>13.5</v>
      </c>
      <c r="R22" s="26"/>
      <c r="S22" s="26"/>
    </row>
    <row r="23" spans="1:19" ht="16.5" thickBot="1" x14ac:dyDescent="0.3">
      <c r="A23" s="19" t="s">
        <v>26</v>
      </c>
      <c r="B23" s="15">
        <v>9.33</v>
      </c>
      <c r="C23" s="16">
        <v>9.86</v>
      </c>
      <c r="D23" s="16">
        <v>9.98</v>
      </c>
      <c r="E23" s="16">
        <v>9.6199999999999992</v>
      </c>
      <c r="F23" s="15">
        <v>10.4</v>
      </c>
      <c r="G23" s="16">
        <v>8.9700000000000006</v>
      </c>
      <c r="H23" s="16">
        <v>10.1</v>
      </c>
      <c r="I23" s="16">
        <v>8.83</v>
      </c>
      <c r="J23" s="16">
        <v>9.61</v>
      </c>
      <c r="K23" s="20">
        <v>8.6300000000000008</v>
      </c>
      <c r="L23" s="30">
        <f t="shared" si="6"/>
        <v>9.5329999999999977</v>
      </c>
      <c r="M23" s="25">
        <f t="shared" si="7"/>
        <v>0.58321046325014114</v>
      </c>
      <c r="N23" s="25">
        <f t="shared" si="4"/>
        <v>0.18442734191123727</v>
      </c>
      <c r="O23" s="8">
        <f>MEDIAN(B23:K23)</f>
        <v>9.6149999999999984</v>
      </c>
      <c r="P23" s="8">
        <f t="shared" si="5"/>
        <v>8.6300000000000008</v>
      </c>
      <c r="Q23" s="8">
        <f t="shared" si="8"/>
        <v>10.4</v>
      </c>
      <c r="R23" s="26"/>
      <c r="S23" s="26"/>
    </row>
  </sheetData>
  <mergeCells count="2">
    <mergeCell ref="A19:K19"/>
    <mergeCell ref="C1:J1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zoomScale="68" zoomScaleNormal="68" workbookViewId="0">
      <selection activeCell="U2" sqref="U2"/>
    </sheetView>
  </sheetViews>
  <sheetFormatPr defaultRowHeight="15.75" x14ac:dyDescent="0.25"/>
  <cols>
    <col min="1" max="1" width="45.7109375" style="1" customWidth="1"/>
    <col min="2" max="19" width="9.140625" style="1"/>
    <col min="20" max="20" width="14" style="1" customWidth="1"/>
    <col min="21" max="21" width="15.5703125" style="1" customWidth="1"/>
    <col min="22" max="16384" width="9.140625" style="1"/>
  </cols>
  <sheetData>
    <row r="1" spans="1:21" ht="28.5" customHeight="1" x14ac:dyDescent="0.25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21" ht="38.25" customHeight="1" x14ac:dyDescent="0.25">
      <c r="A2" s="21" t="s">
        <v>0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47</v>
      </c>
      <c r="G2" s="21" t="s">
        <v>38</v>
      </c>
      <c r="H2" s="21" t="s">
        <v>39</v>
      </c>
      <c r="I2" s="21" t="s">
        <v>40</v>
      </c>
      <c r="J2" s="21" t="s">
        <v>41</v>
      </c>
      <c r="K2" s="21" t="s">
        <v>42</v>
      </c>
      <c r="L2" s="21" t="s">
        <v>43</v>
      </c>
      <c r="M2" s="21" t="s">
        <v>44</v>
      </c>
      <c r="N2" s="7" t="s">
        <v>28</v>
      </c>
      <c r="O2" s="7" t="s">
        <v>29</v>
      </c>
      <c r="P2" s="7" t="s">
        <v>56</v>
      </c>
      <c r="Q2" s="6" t="s">
        <v>31</v>
      </c>
      <c r="R2" s="7" t="s">
        <v>32</v>
      </c>
      <c r="S2" s="7" t="s">
        <v>33</v>
      </c>
      <c r="T2" s="3"/>
      <c r="U2" s="3"/>
    </row>
    <row r="3" spans="1:21" ht="25.5" customHeight="1" x14ac:dyDescent="0.25">
      <c r="A3" s="13" t="s">
        <v>52</v>
      </c>
      <c r="B3" s="22">
        <v>4</v>
      </c>
      <c r="C3" s="22">
        <v>11</v>
      </c>
      <c r="D3" s="22">
        <v>15.2</v>
      </c>
      <c r="E3" s="22">
        <v>12.3</v>
      </c>
      <c r="F3" s="22">
        <v>7.7</v>
      </c>
      <c r="G3" s="22">
        <v>6.3</v>
      </c>
      <c r="H3" s="22">
        <v>9</v>
      </c>
      <c r="I3" s="22">
        <v>5.2</v>
      </c>
      <c r="J3" s="22">
        <v>4.8</v>
      </c>
      <c r="K3" s="22">
        <v>5.9</v>
      </c>
      <c r="L3" s="22">
        <v>9.1</v>
      </c>
      <c r="M3" s="22">
        <v>4.8</v>
      </c>
      <c r="N3" s="5">
        <f>AVERAGE(B3:M3)</f>
        <v>7.9416666666666664</v>
      </c>
      <c r="O3" s="5">
        <f>_xlfn.STDEV.S(B3:M3)</f>
        <v>3.4799316433551133</v>
      </c>
      <c r="P3" s="5">
        <f>O3/SQRT(12)</f>
        <v>1.0045697355262857</v>
      </c>
      <c r="Q3" s="7">
        <f t="shared" ref="Q3:Q18" si="0">MEDIAN(B3:M3)</f>
        <v>7</v>
      </c>
      <c r="R3" s="7">
        <f>MIN(B3:M3)</f>
        <v>4</v>
      </c>
      <c r="S3" s="7">
        <f>MAX(B3:M3)</f>
        <v>15.2</v>
      </c>
      <c r="T3" s="4"/>
      <c r="U3" s="4"/>
    </row>
    <row r="4" spans="1:21" ht="22.5" customHeight="1" x14ac:dyDescent="0.25">
      <c r="A4" s="13" t="s">
        <v>27</v>
      </c>
      <c r="B4" s="22">
        <v>39</v>
      </c>
      <c r="C4" s="22">
        <v>46</v>
      </c>
      <c r="D4" s="22">
        <v>14</v>
      </c>
      <c r="E4" s="22">
        <v>27</v>
      </c>
      <c r="F4" s="22">
        <v>32</v>
      </c>
      <c r="G4" s="22">
        <v>27</v>
      </c>
      <c r="H4" s="22">
        <v>21</v>
      </c>
      <c r="I4" s="22">
        <v>20</v>
      </c>
      <c r="J4" s="22">
        <v>17</v>
      </c>
      <c r="K4" s="22">
        <v>25</v>
      </c>
      <c r="L4" s="22">
        <v>31</v>
      </c>
      <c r="M4" s="22">
        <v>26</v>
      </c>
      <c r="N4" s="5">
        <f t="shared" ref="N4:N23" si="1">AVERAGE(B4:M4)</f>
        <v>27.083333333333332</v>
      </c>
      <c r="O4" s="5">
        <f>_xlfn.STDEV.S(B4:M4)</f>
        <v>9.0700138652127453</v>
      </c>
      <c r="P4" s="5">
        <f t="shared" ref="P4:P18" si="2">O4/SQRT(12)</f>
        <v>2.6182874733171086</v>
      </c>
      <c r="Q4" s="7">
        <f t="shared" si="0"/>
        <v>26.5</v>
      </c>
      <c r="R4" s="7">
        <f t="shared" ref="R4:R23" si="3">MIN(B4:M4)</f>
        <v>14</v>
      </c>
      <c r="S4" s="7">
        <f t="shared" ref="S4:S23" si="4">MAX(B4:M4)</f>
        <v>46</v>
      </c>
      <c r="T4" s="4"/>
      <c r="U4" s="4"/>
    </row>
    <row r="5" spans="1:21" ht="21" customHeight="1" x14ac:dyDescent="0.25">
      <c r="A5" s="13" t="s">
        <v>11</v>
      </c>
      <c r="B5" s="22">
        <v>50</v>
      </c>
      <c r="C5" s="22">
        <v>40</v>
      </c>
      <c r="D5" s="22">
        <v>70</v>
      </c>
      <c r="E5" s="22">
        <v>71</v>
      </c>
      <c r="F5" s="22">
        <v>46</v>
      </c>
      <c r="G5" s="22">
        <v>64</v>
      </c>
      <c r="H5" s="22">
        <v>61</v>
      </c>
      <c r="I5" s="22">
        <v>52</v>
      </c>
      <c r="J5" s="22">
        <v>66</v>
      </c>
      <c r="K5" s="22">
        <v>44</v>
      </c>
      <c r="L5" s="22">
        <v>48</v>
      </c>
      <c r="M5" s="22">
        <v>61</v>
      </c>
      <c r="N5" s="5">
        <f t="shared" si="1"/>
        <v>56.083333333333336</v>
      </c>
      <c r="O5" s="5">
        <f t="shared" ref="O5:O23" si="5">_xlfn.STDEV.S(B5:M5)</f>
        <v>10.663943781251698</v>
      </c>
      <c r="P5" s="5">
        <f t="shared" si="2"/>
        <v>3.0784154063643516</v>
      </c>
      <c r="Q5" s="7">
        <f t="shared" si="0"/>
        <v>56.5</v>
      </c>
      <c r="R5" s="7">
        <f t="shared" si="3"/>
        <v>40</v>
      </c>
      <c r="S5" s="7">
        <f t="shared" si="4"/>
        <v>71</v>
      </c>
      <c r="T5" s="4"/>
      <c r="U5" s="4"/>
    </row>
    <row r="6" spans="1:21" ht="21" customHeight="1" x14ac:dyDescent="0.25">
      <c r="A6" s="13" t="s">
        <v>12</v>
      </c>
      <c r="B6" s="22">
        <v>11</v>
      </c>
      <c r="C6" s="22">
        <v>4</v>
      </c>
      <c r="D6" s="22">
        <v>8</v>
      </c>
      <c r="E6" s="22">
        <v>2</v>
      </c>
      <c r="F6" s="22">
        <v>2</v>
      </c>
      <c r="G6" s="22">
        <v>3</v>
      </c>
      <c r="H6" s="22">
        <v>3</v>
      </c>
      <c r="I6" s="22">
        <v>2</v>
      </c>
      <c r="J6" s="22">
        <v>2</v>
      </c>
      <c r="K6" s="22">
        <v>5</v>
      </c>
      <c r="L6" s="22">
        <v>4</v>
      </c>
      <c r="M6" s="22">
        <v>9</v>
      </c>
      <c r="N6" s="5">
        <f t="shared" si="1"/>
        <v>4.583333333333333</v>
      </c>
      <c r="O6" s="5">
        <f t="shared" si="5"/>
        <v>3.0883456393154551</v>
      </c>
      <c r="P6" s="5">
        <f t="shared" si="2"/>
        <v>0.89152859310469246</v>
      </c>
      <c r="Q6" s="7">
        <f t="shared" si="0"/>
        <v>3.5</v>
      </c>
      <c r="R6" s="7">
        <f t="shared" si="3"/>
        <v>2</v>
      </c>
      <c r="S6" s="7">
        <f t="shared" si="4"/>
        <v>11</v>
      </c>
      <c r="T6" s="4"/>
      <c r="U6" s="4"/>
    </row>
    <row r="7" spans="1:21" ht="21.75" customHeight="1" x14ac:dyDescent="0.25">
      <c r="A7" s="13" t="s">
        <v>13</v>
      </c>
      <c r="B7" s="22">
        <v>0</v>
      </c>
      <c r="C7" s="22">
        <v>10</v>
      </c>
      <c r="D7" s="22">
        <v>8</v>
      </c>
      <c r="E7" s="22">
        <v>0</v>
      </c>
      <c r="F7" s="22">
        <v>20</v>
      </c>
      <c r="G7" s="22">
        <v>0</v>
      </c>
      <c r="H7" s="22">
        <v>2</v>
      </c>
      <c r="I7" s="22">
        <v>3</v>
      </c>
      <c r="J7" s="22">
        <v>5</v>
      </c>
      <c r="K7" s="22">
        <v>3</v>
      </c>
      <c r="L7" s="22">
        <v>6</v>
      </c>
      <c r="M7" s="22">
        <v>8</v>
      </c>
      <c r="N7" s="5">
        <f t="shared" si="1"/>
        <v>5.416666666666667</v>
      </c>
      <c r="O7" s="5">
        <f t="shared" si="5"/>
        <v>5.7121614016751909</v>
      </c>
      <c r="P7" s="5">
        <f t="shared" si="2"/>
        <v>1.6489589614558808</v>
      </c>
      <c r="Q7" s="7">
        <f t="shared" si="0"/>
        <v>4</v>
      </c>
      <c r="R7" s="7">
        <f t="shared" si="3"/>
        <v>0</v>
      </c>
      <c r="S7" s="7">
        <f t="shared" si="4"/>
        <v>20</v>
      </c>
      <c r="T7" s="4"/>
      <c r="U7" s="4"/>
    </row>
    <row r="8" spans="1:21" ht="19.5" customHeight="1" x14ac:dyDescent="0.25">
      <c r="A8" s="13" t="s">
        <v>14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1</v>
      </c>
      <c r="N8" s="5">
        <f t="shared" si="1"/>
        <v>8.3333333333333329E-2</v>
      </c>
      <c r="O8" s="5">
        <f t="shared" si="5"/>
        <v>0.28867513459481287</v>
      </c>
      <c r="P8" s="5">
        <f t="shared" si="2"/>
        <v>8.3333333333333329E-2</v>
      </c>
      <c r="Q8" s="7">
        <f t="shared" si="0"/>
        <v>0</v>
      </c>
      <c r="R8" s="7">
        <f>MIN(B8:M8)</f>
        <v>0</v>
      </c>
      <c r="S8" s="7">
        <f t="shared" si="4"/>
        <v>1</v>
      </c>
      <c r="T8" s="4"/>
      <c r="U8" s="4"/>
    </row>
    <row r="9" spans="1:21" ht="24.75" customHeight="1" x14ac:dyDescent="0.25">
      <c r="A9" s="13" t="s">
        <v>53</v>
      </c>
      <c r="B9" s="22">
        <v>5.4</v>
      </c>
      <c r="C9" s="22">
        <v>5.6</v>
      </c>
      <c r="D9" s="22">
        <v>5.5</v>
      </c>
      <c r="E9" s="22">
        <v>5.3</v>
      </c>
      <c r="F9" s="22">
        <v>5.3</v>
      </c>
      <c r="G9" s="22">
        <v>5.4</v>
      </c>
      <c r="H9" s="22">
        <v>5.3</v>
      </c>
      <c r="I9" s="22">
        <v>5.3</v>
      </c>
      <c r="J9" s="22">
        <v>5.4</v>
      </c>
      <c r="K9" s="22">
        <v>5.4</v>
      </c>
      <c r="L9" s="22">
        <v>5.3</v>
      </c>
      <c r="M9" s="22">
        <v>5.3</v>
      </c>
      <c r="N9" s="5">
        <f t="shared" si="1"/>
        <v>5.3749999999999991</v>
      </c>
      <c r="O9" s="5">
        <f t="shared" si="5"/>
        <v>9.6530729916342303E-2</v>
      </c>
      <c r="P9" s="5">
        <f t="shared" si="2"/>
        <v>2.7866021451135647E-2</v>
      </c>
      <c r="Q9" s="7">
        <f t="shared" si="0"/>
        <v>5.35</v>
      </c>
      <c r="R9" s="7">
        <f t="shared" si="3"/>
        <v>5.3</v>
      </c>
      <c r="S9" s="7">
        <f t="shared" si="4"/>
        <v>5.6</v>
      </c>
      <c r="T9" s="4"/>
      <c r="U9" s="4"/>
    </row>
    <row r="10" spans="1:21" ht="22.5" customHeight="1" x14ac:dyDescent="0.25">
      <c r="A10" s="13" t="s">
        <v>45</v>
      </c>
      <c r="B10" s="22">
        <v>156</v>
      </c>
      <c r="C10" s="22">
        <v>158</v>
      </c>
      <c r="D10" s="22">
        <v>160</v>
      </c>
      <c r="E10" s="22">
        <v>154</v>
      </c>
      <c r="F10" s="22">
        <v>147</v>
      </c>
      <c r="G10" s="22">
        <v>159</v>
      </c>
      <c r="H10" s="22">
        <v>149</v>
      </c>
      <c r="I10" s="22">
        <v>153</v>
      </c>
      <c r="J10" s="22">
        <v>152</v>
      </c>
      <c r="K10" s="22">
        <v>155</v>
      </c>
      <c r="L10" s="22">
        <v>158</v>
      </c>
      <c r="M10" s="22">
        <v>154</v>
      </c>
      <c r="N10" s="5">
        <f t="shared" si="1"/>
        <v>154.58333333333334</v>
      </c>
      <c r="O10" s="5">
        <f t="shared" si="5"/>
        <v>3.964807305493796</v>
      </c>
      <c r="P10" s="5">
        <f t="shared" si="2"/>
        <v>1.1445412825559189</v>
      </c>
      <c r="Q10" s="7">
        <f t="shared" si="0"/>
        <v>154.5</v>
      </c>
      <c r="R10" s="7">
        <f t="shared" si="3"/>
        <v>147</v>
      </c>
      <c r="S10" s="7">
        <f t="shared" si="4"/>
        <v>160</v>
      </c>
      <c r="T10" s="4"/>
      <c r="U10" s="4"/>
    </row>
    <row r="11" spans="1:21" ht="22.5" customHeight="1" x14ac:dyDescent="0.25">
      <c r="A11" s="13" t="s">
        <v>16</v>
      </c>
      <c r="B11" s="22">
        <v>44.4</v>
      </c>
      <c r="C11" s="22">
        <v>44.4</v>
      </c>
      <c r="D11" s="22">
        <v>48</v>
      </c>
      <c r="E11" s="22">
        <v>46</v>
      </c>
      <c r="F11" s="22">
        <v>44</v>
      </c>
      <c r="G11" s="22">
        <v>44.2</v>
      </c>
      <c r="H11" s="22">
        <v>44.1</v>
      </c>
      <c r="I11" s="22">
        <v>47.1</v>
      </c>
      <c r="J11" s="22">
        <v>45.6</v>
      </c>
      <c r="K11" s="22">
        <v>44.9</v>
      </c>
      <c r="L11" s="22">
        <v>45.3</v>
      </c>
      <c r="M11" s="22">
        <v>46</v>
      </c>
      <c r="N11" s="5">
        <f t="shared" si="1"/>
        <v>45.333333333333336</v>
      </c>
      <c r="O11" s="5">
        <f t="shared" si="5"/>
        <v>1.2687383377580148</v>
      </c>
      <c r="P11" s="5">
        <f t="shared" si="2"/>
        <v>0.3662532104178941</v>
      </c>
      <c r="Q11" s="7">
        <f t="shared" si="0"/>
        <v>45.099999999999994</v>
      </c>
      <c r="R11" s="7">
        <f t="shared" si="3"/>
        <v>44</v>
      </c>
      <c r="S11" s="7">
        <f t="shared" si="4"/>
        <v>48</v>
      </c>
      <c r="T11" s="4"/>
      <c r="U11" s="4"/>
    </row>
    <row r="12" spans="1:21" ht="20.25" customHeight="1" x14ac:dyDescent="0.25">
      <c r="A12" s="13" t="s">
        <v>17</v>
      </c>
      <c r="B12" s="22">
        <v>73.099999999999994</v>
      </c>
      <c r="C12" s="22">
        <v>73</v>
      </c>
      <c r="D12" s="22">
        <v>70.400000000000006</v>
      </c>
      <c r="E12" s="22">
        <v>75.599999999999994</v>
      </c>
      <c r="F12" s="22">
        <v>84.2</v>
      </c>
      <c r="G12" s="22">
        <v>74.099999999999994</v>
      </c>
      <c r="H12" s="22">
        <v>75.3</v>
      </c>
      <c r="I12" s="22">
        <v>73.900000000000006</v>
      </c>
      <c r="J12" s="22">
        <v>73.599999999999994</v>
      </c>
      <c r="K12" s="22">
        <v>74.900000000000006</v>
      </c>
      <c r="L12" s="22">
        <v>73.5</v>
      </c>
      <c r="M12" s="22">
        <v>73.7</v>
      </c>
      <c r="N12" s="5">
        <f t="shared" si="1"/>
        <v>74.608333333333334</v>
      </c>
      <c r="O12" s="5">
        <f t="shared" si="5"/>
        <v>3.3021916505511451</v>
      </c>
      <c r="P12" s="5">
        <f t="shared" si="2"/>
        <v>0.95326061918071914</v>
      </c>
      <c r="Q12" s="7">
        <f t="shared" si="0"/>
        <v>73.800000000000011</v>
      </c>
      <c r="R12" s="7">
        <f t="shared" si="3"/>
        <v>70.400000000000006</v>
      </c>
      <c r="S12" s="7">
        <f t="shared" si="4"/>
        <v>84.2</v>
      </c>
      <c r="T12" s="4"/>
      <c r="U12" s="4"/>
    </row>
    <row r="13" spans="1:21" ht="21" customHeight="1" x14ac:dyDescent="0.25">
      <c r="A13" s="13" t="s">
        <v>18</v>
      </c>
      <c r="B13" s="22">
        <v>25.7</v>
      </c>
      <c r="C13" s="22">
        <v>26</v>
      </c>
      <c r="D13" s="22">
        <v>34.4</v>
      </c>
      <c r="E13" s="22">
        <v>95.5</v>
      </c>
      <c r="F13" s="22">
        <v>63.3</v>
      </c>
      <c r="G13" s="22">
        <v>72.599999999999994</v>
      </c>
      <c r="H13" s="22">
        <v>51.1</v>
      </c>
      <c r="I13" s="22">
        <v>44.9</v>
      </c>
      <c r="J13" s="22">
        <v>73.900000000000006</v>
      </c>
      <c r="K13" s="22">
        <v>49.3</v>
      </c>
      <c r="L13" s="22">
        <v>58.1</v>
      </c>
      <c r="M13" s="22">
        <v>51.9</v>
      </c>
      <c r="N13" s="5">
        <f t="shared" si="1"/>
        <v>53.891666666666659</v>
      </c>
      <c r="O13" s="5">
        <f t="shared" si="5"/>
        <v>20.569503389653594</v>
      </c>
      <c r="P13" s="5">
        <f t="shared" si="2"/>
        <v>5.9379041595567115</v>
      </c>
      <c r="Q13" s="7">
        <f t="shared" si="0"/>
        <v>51.5</v>
      </c>
      <c r="R13" s="7">
        <f t="shared" si="3"/>
        <v>25.7</v>
      </c>
      <c r="S13" s="7">
        <f t="shared" si="4"/>
        <v>95.5</v>
      </c>
      <c r="T13" s="4"/>
      <c r="U13" s="4"/>
    </row>
    <row r="14" spans="1:21" ht="23.25" customHeight="1" x14ac:dyDescent="0.25">
      <c r="A14" s="13" t="s">
        <v>19</v>
      </c>
      <c r="B14" s="22">
        <v>352</v>
      </c>
      <c r="C14" s="22">
        <v>355</v>
      </c>
      <c r="D14" s="22">
        <v>1910</v>
      </c>
      <c r="E14" s="22">
        <v>1262</v>
      </c>
      <c r="F14" s="22">
        <v>752</v>
      </c>
      <c r="G14" s="22">
        <v>698</v>
      </c>
      <c r="H14" s="22">
        <v>672</v>
      </c>
      <c r="I14" s="22">
        <v>456</v>
      </c>
      <c r="J14" s="22">
        <v>421</v>
      </c>
      <c r="K14" s="22">
        <v>369</v>
      </c>
      <c r="L14" s="22">
        <v>968</v>
      </c>
      <c r="M14" s="22">
        <v>819</v>
      </c>
      <c r="N14" s="5">
        <f t="shared" si="1"/>
        <v>752.83333333333337</v>
      </c>
      <c r="O14" s="5">
        <f t="shared" si="5"/>
        <v>459.5444054779262</v>
      </c>
      <c r="P14" s="5">
        <f t="shared" si="2"/>
        <v>132.65904310363362</v>
      </c>
      <c r="Q14" s="7">
        <f t="shared" si="0"/>
        <v>685</v>
      </c>
      <c r="R14" s="7">
        <f t="shared" si="3"/>
        <v>352</v>
      </c>
      <c r="S14" s="7">
        <f t="shared" si="4"/>
        <v>1910</v>
      </c>
      <c r="T14" s="4"/>
      <c r="U14" s="4"/>
    </row>
    <row r="15" spans="1:21" ht="18.75" customHeight="1" x14ac:dyDescent="0.25">
      <c r="A15" s="13" t="s">
        <v>20</v>
      </c>
      <c r="B15" s="22">
        <v>0.86</v>
      </c>
      <c r="C15" s="22">
        <v>0.84</v>
      </c>
      <c r="D15" s="22">
        <v>0.87</v>
      </c>
      <c r="E15" s="22">
        <v>0.87</v>
      </c>
      <c r="F15" s="22">
        <v>0.83</v>
      </c>
      <c r="G15" s="22">
        <v>0.85</v>
      </c>
      <c r="H15" s="22">
        <v>0.84</v>
      </c>
      <c r="I15" s="22">
        <v>0.86</v>
      </c>
      <c r="J15" s="22">
        <v>0.87</v>
      </c>
      <c r="K15" s="22">
        <v>0.85</v>
      </c>
      <c r="L15" s="22">
        <v>0.86</v>
      </c>
      <c r="M15" s="22">
        <v>0.84</v>
      </c>
      <c r="N15" s="5">
        <f t="shared" si="1"/>
        <v>0.85333333333333317</v>
      </c>
      <c r="O15" s="5">
        <f t="shared" si="5"/>
        <v>1.3706888336846851E-2</v>
      </c>
      <c r="P15" s="5">
        <f t="shared" si="2"/>
        <v>3.9568378355153361E-3</v>
      </c>
      <c r="Q15" s="7">
        <f t="shared" si="0"/>
        <v>0.85499999999999998</v>
      </c>
      <c r="R15" s="7">
        <f t="shared" si="3"/>
        <v>0.83</v>
      </c>
      <c r="S15" s="7">
        <f t="shared" si="4"/>
        <v>0.87</v>
      </c>
      <c r="T15" s="4"/>
      <c r="U15" s="4"/>
    </row>
    <row r="16" spans="1:21" ht="20.25" customHeight="1" x14ac:dyDescent="0.25">
      <c r="A16" s="13" t="s">
        <v>21</v>
      </c>
      <c r="B16" s="22">
        <v>2</v>
      </c>
      <c r="C16" s="22">
        <v>3</v>
      </c>
      <c r="D16" s="22">
        <v>2</v>
      </c>
      <c r="E16" s="22">
        <v>2</v>
      </c>
      <c r="F16" s="22">
        <v>2</v>
      </c>
      <c r="G16" s="22">
        <v>2</v>
      </c>
      <c r="H16" s="22">
        <v>2</v>
      </c>
      <c r="I16" s="22">
        <v>2</v>
      </c>
      <c r="J16" s="22">
        <v>3</v>
      </c>
      <c r="K16" s="22">
        <v>3</v>
      </c>
      <c r="L16" s="22">
        <v>2</v>
      </c>
      <c r="M16" s="22">
        <v>2</v>
      </c>
      <c r="N16" s="5">
        <f t="shared" si="1"/>
        <v>2.25</v>
      </c>
      <c r="O16" s="5">
        <f t="shared" si="5"/>
        <v>0.45226701686664544</v>
      </c>
      <c r="P16" s="5">
        <f t="shared" si="2"/>
        <v>0.1305582419667734</v>
      </c>
      <c r="Q16" s="7">
        <f t="shared" si="0"/>
        <v>2</v>
      </c>
      <c r="R16" s="7">
        <f t="shared" si="3"/>
        <v>2</v>
      </c>
      <c r="S16" s="7">
        <f t="shared" si="4"/>
        <v>3</v>
      </c>
      <c r="T16" s="4"/>
      <c r="U16" s="4"/>
    </row>
    <row r="17" spans="1:21" ht="18" x14ac:dyDescent="0.25">
      <c r="A17" s="28" t="s">
        <v>54</v>
      </c>
      <c r="B17" s="22">
        <v>429</v>
      </c>
      <c r="C17" s="22">
        <v>494</v>
      </c>
      <c r="D17" s="22">
        <v>235</v>
      </c>
      <c r="E17" s="22">
        <v>288</v>
      </c>
      <c r="F17" s="22">
        <v>390</v>
      </c>
      <c r="G17" s="22">
        <v>289</v>
      </c>
      <c r="H17" s="22">
        <v>261</v>
      </c>
      <c r="I17" s="22">
        <v>403</v>
      </c>
      <c r="J17" s="22">
        <v>369</v>
      </c>
      <c r="K17" s="22">
        <v>352</v>
      </c>
      <c r="L17" s="22">
        <v>293</v>
      </c>
      <c r="M17" s="22">
        <v>319</v>
      </c>
      <c r="N17" s="5">
        <f t="shared" si="1"/>
        <v>343.5</v>
      </c>
      <c r="O17" s="5">
        <f t="shared" si="5"/>
        <v>76.375269676655265</v>
      </c>
      <c r="P17" s="5">
        <f t="shared" si="2"/>
        <v>22.047641253623592</v>
      </c>
      <c r="Q17" s="7">
        <f t="shared" si="0"/>
        <v>335.5</v>
      </c>
      <c r="R17" s="7">
        <f t="shared" si="3"/>
        <v>235</v>
      </c>
      <c r="S17" s="7">
        <f t="shared" si="4"/>
        <v>494</v>
      </c>
      <c r="T17" s="4"/>
      <c r="U17" s="4"/>
    </row>
    <row r="18" spans="1:21" ht="21.75" customHeight="1" x14ac:dyDescent="0.25">
      <c r="A18" s="28" t="s">
        <v>55</v>
      </c>
      <c r="B18" s="22">
        <v>3.2</v>
      </c>
      <c r="C18" s="22">
        <v>3.1</v>
      </c>
      <c r="D18" s="22">
        <v>4.9000000000000004</v>
      </c>
      <c r="E18" s="22">
        <v>6</v>
      </c>
      <c r="F18" s="22">
        <v>5.9</v>
      </c>
      <c r="G18" s="22">
        <v>3.3</v>
      </c>
      <c r="H18" s="22">
        <v>5.0999999999999996</v>
      </c>
      <c r="I18" s="22">
        <v>4.9000000000000004</v>
      </c>
      <c r="J18" s="22">
        <v>4.5999999999999996</v>
      </c>
      <c r="K18" s="22">
        <v>3.7</v>
      </c>
      <c r="L18" s="22">
        <v>5.6</v>
      </c>
      <c r="M18" s="22">
        <v>4.7</v>
      </c>
      <c r="N18" s="5">
        <f t="shared" si="1"/>
        <v>4.5833333333333339</v>
      </c>
      <c r="O18" s="5">
        <f t="shared" si="5"/>
        <v>1.0355791821122304</v>
      </c>
      <c r="P18" s="5">
        <f t="shared" si="2"/>
        <v>0.2989459597798344</v>
      </c>
      <c r="Q18" s="7">
        <f t="shared" si="0"/>
        <v>4.8000000000000007</v>
      </c>
      <c r="R18" s="7">
        <f t="shared" si="3"/>
        <v>3.1</v>
      </c>
      <c r="S18" s="7">
        <f t="shared" si="4"/>
        <v>6</v>
      </c>
      <c r="T18" s="4"/>
      <c r="U18" s="4"/>
    </row>
    <row r="19" spans="1:21" x14ac:dyDescent="0.25">
      <c r="A19" s="34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5"/>
      <c r="O19" s="5"/>
      <c r="P19" s="5"/>
      <c r="Q19" s="7"/>
      <c r="R19" s="7">
        <f t="shared" si="3"/>
        <v>0</v>
      </c>
      <c r="S19" s="7">
        <f t="shared" si="4"/>
        <v>0</v>
      </c>
      <c r="T19" s="4"/>
      <c r="U19" s="4"/>
    </row>
    <row r="20" spans="1:21" ht="24" customHeight="1" x14ac:dyDescent="0.25">
      <c r="A20" s="28" t="s">
        <v>57</v>
      </c>
      <c r="B20" s="22">
        <v>63.93</v>
      </c>
      <c r="C20" s="22">
        <v>53.67</v>
      </c>
      <c r="D20" s="22">
        <v>56.5</v>
      </c>
      <c r="E20" s="22">
        <v>51.97</v>
      </c>
      <c r="F20" s="22">
        <v>58.28</v>
      </c>
      <c r="G20" s="22">
        <v>48.6</v>
      </c>
      <c r="H20" s="22">
        <v>49.7</v>
      </c>
      <c r="I20" s="22">
        <v>58.3</v>
      </c>
      <c r="J20" s="22">
        <v>53.9</v>
      </c>
      <c r="K20" s="22">
        <v>54.7</v>
      </c>
      <c r="L20" s="22">
        <v>59.1</v>
      </c>
      <c r="M20" s="22">
        <v>61.2</v>
      </c>
      <c r="N20" s="5">
        <f t="shared" si="1"/>
        <v>55.820833333333347</v>
      </c>
      <c r="O20" s="5">
        <f t="shared" si="5"/>
        <v>4.5935517221690692</v>
      </c>
      <c r="P20" s="5">
        <f t="shared" ref="P20:P23" si="6">O20/SQRT(12)</f>
        <v>1.3260441616653906</v>
      </c>
      <c r="Q20" s="7">
        <f>MEDIAN(B20:M20)</f>
        <v>55.6</v>
      </c>
      <c r="R20" s="7">
        <f t="shared" si="3"/>
        <v>48.6</v>
      </c>
      <c r="S20" s="7">
        <f t="shared" si="4"/>
        <v>63.93</v>
      </c>
      <c r="T20" s="4"/>
      <c r="U20" s="4"/>
    </row>
    <row r="21" spans="1:21" ht="27.75" customHeight="1" x14ac:dyDescent="0.25">
      <c r="A21" s="28" t="s">
        <v>58</v>
      </c>
      <c r="B21" s="22">
        <v>66.930000000000007</v>
      </c>
      <c r="C21" s="22">
        <v>66.83</v>
      </c>
      <c r="D21" s="22">
        <v>69.900000000000006</v>
      </c>
      <c r="E21" s="22">
        <v>52.7</v>
      </c>
      <c r="F21" s="22">
        <v>47.67</v>
      </c>
      <c r="G21" s="22">
        <v>53.3</v>
      </c>
      <c r="H21" s="22">
        <v>63.9</v>
      </c>
      <c r="I21" s="22">
        <v>66.2</v>
      </c>
      <c r="J21" s="22">
        <v>55.3</v>
      </c>
      <c r="K21" s="22">
        <v>62.1</v>
      </c>
      <c r="L21" s="22">
        <v>60.9</v>
      </c>
      <c r="M21" s="22">
        <v>63.6</v>
      </c>
      <c r="N21" s="5">
        <f t="shared" si="1"/>
        <v>60.777500000000003</v>
      </c>
      <c r="O21" s="5">
        <f t="shared" si="5"/>
        <v>6.9384215194680978</v>
      </c>
      <c r="P21" s="5">
        <f t="shared" si="6"/>
        <v>2.0029497660079993</v>
      </c>
      <c r="Q21" s="7">
        <f>MEDIAN(B21:M21)</f>
        <v>62.85</v>
      </c>
      <c r="R21" s="7">
        <f t="shared" si="3"/>
        <v>47.67</v>
      </c>
      <c r="S21" s="7">
        <f t="shared" si="4"/>
        <v>69.900000000000006</v>
      </c>
      <c r="T21" s="4"/>
      <c r="U21" s="4"/>
    </row>
    <row r="22" spans="1:21" x14ac:dyDescent="0.25">
      <c r="A22" s="28" t="s">
        <v>59</v>
      </c>
      <c r="B22" s="22">
        <v>11.08</v>
      </c>
      <c r="C22" s="22">
        <v>10.74</v>
      </c>
      <c r="D22" s="22">
        <v>7.57</v>
      </c>
      <c r="E22" s="22">
        <v>6.99</v>
      </c>
      <c r="F22" s="22">
        <v>10.32</v>
      </c>
      <c r="G22" s="22">
        <v>7.42</v>
      </c>
      <c r="H22" s="22">
        <v>9.86</v>
      </c>
      <c r="I22" s="22">
        <v>8.56</v>
      </c>
      <c r="J22" s="22">
        <v>8.73</v>
      </c>
      <c r="K22" s="22">
        <v>9.61</v>
      </c>
      <c r="L22" s="22">
        <v>9.39</v>
      </c>
      <c r="M22" s="22">
        <v>10.1</v>
      </c>
      <c r="N22" s="5">
        <f t="shared" si="1"/>
        <v>9.1974999999999998</v>
      </c>
      <c r="O22" s="5">
        <f t="shared" si="5"/>
        <v>1.3467140143191592</v>
      </c>
      <c r="P22" s="5">
        <f t="shared" si="6"/>
        <v>0.38876284934430405</v>
      </c>
      <c r="Q22" s="7">
        <f>MEDIAN(B22:M22)</f>
        <v>9.5</v>
      </c>
      <c r="R22" s="7">
        <f t="shared" si="3"/>
        <v>6.99</v>
      </c>
      <c r="S22" s="7">
        <f t="shared" si="4"/>
        <v>11.08</v>
      </c>
      <c r="T22" s="4"/>
      <c r="U22" s="4"/>
    </row>
    <row r="23" spans="1:21" x14ac:dyDescent="0.25">
      <c r="A23" s="28" t="s">
        <v>60</v>
      </c>
      <c r="B23" s="22">
        <v>22.6</v>
      </c>
      <c r="C23" s="22">
        <v>11.4</v>
      </c>
      <c r="D23" s="22">
        <v>11.4</v>
      </c>
      <c r="E23" s="22">
        <v>14.5</v>
      </c>
      <c r="F23" s="22">
        <v>31.5</v>
      </c>
      <c r="G23" s="22">
        <v>30.3</v>
      </c>
      <c r="H23" s="22">
        <v>18.899999999999999</v>
      </c>
      <c r="I23" s="22">
        <v>25.6</v>
      </c>
      <c r="J23" s="22">
        <v>27.3</v>
      </c>
      <c r="K23" s="22">
        <v>17.5</v>
      </c>
      <c r="L23" s="22">
        <v>19.3</v>
      </c>
      <c r="M23" s="22">
        <v>30.5</v>
      </c>
      <c r="N23" s="29">
        <f t="shared" si="1"/>
        <v>21.733333333333334</v>
      </c>
      <c r="O23" s="5">
        <f t="shared" si="5"/>
        <v>7.3240988689684023</v>
      </c>
      <c r="P23" s="5">
        <f t="shared" si="6"/>
        <v>2.1142852267851704</v>
      </c>
      <c r="Q23" s="7">
        <f>MEDIAN(B23:M23)</f>
        <v>20.950000000000003</v>
      </c>
      <c r="R23" s="7">
        <f t="shared" si="3"/>
        <v>11.4</v>
      </c>
      <c r="S23" s="7">
        <f t="shared" si="4"/>
        <v>31.5</v>
      </c>
      <c r="T23" s="4"/>
      <c r="U23" s="4"/>
    </row>
  </sheetData>
  <mergeCells count="2">
    <mergeCell ref="A19:M19"/>
    <mergeCell ref="A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Control Group</vt:lpstr>
      <vt:lpstr>Experimental Group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Nurbek</cp:lastModifiedBy>
  <cp:lastPrinted>2020-03-18T10:22:04Z</cp:lastPrinted>
  <dcterms:created xsi:type="dcterms:W3CDTF">2020-03-18T03:18:22Z</dcterms:created>
  <dcterms:modified xsi:type="dcterms:W3CDTF">2020-12-22T05:14:16Z</dcterms:modified>
</cp:coreProperties>
</file>