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3420" yWindow="4380" windowWidth="11955" windowHeight="10395" tabRatio="722"/>
  </bookViews>
  <sheets>
    <sheet name="Catalepsy" sheetId="3" r:id="rId1"/>
    <sheet name="Rotational behavior (Exp. 1A)" sheetId="7" r:id="rId2"/>
    <sheet name="Rotational behavior (Exp. 1B)" sheetId="2" r:id="rId3"/>
    <sheet name="Rotational behavior (Exp. 2)" sheetId="1" r:id="rId4"/>
    <sheet name="Monoamines (MFB lesion)" sheetId="5" r:id="rId5"/>
    <sheet name="Monoamines (striatal lesion)" sheetId="4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2"/>
  <c r="C69"/>
  <c r="D69"/>
  <c r="E69"/>
  <c r="C68" i="1" l="1"/>
  <c r="C69"/>
  <c r="D46" i="7"/>
  <c r="D47" s="1"/>
  <c r="E46"/>
  <c r="E47" s="1"/>
  <c r="D45"/>
  <c r="E45"/>
  <c r="F46"/>
  <c r="F47" s="1"/>
  <c r="G46"/>
  <c r="G47" s="1"/>
  <c r="F45"/>
  <c r="G45"/>
  <c r="C46"/>
  <c r="C47" s="1"/>
  <c r="B46"/>
  <c r="B47" s="1"/>
  <c r="C45"/>
  <c r="B45"/>
  <c r="D83" i="3"/>
  <c r="D82"/>
  <c r="C82"/>
  <c r="C83" s="1"/>
  <c r="B82"/>
  <c r="B83" s="1"/>
  <c r="D81"/>
  <c r="C81"/>
  <c r="B81"/>
  <c r="D66"/>
  <c r="D67" s="1"/>
  <c r="C66"/>
  <c r="C67" s="1"/>
  <c r="B66"/>
  <c r="B67" s="1"/>
  <c r="D65"/>
  <c r="C65"/>
  <c r="B65"/>
  <c r="B51"/>
  <c r="D50"/>
  <c r="D51" s="1"/>
  <c r="C50"/>
  <c r="C51" s="1"/>
  <c r="B50"/>
  <c r="D49"/>
  <c r="C49"/>
  <c r="B49"/>
  <c r="C35"/>
  <c r="D34"/>
  <c r="D35" s="1"/>
  <c r="C34"/>
  <c r="B34"/>
  <c r="B35" s="1"/>
  <c r="D33"/>
  <c r="C33"/>
  <c r="B33"/>
  <c r="D18"/>
  <c r="D19" s="1"/>
  <c r="C18"/>
  <c r="C19" s="1"/>
  <c r="B18"/>
  <c r="B19" s="1"/>
  <c r="D17"/>
  <c r="C17"/>
  <c r="B17"/>
  <c r="I53"/>
  <c r="I52"/>
  <c r="H52"/>
  <c r="H53" s="1"/>
  <c r="G52"/>
  <c r="G53" s="1"/>
  <c r="I51"/>
  <c r="H51"/>
  <c r="G51"/>
  <c r="I39"/>
  <c r="I40" s="1"/>
  <c r="H39"/>
  <c r="H40" s="1"/>
  <c r="G39"/>
  <c r="G40" s="1"/>
  <c r="I38"/>
  <c r="H38"/>
  <c r="G38"/>
  <c r="G27"/>
  <c r="I26"/>
  <c r="I27" s="1"/>
  <c r="H26"/>
  <c r="H27" s="1"/>
  <c r="G26"/>
  <c r="I25"/>
  <c r="H25"/>
  <c r="G25"/>
  <c r="I13"/>
  <c r="I14" s="1"/>
  <c r="H13"/>
  <c r="H14" s="1"/>
  <c r="G13"/>
  <c r="G14" s="1"/>
  <c r="I12"/>
  <c r="H12"/>
  <c r="G12"/>
  <c r="B29" i="7"/>
  <c r="G29"/>
  <c r="F29"/>
  <c r="E29"/>
  <c r="D29"/>
  <c r="C29"/>
  <c r="G62"/>
  <c r="G63" s="1"/>
  <c r="F62"/>
  <c r="F63" s="1"/>
  <c r="E62"/>
  <c r="E63" s="1"/>
  <c r="D62"/>
  <c r="D63" s="1"/>
  <c r="C62"/>
  <c r="C63" s="1"/>
  <c r="B62"/>
  <c r="B63" s="1"/>
  <c r="G61"/>
  <c r="F61"/>
  <c r="E61"/>
  <c r="D61"/>
  <c r="C61"/>
  <c r="B61"/>
  <c r="G80"/>
  <c r="G81" s="1"/>
  <c r="F80"/>
  <c r="F81" s="1"/>
  <c r="E80"/>
  <c r="E81" s="1"/>
  <c r="D80"/>
  <c r="D81" s="1"/>
  <c r="C80"/>
  <c r="C81" s="1"/>
  <c r="B80"/>
  <c r="B81" s="1"/>
  <c r="G79"/>
  <c r="F79"/>
  <c r="E79"/>
  <c r="D79"/>
  <c r="C79"/>
  <c r="B79"/>
  <c r="G17"/>
  <c r="G18" s="1"/>
  <c r="G30" s="1"/>
  <c r="F17"/>
  <c r="F18" s="1"/>
  <c r="F30" s="1"/>
  <c r="E17"/>
  <c r="E18" s="1"/>
  <c r="E30" s="1"/>
  <c r="D17"/>
  <c r="D18" s="1"/>
  <c r="D30" s="1"/>
  <c r="C17"/>
  <c r="C18" s="1"/>
  <c r="C30" s="1"/>
  <c r="B17"/>
  <c r="B18" s="1"/>
  <c r="B30" s="1"/>
  <c r="G16"/>
  <c r="F16"/>
  <c r="E16"/>
  <c r="D16"/>
  <c r="C16"/>
  <c r="B16"/>
  <c r="M47" i="4"/>
  <c r="J50" i="5"/>
  <c r="C70" i="1"/>
  <c r="B87" i="2"/>
  <c r="B52"/>
  <c r="C36"/>
  <c r="C21"/>
  <c r="E21"/>
  <c r="B21"/>
  <c r="L49" i="5"/>
  <c r="L50" s="1"/>
  <c r="N49"/>
  <c r="N50" s="1"/>
  <c r="M49"/>
  <c r="M50" s="1"/>
  <c r="K49"/>
  <c r="K50" s="1"/>
  <c r="J49"/>
  <c r="I49"/>
  <c r="I50" s="1"/>
  <c r="L48"/>
  <c r="N48"/>
  <c r="M48"/>
  <c r="K48"/>
  <c r="J48"/>
  <c r="I48"/>
  <c r="L39"/>
  <c r="L40" s="1"/>
  <c r="N39"/>
  <c r="N40" s="1"/>
  <c r="M39"/>
  <c r="M40" s="1"/>
  <c r="K39"/>
  <c r="K40" s="1"/>
  <c r="J39"/>
  <c r="J40" s="1"/>
  <c r="I39"/>
  <c r="I40" s="1"/>
  <c r="L38"/>
  <c r="N38"/>
  <c r="M38"/>
  <c r="K38"/>
  <c r="J38"/>
  <c r="I38"/>
  <c r="L32"/>
  <c r="L33" s="1"/>
  <c r="N32"/>
  <c r="N33" s="1"/>
  <c r="M32"/>
  <c r="M33" s="1"/>
  <c r="K32"/>
  <c r="K33" s="1"/>
  <c r="J32"/>
  <c r="J33" s="1"/>
  <c r="I32"/>
  <c r="I33" s="1"/>
  <c r="L31"/>
  <c r="N31"/>
  <c r="M31"/>
  <c r="K31"/>
  <c r="J31"/>
  <c r="I31"/>
  <c r="L22"/>
  <c r="L23" s="1"/>
  <c r="N22"/>
  <c r="N23" s="1"/>
  <c r="M22"/>
  <c r="M23" s="1"/>
  <c r="K22"/>
  <c r="K23" s="1"/>
  <c r="J22"/>
  <c r="J23" s="1"/>
  <c r="I22"/>
  <c r="I23" s="1"/>
  <c r="L21"/>
  <c r="N21"/>
  <c r="M21"/>
  <c r="K21"/>
  <c r="J21"/>
  <c r="I21"/>
  <c r="L14"/>
  <c r="L15" s="1"/>
  <c r="N14"/>
  <c r="N15" s="1"/>
  <c r="M14"/>
  <c r="M15" s="1"/>
  <c r="K14"/>
  <c r="K15" s="1"/>
  <c r="J14"/>
  <c r="J15" s="1"/>
  <c r="I14"/>
  <c r="I15" s="1"/>
  <c r="L13"/>
  <c r="N13"/>
  <c r="M13"/>
  <c r="K13"/>
  <c r="J13"/>
  <c r="I13"/>
  <c r="G49"/>
  <c r="G50" s="1"/>
  <c r="F49"/>
  <c r="F50" s="1"/>
  <c r="E49"/>
  <c r="E50" s="1"/>
  <c r="D49"/>
  <c r="D50" s="1"/>
  <c r="C49"/>
  <c r="C50" s="1"/>
  <c r="B49"/>
  <c r="B50" s="1"/>
  <c r="G48"/>
  <c r="F48"/>
  <c r="E48"/>
  <c r="D48"/>
  <c r="C48"/>
  <c r="B48"/>
  <c r="E39"/>
  <c r="E40" s="1"/>
  <c r="G39"/>
  <c r="G40" s="1"/>
  <c r="F39"/>
  <c r="F40" s="1"/>
  <c r="D39"/>
  <c r="D40" s="1"/>
  <c r="C39"/>
  <c r="C40" s="1"/>
  <c r="B39"/>
  <c r="B40" s="1"/>
  <c r="E38"/>
  <c r="G38"/>
  <c r="F38"/>
  <c r="D38"/>
  <c r="C38"/>
  <c r="B38"/>
  <c r="E32"/>
  <c r="E33" s="1"/>
  <c r="G32"/>
  <c r="G33" s="1"/>
  <c r="F32"/>
  <c r="F33" s="1"/>
  <c r="D32"/>
  <c r="D33" s="1"/>
  <c r="C32"/>
  <c r="C33" s="1"/>
  <c r="B32"/>
  <c r="B33" s="1"/>
  <c r="E31"/>
  <c r="G31"/>
  <c r="F31"/>
  <c r="D31"/>
  <c r="C31"/>
  <c r="B31"/>
  <c r="E22"/>
  <c r="E23" s="1"/>
  <c r="G22"/>
  <c r="G23" s="1"/>
  <c r="F22"/>
  <c r="F23" s="1"/>
  <c r="D22"/>
  <c r="D23" s="1"/>
  <c r="C22"/>
  <c r="C23" s="1"/>
  <c r="B22"/>
  <c r="B23" s="1"/>
  <c r="E21"/>
  <c r="G21"/>
  <c r="F21"/>
  <c r="D21"/>
  <c r="C21"/>
  <c r="B21"/>
  <c r="E14"/>
  <c r="E15" s="1"/>
  <c r="G14"/>
  <c r="G15" s="1"/>
  <c r="F14"/>
  <c r="F15" s="1"/>
  <c r="D14"/>
  <c r="D15" s="1"/>
  <c r="C14"/>
  <c r="C15" s="1"/>
  <c r="B14"/>
  <c r="B15" s="1"/>
  <c r="E13"/>
  <c r="G13"/>
  <c r="F13"/>
  <c r="D13"/>
  <c r="C13"/>
  <c r="B13"/>
  <c r="L36" i="4"/>
  <c r="L37" s="1"/>
  <c r="N36"/>
  <c r="N37" s="1"/>
  <c r="M36"/>
  <c r="M37" s="1"/>
  <c r="K36"/>
  <c r="K37" s="1"/>
  <c r="J36"/>
  <c r="J37" s="1"/>
  <c r="I36"/>
  <c r="I37" s="1"/>
  <c r="E36"/>
  <c r="E37" s="1"/>
  <c r="G36"/>
  <c r="G37" s="1"/>
  <c r="F36"/>
  <c r="F37" s="1"/>
  <c r="D36"/>
  <c r="D37" s="1"/>
  <c r="C36"/>
  <c r="C37" s="1"/>
  <c r="B36"/>
  <c r="B37" s="1"/>
  <c r="L35"/>
  <c r="N35"/>
  <c r="M35"/>
  <c r="K35"/>
  <c r="J35"/>
  <c r="I35"/>
  <c r="E35"/>
  <c r="G35"/>
  <c r="F35"/>
  <c r="D35"/>
  <c r="C35"/>
  <c r="B35"/>
  <c r="L46"/>
  <c r="L47" s="1"/>
  <c r="N46"/>
  <c r="N47" s="1"/>
  <c r="M46"/>
  <c r="K46"/>
  <c r="K47" s="1"/>
  <c r="J46"/>
  <c r="J47" s="1"/>
  <c r="I46"/>
  <c r="I47" s="1"/>
  <c r="E46"/>
  <c r="E47" s="1"/>
  <c r="G46"/>
  <c r="G47" s="1"/>
  <c r="F46"/>
  <c r="F47" s="1"/>
  <c r="D46"/>
  <c r="D47" s="1"/>
  <c r="C46"/>
  <c r="C47" s="1"/>
  <c r="B46"/>
  <c r="B47" s="1"/>
  <c r="L45"/>
  <c r="N45"/>
  <c r="M45"/>
  <c r="K45"/>
  <c r="J45"/>
  <c r="I45"/>
  <c r="E45"/>
  <c r="G45"/>
  <c r="F45"/>
  <c r="D45"/>
  <c r="C45"/>
  <c r="B45"/>
  <c r="L57"/>
  <c r="L58" s="1"/>
  <c r="N57"/>
  <c r="N58" s="1"/>
  <c r="M57"/>
  <c r="M58" s="1"/>
  <c r="K57"/>
  <c r="K58" s="1"/>
  <c r="J57"/>
  <c r="J58" s="1"/>
  <c r="I57"/>
  <c r="I58" s="1"/>
  <c r="E57"/>
  <c r="E58" s="1"/>
  <c r="G57"/>
  <c r="G58" s="1"/>
  <c r="F57"/>
  <c r="F58" s="1"/>
  <c r="D57"/>
  <c r="D58" s="1"/>
  <c r="C57"/>
  <c r="C58" s="1"/>
  <c r="B57"/>
  <c r="B58" s="1"/>
  <c r="L56"/>
  <c r="N56"/>
  <c r="M56"/>
  <c r="K56"/>
  <c r="J56"/>
  <c r="I56"/>
  <c r="E56"/>
  <c r="G56"/>
  <c r="F56"/>
  <c r="D56"/>
  <c r="C56"/>
  <c r="B56"/>
  <c r="L25"/>
  <c r="L26" s="1"/>
  <c r="N25"/>
  <c r="N26" s="1"/>
  <c r="M25"/>
  <c r="M26" s="1"/>
  <c r="K25"/>
  <c r="K26" s="1"/>
  <c r="J25"/>
  <c r="J26" s="1"/>
  <c r="I25"/>
  <c r="I26" s="1"/>
  <c r="E25"/>
  <c r="E26" s="1"/>
  <c r="G25"/>
  <c r="G26" s="1"/>
  <c r="F25"/>
  <c r="F26" s="1"/>
  <c r="D25"/>
  <c r="D26" s="1"/>
  <c r="C25"/>
  <c r="C26" s="1"/>
  <c r="B25"/>
  <c r="B26" s="1"/>
  <c r="L24"/>
  <c r="N24"/>
  <c r="M24"/>
  <c r="K24"/>
  <c r="J24"/>
  <c r="I24"/>
  <c r="E24"/>
  <c r="G24"/>
  <c r="F24"/>
  <c r="D24"/>
  <c r="C24"/>
  <c r="B24"/>
  <c r="L15"/>
  <c r="L16" s="1"/>
  <c r="N15"/>
  <c r="N16" s="1"/>
  <c r="M15"/>
  <c r="M16" s="1"/>
  <c r="K15"/>
  <c r="K16" s="1"/>
  <c r="J15"/>
  <c r="J16" s="1"/>
  <c r="I15"/>
  <c r="I16" s="1"/>
  <c r="E15"/>
  <c r="E16" s="1"/>
  <c r="G15"/>
  <c r="G16" s="1"/>
  <c r="F15"/>
  <c r="F16" s="1"/>
  <c r="D15"/>
  <c r="D16" s="1"/>
  <c r="C15"/>
  <c r="C16" s="1"/>
  <c r="B15"/>
  <c r="B16" s="1"/>
  <c r="L14"/>
  <c r="N14"/>
  <c r="M14"/>
  <c r="K14"/>
  <c r="J14"/>
  <c r="I14"/>
  <c r="E14"/>
  <c r="G14"/>
  <c r="F14"/>
  <c r="D14"/>
  <c r="C14"/>
  <c r="B14"/>
  <c r="I51" i="2"/>
  <c r="I52" s="1"/>
  <c r="H51"/>
  <c r="H52" s="1"/>
  <c r="I50"/>
  <c r="H50"/>
  <c r="I68"/>
  <c r="I69" s="1"/>
  <c r="H68"/>
  <c r="H69" s="1"/>
  <c r="I67"/>
  <c r="H67"/>
  <c r="I86"/>
  <c r="I87" s="1"/>
  <c r="H86"/>
  <c r="H87" s="1"/>
  <c r="I85"/>
  <c r="H85"/>
  <c r="I35"/>
  <c r="I36" s="1"/>
  <c r="H35"/>
  <c r="H36" s="1"/>
  <c r="I34"/>
  <c r="H34"/>
  <c r="I20"/>
  <c r="I21" s="1"/>
  <c r="H20"/>
  <c r="H21" s="1"/>
  <c r="I19"/>
  <c r="H19"/>
  <c r="G51"/>
  <c r="G52" s="1"/>
  <c r="F51"/>
  <c r="F52" s="1"/>
  <c r="G50"/>
  <c r="F50"/>
  <c r="G68"/>
  <c r="G69" s="1"/>
  <c r="F68"/>
  <c r="F69" s="1"/>
  <c r="G67"/>
  <c r="F67"/>
  <c r="G86"/>
  <c r="G87" s="1"/>
  <c r="F86"/>
  <c r="F87" s="1"/>
  <c r="G85"/>
  <c r="F85"/>
  <c r="G35"/>
  <c r="G36" s="1"/>
  <c r="F35"/>
  <c r="F36" s="1"/>
  <c r="G34"/>
  <c r="F34"/>
  <c r="G20"/>
  <c r="G21" s="1"/>
  <c r="F20"/>
  <c r="F21" s="1"/>
  <c r="G19"/>
  <c r="F19"/>
  <c r="E51"/>
  <c r="E52" s="1"/>
  <c r="D51"/>
  <c r="D52" s="1"/>
  <c r="E50"/>
  <c r="D50"/>
  <c r="E68"/>
  <c r="D68"/>
  <c r="E67"/>
  <c r="D67"/>
  <c r="E86"/>
  <c r="E87" s="1"/>
  <c r="D86"/>
  <c r="D87" s="1"/>
  <c r="E85"/>
  <c r="D85"/>
  <c r="E35"/>
  <c r="E36" s="1"/>
  <c r="D35"/>
  <c r="D36" s="1"/>
  <c r="E34"/>
  <c r="D34"/>
  <c r="E20"/>
  <c r="D20"/>
  <c r="D21" s="1"/>
  <c r="E19"/>
  <c r="D19"/>
  <c r="C51"/>
  <c r="C52" s="1"/>
  <c r="B51"/>
  <c r="C50"/>
  <c r="B50"/>
  <c r="C68"/>
  <c r="B68"/>
  <c r="C67"/>
  <c r="B67"/>
  <c r="C86"/>
  <c r="C87" s="1"/>
  <c r="B86"/>
  <c r="C85"/>
  <c r="B85"/>
  <c r="C35"/>
  <c r="B35"/>
  <c r="B36" s="1"/>
  <c r="C34"/>
  <c r="B34"/>
  <c r="C20"/>
  <c r="B20"/>
  <c r="C19"/>
  <c r="B19"/>
  <c r="F31" i="7" l="1"/>
  <c r="E31"/>
  <c r="D31"/>
  <c r="C31"/>
  <c r="G31"/>
  <c r="B31"/>
  <c r="E53" i="1"/>
  <c r="E54" s="1"/>
  <c r="D53"/>
  <c r="D54" s="1"/>
  <c r="E52"/>
  <c r="D52"/>
  <c r="E69"/>
  <c r="E70" s="1"/>
  <c r="D69"/>
  <c r="D70" s="1"/>
  <c r="E68"/>
  <c r="D68"/>
  <c r="E87"/>
  <c r="E88" s="1"/>
  <c r="D87"/>
  <c r="D88" s="1"/>
  <c r="E86"/>
  <c r="D86"/>
  <c r="E36"/>
  <c r="E37" s="1"/>
  <c r="D36"/>
  <c r="D37" s="1"/>
  <c r="E35"/>
  <c r="D35"/>
  <c r="E18"/>
  <c r="E19" s="1"/>
  <c r="D18"/>
  <c r="D19" s="1"/>
  <c r="E17"/>
  <c r="D17"/>
  <c r="B52" l="1"/>
  <c r="B53"/>
  <c r="B54" s="1"/>
  <c r="C52"/>
  <c r="C53"/>
  <c r="C54" s="1"/>
  <c r="B35"/>
  <c r="B36"/>
  <c r="B37" s="1"/>
  <c r="B17"/>
  <c r="B18"/>
  <c r="B19" s="1"/>
  <c r="C17"/>
  <c r="C18"/>
  <c r="C19" s="1"/>
  <c r="C35"/>
  <c r="B69"/>
  <c r="B70" s="1"/>
  <c r="B68"/>
  <c r="C87"/>
  <c r="C88" s="1"/>
  <c r="B87"/>
  <c r="B88" s="1"/>
  <c r="C86"/>
  <c r="B86"/>
  <c r="C36"/>
  <c r="C37" s="1"/>
</calcChain>
</file>

<file path=xl/sharedStrings.xml><?xml version="1.0" encoding="utf-8"?>
<sst xmlns="http://schemas.openxmlformats.org/spreadsheetml/2006/main" count="549" uniqueCount="44">
  <si>
    <t>ipsilateral</t>
  </si>
  <si>
    <t>contralateral</t>
  </si>
  <si>
    <t>Apomorphine (15th day)</t>
  </si>
  <si>
    <t>Methamphetamine (16th day)</t>
  </si>
  <si>
    <t>Group</t>
  </si>
  <si>
    <t>Sham-operated</t>
  </si>
  <si>
    <t>Vehicle</t>
  </si>
  <si>
    <t>Standard deviation</t>
  </si>
  <si>
    <t>Standard error</t>
  </si>
  <si>
    <t>Caffeine</t>
  </si>
  <si>
    <t>CE 100 mg/kg</t>
  </si>
  <si>
    <t>CE 400 mg/kg</t>
  </si>
  <si>
    <t>Mean</t>
  </si>
  <si>
    <t>Experiment 2: Effect of pre- and post-treatment with CE on the rotational behavior of rats with striatal lesion</t>
  </si>
  <si>
    <t>Apomorphine (29th day)</t>
  </si>
  <si>
    <t>Experiment 1B: Effect of repeated treatment with CE on the rotational behavior of rats with lesion on MFB</t>
  </si>
  <si>
    <t>Total immobility time</t>
  </si>
  <si>
    <t>Times left the bar</t>
  </si>
  <si>
    <t>Index (B/C)</t>
  </si>
  <si>
    <t>Negative control</t>
  </si>
  <si>
    <t>Catalepsy induced by haloperidol</t>
  </si>
  <si>
    <t>NE</t>
  </si>
  <si>
    <t>DA</t>
  </si>
  <si>
    <t>DOPAC</t>
  </si>
  <si>
    <t>5-HT</t>
  </si>
  <si>
    <t>5-HIAA</t>
  </si>
  <si>
    <t>HVA</t>
  </si>
  <si>
    <t>Monoamines and metabolites (right side - lesioned)</t>
  </si>
  <si>
    <t>Monoamines and metabolites (left side - non lesioned)</t>
  </si>
  <si>
    <t>Central monoamines dosage by HPLC (striatum from animals of Exp. 2)</t>
  </si>
  <si>
    <t>Central monoamines dosage by HPLC (striatum from animals of Exp. 1B)</t>
  </si>
  <si>
    <t>missing data</t>
  </si>
  <si>
    <t>Experiment 1A: Effect of acute treatment with CE on the rotational behavior of rats with lesion on MFB</t>
  </si>
  <si>
    <t>Coffee or water (14th day)</t>
  </si>
  <si>
    <t>Note: the sham-operated group received CE400 on the 14th day</t>
  </si>
  <si>
    <t>This group receive water on the 14th day</t>
  </si>
  <si>
    <t>Correspond to figure 4</t>
  </si>
  <si>
    <t>Correspond to figure 3</t>
  </si>
  <si>
    <t>Correspond to figure 5</t>
  </si>
  <si>
    <t>Correspond to Table 1</t>
  </si>
  <si>
    <t>Correspond to Table 2</t>
  </si>
  <si>
    <t>A) Acute treatment acute</t>
  </si>
  <si>
    <t>A) Repeated treatment (14 days)</t>
  </si>
  <si>
    <t>Correspond to figure 6</t>
  </si>
</sst>
</file>

<file path=xl/styles.xml><?xml version="1.0" encoding="utf-8"?>
<styleSheet xmlns="http://schemas.openxmlformats.org/spreadsheetml/2006/main">
  <numFmts count="1">
    <numFmt numFmtId="164" formatCode="0.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0" fontId="2" fillId="2" borderId="0" xfId="0" applyFont="1" applyFill="1"/>
    <xf numFmtId="0" fontId="9" fillId="0" borderId="0" xfId="0" applyFont="1"/>
    <xf numFmtId="0" fontId="9" fillId="2" borderId="0" xfId="0" applyFont="1" applyFill="1"/>
    <xf numFmtId="0" fontId="3" fillId="3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/>
    <xf numFmtId="164" fontId="3" fillId="3" borderId="0" xfId="0" applyNumberFormat="1" applyFont="1" applyFill="1"/>
    <xf numFmtId="164" fontId="3" fillId="0" borderId="0" xfId="0" applyNumberFormat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Font="1"/>
    <xf numFmtId="0" fontId="0" fillId="0" borderId="0" xfId="0" applyFont="1" applyBorder="1"/>
    <xf numFmtId="164" fontId="0" fillId="0" borderId="0" xfId="0" applyNumberFormat="1" applyFont="1" applyFill="1"/>
    <xf numFmtId="164" fontId="9" fillId="2" borderId="0" xfId="0" applyNumberFormat="1" applyFont="1" applyFill="1"/>
    <xf numFmtId="0" fontId="0" fillId="3" borderId="0" xfId="0" applyFont="1" applyFill="1"/>
    <xf numFmtId="0" fontId="10" fillId="0" borderId="0" xfId="0" applyFont="1" applyAlignment="1">
      <alignment vertical="center"/>
    </xf>
    <xf numFmtId="0" fontId="0" fillId="0" borderId="0" xfId="0" applyBorder="1"/>
    <xf numFmtId="0" fontId="0" fillId="3" borderId="0" xfId="0" applyFill="1"/>
    <xf numFmtId="0" fontId="0" fillId="0" borderId="0" xfId="0" applyFill="1"/>
    <xf numFmtId="0" fontId="3" fillId="0" borderId="0" xfId="0" applyFont="1" applyFill="1"/>
    <xf numFmtId="0" fontId="11" fillId="0" borderId="0" xfId="0" applyFont="1"/>
    <xf numFmtId="0" fontId="11" fillId="2" borderId="0" xfId="0" applyFont="1" applyFill="1"/>
    <xf numFmtId="0" fontId="0" fillId="2" borderId="0" xfId="0" applyFill="1"/>
    <xf numFmtId="0" fontId="2" fillId="0" borderId="0" xfId="0" applyFont="1" applyFill="1" applyAlignment="1">
      <alignment vertical="top"/>
    </xf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3"/>
  <sheetViews>
    <sheetView tabSelected="1" workbookViewId="0">
      <selection activeCell="A3" sqref="A3"/>
    </sheetView>
  </sheetViews>
  <sheetFormatPr defaultRowHeight="15"/>
  <cols>
    <col min="1" max="1" width="17.42578125" style="20" customWidth="1"/>
    <col min="2" max="2" width="19.85546875" style="20" customWidth="1"/>
    <col min="3" max="3" width="18" style="20" customWidth="1"/>
    <col min="4" max="4" width="12.7109375" style="4" customWidth="1"/>
    <col min="5" max="5" width="9.140625" style="20"/>
    <col min="6" max="6" width="17.7109375" customWidth="1"/>
    <col min="7" max="7" width="19.7109375" customWidth="1"/>
    <col min="8" max="8" width="17.7109375" customWidth="1"/>
    <col min="9" max="9" width="13.42578125" customWidth="1"/>
  </cols>
  <sheetData>
    <row r="1" spans="1:9">
      <c r="A1" s="33" t="s">
        <v>20</v>
      </c>
      <c r="B1" s="19"/>
      <c r="C1" s="28"/>
      <c r="D1" s="29"/>
      <c r="E1" s="19"/>
      <c r="F1" s="28"/>
      <c r="G1" s="28"/>
    </row>
    <row r="2" spans="1:9">
      <c r="A2" s="15" t="s">
        <v>37</v>
      </c>
      <c r="B2" s="19"/>
      <c r="C2" s="28"/>
      <c r="D2" s="29"/>
      <c r="E2" s="19"/>
      <c r="F2" s="28"/>
      <c r="G2" s="28"/>
    </row>
    <row r="3" spans="1:9">
      <c r="A3" s="15"/>
      <c r="B3" s="19"/>
      <c r="C3" s="28"/>
      <c r="D3" s="29"/>
      <c r="E3" s="19"/>
      <c r="F3" s="28"/>
      <c r="G3" s="28"/>
    </row>
    <row r="4" spans="1:9">
      <c r="A4" s="18" t="s">
        <v>41</v>
      </c>
      <c r="B4" s="19"/>
      <c r="C4" s="19"/>
      <c r="D4" s="29"/>
      <c r="E4" s="19"/>
      <c r="F4" s="18" t="s">
        <v>42</v>
      </c>
      <c r="G4" s="28"/>
      <c r="H4" s="28"/>
      <c r="I4" s="28"/>
    </row>
    <row r="5" spans="1:9">
      <c r="A5" s="7" t="s">
        <v>4</v>
      </c>
      <c r="B5" s="7" t="s">
        <v>16</v>
      </c>
      <c r="C5" s="7" t="s">
        <v>17</v>
      </c>
      <c r="D5" s="11" t="s">
        <v>18</v>
      </c>
      <c r="F5" s="7" t="s">
        <v>4</v>
      </c>
      <c r="G5" s="7" t="s">
        <v>16</v>
      </c>
      <c r="H5" s="7" t="s">
        <v>17</v>
      </c>
      <c r="I5" s="11" t="s">
        <v>18</v>
      </c>
    </row>
    <row r="6" spans="1:9">
      <c r="A6" s="20" t="s">
        <v>19</v>
      </c>
      <c r="B6">
        <v>300</v>
      </c>
      <c r="C6">
        <v>10</v>
      </c>
      <c r="D6">
        <v>30</v>
      </c>
      <c r="F6" s="20" t="s">
        <v>19</v>
      </c>
      <c r="G6" s="20">
        <v>143</v>
      </c>
      <c r="H6" s="20">
        <v>10</v>
      </c>
      <c r="I6" s="4">
        <v>14.3</v>
      </c>
    </row>
    <row r="7" spans="1:9">
      <c r="A7" s="20" t="s">
        <v>19</v>
      </c>
      <c r="B7">
        <v>51</v>
      </c>
      <c r="C7">
        <v>10</v>
      </c>
      <c r="D7">
        <v>5.0999999999999996</v>
      </c>
      <c r="F7" s="20" t="s">
        <v>19</v>
      </c>
      <c r="G7" s="20">
        <v>113</v>
      </c>
      <c r="H7" s="20">
        <v>10</v>
      </c>
      <c r="I7" s="4">
        <v>11.3</v>
      </c>
    </row>
    <row r="8" spans="1:9">
      <c r="A8" s="20" t="s">
        <v>19</v>
      </c>
      <c r="B8">
        <v>0</v>
      </c>
      <c r="C8">
        <v>10</v>
      </c>
      <c r="D8">
        <v>0</v>
      </c>
      <c r="F8" s="20" t="s">
        <v>19</v>
      </c>
      <c r="G8" s="20">
        <v>100</v>
      </c>
      <c r="H8" s="20">
        <v>10</v>
      </c>
      <c r="I8" s="4">
        <v>10</v>
      </c>
    </row>
    <row r="9" spans="1:9">
      <c r="A9" s="20" t="s">
        <v>19</v>
      </c>
      <c r="B9">
        <v>90</v>
      </c>
      <c r="C9">
        <v>10</v>
      </c>
      <c r="D9">
        <v>9</v>
      </c>
      <c r="F9" s="20" t="s">
        <v>19</v>
      </c>
      <c r="G9" s="20">
        <v>120</v>
      </c>
      <c r="H9" s="20">
        <v>10</v>
      </c>
      <c r="I9" s="4">
        <v>12</v>
      </c>
    </row>
    <row r="10" spans="1:9">
      <c r="A10" s="20" t="s">
        <v>19</v>
      </c>
      <c r="B10">
        <v>160</v>
      </c>
      <c r="C10">
        <v>10</v>
      </c>
      <c r="D10">
        <v>9</v>
      </c>
      <c r="F10" s="20" t="s">
        <v>19</v>
      </c>
      <c r="G10" s="20">
        <v>110</v>
      </c>
      <c r="H10" s="20">
        <v>10</v>
      </c>
      <c r="I10" s="4">
        <v>11</v>
      </c>
    </row>
    <row r="11" spans="1:9">
      <c r="A11" s="20" t="s">
        <v>19</v>
      </c>
      <c r="B11">
        <v>230</v>
      </c>
      <c r="C11">
        <v>10</v>
      </c>
      <c r="D11">
        <v>23</v>
      </c>
      <c r="F11" s="20" t="s">
        <v>19</v>
      </c>
      <c r="G11" s="20">
        <v>102</v>
      </c>
      <c r="H11" s="20">
        <v>10</v>
      </c>
      <c r="I11" s="4">
        <v>10.199999999999999</v>
      </c>
    </row>
    <row r="12" spans="1:9">
      <c r="A12" s="20" t="s">
        <v>19</v>
      </c>
      <c r="B12">
        <v>147</v>
      </c>
      <c r="C12">
        <v>10</v>
      </c>
      <c r="D12">
        <v>14.7</v>
      </c>
      <c r="F12" s="10" t="s">
        <v>12</v>
      </c>
      <c r="G12" s="10">
        <f>AVERAGE(G6:G11)</f>
        <v>114.66666666666667</v>
      </c>
      <c r="H12" s="10">
        <f>AVERAGE(H6:H11)</f>
        <v>10</v>
      </c>
      <c r="I12" s="12">
        <f>AVERAGE(I6:I11)</f>
        <v>11.466666666666667</v>
      </c>
    </row>
    <row r="13" spans="1:9">
      <c r="A13" s="20" t="s">
        <v>19</v>
      </c>
      <c r="B13">
        <v>30</v>
      </c>
      <c r="C13">
        <v>10</v>
      </c>
      <c r="D13">
        <v>7.1</v>
      </c>
      <c r="F13" s="13" t="s">
        <v>7</v>
      </c>
      <c r="G13" s="24">
        <f>STDEV(G6:G11)</f>
        <v>15.692885861646534</v>
      </c>
      <c r="H13" s="24">
        <f>STDEV(H6:H11)</f>
        <v>0</v>
      </c>
      <c r="I13" s="13">
        <f>STDEV(I6:I11)</f>
        <v>1.5692885861646602</v>
      </c>
    </row>
    <row r="14" spans="1:9">
      <c r="A14" s="20" t="s">
        <v>19</v>
      </c>
      <c r="B14">
        <v>175</v>
      </c>
      <c r="C14">
        <v>10</v>
      </c>
      <c r="D14">
        <v>19.5</v>
      </c>
      <c r="F14" s="10" t="s">
        <v>8</v>
      </c>
      <c r="G14" s="10">
        <f>G13/SQRT(6)</f>
        <v>6.4065938254617238</v>
      </c>
      <c r="H14" s="10">
        <f>H13/SQRT(6)</f>
        <v>0</v>
      </c>
      <c r="I14" s="12">
        <f>I13/SQRT(6)</f>
        <v>0.64065938254617516</v>
      </c>
    </row>
    <row r="15" spans="1:9">
      <c r="A15" s="20" t="s">
        <v>19</v>
      </c>
      <c r="B15">
        <v>360</v>
      </c>
      <c r="C15">
        <v>10</v>
      </c>
      <c r="D15">
        <v>30</v>
      </c>
      <c r="F15" s="20" t="s">
        <v>6</v>
      </c>
      <c r="G15" s="20">
        <v>75</v>
      </c>
      <c r="H15" s="20">
        <v>10</v>
      </c>
      <c r="I15" s="4">
        <v>7.5</v>
      </c>
    </row>
    <row r="16" spans="1:9">
      <c r="A16" s="20" t="s">
        <v>19</v>
      </c>
      <c r="B16">
        <v>40</v>
      </c>
      <c r="C16">
        <v>10</v>
      </c>
      <c r="D16">
        <v>4</v>
      </c>
      <c r="F16" s="20" t="s">
        <v>6</v>
      </c>
      <c r="G16" s="20">
        <v>600</v>
      </c>
      <c r="H16" s="20">
        <v>3</v>
      </c>
      <c r="I16" s="4">
        <v>200</v>
      </c>
    </row>
    <row r="17" spans="1:17">
      <c r="A17" s="10" t="s">
        <v>12</v>
      </c>
      <c r="B17" s="10">
        <f>AVERAGE(B6:B16)</f>
        <v>143.90909090909091</v>
      </c>
      <c r="C17" s="10">
        <f t="shared" ref="C17:D17" si="0">AVERAGE(C6:C16)</f>
        <v>10</v>
      </c>
      <c r="D17" s="10">
        <f t="shared" si="0"/>
        <v>13.763636363636362</v>
      </c>
      <c r="F17" s="20" t="s">
        <v>6</v>
      </c>
      <c r="G17" s="20">
        <v>600</v>
      </c>
      <c r="H17" s="20">
        <v>4</v>
      </c>
      <c r="I17" s="4">
        <v>150</v>
      </c>
    </row>
    <row r="18" spans="1:17">
      <c r="A18" s="13" t="s">
        <v>7</v>
      </c>
      <c r="B18" s="27">
        <f>STDEV(B6:B16)</f>
        <v>116.50189229832668</v>
      </c>
      <c r="C18" s="27">
        <f>STDEV(C6:C16)</f>
        <v>0</v>
      </c>
      <c r="D18" s="27">
        <f>STDEV(D6:D16)</f>
        <v>10.468741350064274</v>
      </c>
      <c r="F18" s="20" t="s">
        <v>6</v>
      </c>
      <c r="G18" s="20">
        <v>600</v>
      </c>
      <c r="H18" s="20">
        <v>0</v>
      </c>
      <c r="I18" s="4">
        <v>600</v>
      </c>
    </row>
    <row r="19" spans="1:17">
      <c r="A19" s="10" t="s">
        <v>8</v>
      </c>
      <c r="B19" s="10">
        <f>B18/SQRT(11)</f>
        <v>35.126642192722279</v>
      </c>
      <c r="C19" s="10">
        <f t="shared" ref="C19:D19" si="1">C18/SQRT(11)</f>
        <v>0</v>
      </c>
      <c r="D19" s="10">
        <f t="shared" si="1"/>
        <v>3.1564442804947119</v>
      </c>
      <c r="F19" s="20" t="s">
        <v>6</v>
      </c>
      <c r="G19" s="20">
        <v>600</v>
      </c>
      <c r="H19" s="20">
        <v>7</v>
      </c>
      <c r="I19" s="4">
        <v>85.7</v>
      </c>
    </row>
    <row r="20" spans="1:17">
      <c r="A20" s="20" t="s">
        <v>6</v>
      </c>
      <c r="B20">
        <v>600</v>
      </c>
      <c r="C20">
        <v>9</v>
      </c>
      <c r="D20">
        <v>66.7</v>
      </c>
      <c r="F20" s="20" t="s">
        <v>6</v>
      </c>
      <c r="G20" s="20">
        <v>600</v>
      </c>
      <c r="H20" s="20">
        <v>5</v>
      </c>
      <c r="I20" s="4">
        <v>120</v>
      </c>
    </row>
    <row r="21" spans="1:17">
      <c r="A21" s="20" t="s">
        <v>6</v>
      </c>
      <c r="B21">
        <v>600</v>
      </c>
      <c r="C21">
        <v>6</v>
      </c>
      <c r="D21">
        <v>100</v>
      </c>
      <c r="F21" s="20" t="s">
        <v>6</v>
      </c>
      <c r="G21" s="20">
        <v>600</v>
      </c>
      <c r="H21" s="20">
        <v>3</v>
      </c>
      <c r="I21" s="4">
        <v>200</v>
      </c>
    </row>
    <row r="22" spans="1:17">
      <c r="A22" s="20" t="s">
        <v>6</v>
      </c>
      <c r="B22">
        <v>94</v>
      </c>
      <c r="C22">
        <v>10</v>
      </c>
      <c r="D22">
        <v>9.4</v>
      </c>
      <c r="F22" s="20" t="s">
        <v>6</v>
      </c>
      <c r="G22" s="20">
        <v>475</v>
      </c>
      <c r="H22" s="20">
        <v>10</v>
      </c>
      <c r="I22" s="4">
        <v>47.5</v>
      </c>
    </row>
    <row r="23" spans="1:17">
      <c r="A23" s="20" t="s">
        <v>6</v>
      </c>
      <c r="B23">
        <v>600</v>
      </c>
      <c r="C23">
        <v>3</v>
      </c>
      <c r="D23">
        <v>200</v>
      </c>
      <c r="F23" s="20" t="s">
        <v>6</v>
      </c>
      <c r="G23" s="20">
        <v>600</v>
      </c>
      <c r="H23" s="20">
        <v>0</v>
      </c>
      <c r="I23" s="4">
        <v>600</v>
      </c>
    </row>
    <row r="24" spans="1:17">
      <c r="A24" s="20" t="s">
        <v>6</v>
      </c>
      <c r="B24">
        <v>600</v>
      </c>
      <c r="C24">
        <v>9</v>
      </c>
      <c r="D24">
        <v>66.7</v>
      </c>
      <c r="F24" s="20" t="s">
        <v>6</v>
      </c>
      <c r="G24" s="20">
        <v>600</v>
      </c>
      <c r="H24" s="20">
        <v>1</v>
      </c>
      <c r="I24" s="4">
        <v>600</v>
      </c>
    </row>
    <row r="25" spans="1:17">
      <c r="A25" s="20" t="s">
        <v>6</v>
      </c>
      <c r="B25">
        <v>600</v>
      </c>
      <c r="C25">
        <v>10</v>
      </c>
      <c r="D25">
        <v>60</v>
      </c>
      <c r="F25" s="10" t="s">
        <v>12</v>
      </c>
      <c r="G25" s="10">
        <f>AVERAGE(G15:G24)</f>
        <v>535</v>
      </c>
      <c r="H25" s="10">
        <f>AVERAGE(H15:H24)</f>
        <v>4.3</v>
      </c>
      <c r="I25" s="12">
        <f>AVERAGE(I15:I24)</f>
        <v>261.07</v>
      </c>
    </row>
    <row r="26" spans="1:17">
      <c r="A26" s="20" t="s">
        <v>6</v>
      </c>
      <c r="B26">
        <v>600</v>
      </c>
      <c r="C26">
        <v>3</v>
      </c>
      <c r="D26">
        <v>200</v>
      </c>
      <c r="F26" s="13" t="s">
        <v>7</v>
      </c>
      <c r="G26" s="24">
        <f>STDEV(G15:G24)</f>
        <v>166.33299933166199</v>
      </c>
      <c r="H26" s="24">
        <f>STDEV(H15:H24)</f>
        <v>3.7133393177689658</v>
      </c>
      <c r="I26" s="13">
        <f>STDEV(I15:I24)</f>
        <v>241.51869975911461</v>
      </c>
    </row>
    <row r="27" spans="1:17">
      <c r="A27" s="20" t="s">
        <v>6</v>
      </c>
      <c r="B27">
        <v>600</v>
      </c>
      <c r="C27">
        <v>3</v>
      </c>
      <c r="D27">
        <v>200</v>
      </c>
      <c r="F27" s="10" t="s">
        <v>8</v>
      </c>
      <c r="G27" s="10">
        <f>G26/SQRT(10)</f>
        <v>52.599112793531667</v>
      </c>
      <c r="H27" s="10">
        <f>H26/SQRT(10)</f>
        <v>1.1742609969205691</v>
      </c>
      <c r="I27" s="12">
        <f>I26/SQRT(10)</f>
        <v>76.374918876116226</v>
      </c>
    </row>
    <row r="28" spans="1:17">
      <c r="A28" s="20" t="s">
        <v>6</v>
      </c>
      <c r="B28">
        <v>600</v>
      </c>
      <c r="C28">
        <v>7</v>
      </c>
      <c r="D28">
        <v>85.7</v>
      </c>
      <c r="E28" s="15"/>
      <c r="F28" s="19" t="s">
        <v>10</v>
      </c>
      <c r="G28" s="19">
        <v>600</v>
      </c>
      <c r="H28" s="19">
        <v>3</v>
      </c>
      <c r="I28" s="29">
        <v>200</v>
      </c>
      <c r="J28" s="15"/>
      <c r="K28" s="15"/>
      <c r="L28" s="15"/>
      <c r="M28" s="15"/>
      <c r="N28" s="15"/>
      <c r="O28" s="15"/>
      <c r="P28" s="15"/>
      <c r="Q28" s="15"/>
    </row>
    <row r="29" spans="1:17">
      <c r="A29" s="20" t="s">
        <v>6</v>
      </c>
      <c r="B29">
        <v>289</v>
      </c>
      <c r="C29">
        <v>10</v>
      </c>
      <c r="D29">
        <v>28.9</v>
      </c>
      <c r="F29" s="20" t="s">
        <v>10</v>
      </c>
      <c r="G29" s="20">
        <v>600</v>
      </c>
      <c r="H29" s="20">
        <v>5</v>
      </c>
      <c r="I29" s="4">
        <v>120</v>
      </c>
    </row>
    <row r="30" spans="1:17">
      <c r="A30" s="20" t="s">
        <v>6</v>
      </c>
      <c r="B30">
        <v>600</v>
      </c>
      <c r="C30">
        <v>7</v>
      </c>
      <c r="D30">
        <v>85.7</v>
      </c>
      <c r="F30" s="20" t="s">
        <v>10</v>
      </c>
      <c r="G30" s="20">
        <v>600</v>
      </c>
      <c r="H30" s="20">
        <v>5</v>
      </c>
      <c r="I30" s="4">
        <v>120</v>
      </c>
    </row>
    <row r="31" spans="1:17">
      <c r="A31" s="20" t="s">
        <v>6</v>
      </c>
      <c r="B31">
        <v>600</v>
      </c>
      <c r="C31">
        <v>2</v>
      </c>
      <c r="D31">
        <v>300</v>
      </c>
      <c r="F31" s="20" t="s">
        <v>10</v>
      </c>
      <c r="G31" s="20">
        <v>600</v>
      </c>
      <c r="H31" s="20">
        <v>9</v>
      </c>
      <c r="I31" s="4">
        <v>66.7</v>
      </c>
    </row>
    <row r="32" spans="1:17">
      <c r="A32" s="20" t="s">
        <v>6</v>
      </c>
      <c r="B32">
        <v>600</v>
      </c>
      <c r="C32">
        <v>5</v>
      </c>
      <c r="D32">
        <v>120</v>
      </c>
      <c r="F32" s="20" t="s">
        <v>10</v>
      </c>
      <c r="G32" s="20">
        <v>330</v>
      </c>
      <c r="H32" s="20">
        <v>10</v>
      </c>
      <c r="I32" s="4">
        <v>33</v>
      </c>
    </row>
    <row r="33" spans="1:9">
      <c r="A33" s="10" t="s">
        <v>12</v>
      </c>
      <c r="B33" s="10">
        <f>AVERAGE(B20:B32)</f>
        <v>537.15384615384619</v>
      </c>
      <c r="C33" s="10">
        <f>AVERAGE(C20:C32)</f>
        <v>6.4615384615384617</v>
      </c>
      <c r="D33" s="10">
        <f>AVERAGE(D20:D32)</f>
        <v>117.16153846153846</v>
      </c>
      <c r="F33" s="20" t="s">
        <v>10</v>
      </c>
      <c r="G33" s="20">
        <v>600</v>
      </c>
      <c r="H33" s="20">
        <v>8</v>
      </c>
      <c r="I33" s="4">
        <v>75</v>
      </c>
    </row>
    <row r="34" spans="1:9">
      <c r="A34" s="13" t="s">
        <v>7</v>
      </c>
      <c r="B34" s="27">
        <f>STDEV(B20:B32)</f>
        <v>158.48545998179466</v>
      </c>
      <c r="C34" s="27">
        <f>STDEV(C20:C32)</f>
        <v>3.017045591727793</v>
      </c>
      <c r="D34" s="27">
        <f>STDEV(D20:D32)</f>
        <v>83.696669970211843</v>
      </c>
      <c r="F34" s="20" t="s">
        <v>10</v>
      </c>
      <c r="G34" s="20">
        <v>600</v>
      </c>
      <c r="H34" s="20">
        <v>9</v>
      </c>
      <c r="I34" s="4">
        <v>66.7</v>
      </c>
    </row>
    <row r="35" spans="1:9">
      <c r="A35" s="10" t="s">
        <v>8</v>
      </c>
      <c r="B35" s="10">
        <f>B34/SQRT(13)</f>
        <v>43.955957875373599</v>
      </c>
      <c r="C35" s="10">
        <f>C34/SQRT(13)</f>
        <v>0.83677789087593468</v>
      </c>
      <c r="D35" s="10">
        <f>D34/SQRT(13)</f>
        <v>23.213279627937375</v>
      </c>
      <c r="F35" s="20" t="s">
        <v>10</v>
      </c>
      <c r="G35" s="20">
        <v>112</v>
      </c>
      <c r="H35" s="20">
        <v>10</v>
      </c>
      <c r="I35" s="4">
        <v>11.2</v>
      </c>
    </row>
    <row r="36" spans="1:9">
      <c r="A36" s="4" t="s">
        <v>9</v>
      </c>
      <c r="B36">
        <v>600</v>
      </c>
      <c r="C36">
        <v>9</v>
      </c>
      <c r="D36">
        <v>66.7</v>
      </c>
      <c r="F36" s="20" t="s">
        <v>10</v>
      </c>
      <c r="G36" s="20">
        <v>600</v>
      </c>
      <c r="H36" s="20">
        <v>6</v>
      </c>
      <c r="I36" s="4">
        <v>100</v>
      </c>
    </row>
    <row r="37" spans="1:9">
      <c r="A37" s="4" t="s">
        <v>9</v>
      </c>
      <c r="B37">
        <v>600</v>
      </c>
      <c r="C37">
        <v>9</v>
      </c>
      <c r="D37">
        <v>66.7</v>
      </c>
      <c r="F37" s="20" t="s">
        <v>10</v>
      </c>
      <c r="G37" s="20">
        <v>540</v>
      </c>
      <c r="H37" s="20">
        <v>10</v>
      </c>
      <c r="I37" s="4">
        <v>54</v>
      </c>
    </row>
    <row r="38" spans="1:9">
      <c r="A38" s="4" t="s">
        <v>9</v>
      </c>
      <c r="B38">
        <v>52</v>
      </c>
      <c r="C38">
        <v>10</v>
      </c>
      <c r="D38">
        <v>5.2</v>
      </c>
      <c r="F38" s="10" t="s">
        <v>12</v>
      </c>
      <c r="G38" s="10">
        <f>AVERAGE(G28:G37)</f>
        <v>518.20000000000005</v>
      </c>
      <c r="H38" s="10">
        <f>AVERAGE(H28:H37)</f>
        <v>7.5</v>
      </c>
      <c r="I38" s="12">
        <f>AVERAGE(I28:I37)</f>
        <v>84.660000000000011</v>
      </c>
    </row>
    <row r="39" spans="1:9">
      <c r="A39" s="4" t="s">
        <v>9</v>
      </c>
      <c r="B39">
        <v>600</v>
      </c>
      <c r="C39">
        <v>8</v>
      </c>
      <c r="D39">
        <v>75</v>
      </c>
      <c r="F39" s="13" t="s">
        <v>7</v>
      </c>
      <c r="G39" s="24">
        <f>STDEV(G28:G37)</f>
        <v>165.90881029449082</v>
      </c>
      <c r="H39" s="24">
        <f>STDEV(H28:H37)</f>
        <v>2.5495097567963922</v>
      </c>
      <c r="I39" s="13">
        <f>STDEV(I28:I37)</f>
        <v>53.520571330615972</v>
      </c>
    </row>
    <row r="40" spans="1:9">
      <c r="A40" s="4" t="s">
        <v>9</v>
      </c>
      <c r="B40">
        <v>69</v>
      </c>
      <c r="C40">
        <v>10</v>
      </c>
      <c r="D40">
        <v>6.9</v>
      </c>
      <c r="F40" s="10" t="s">
        <v>8</v>
      </c>
      <c r="G40" s="10">
        <f>G39/SQRT(10)</f>
        <v>52.464972441938194</v>
      </c>
      <c r="H40" s="10">
        <f>H39/SQRT(10)</f>
        <v>0.80622577482985491</v>
      </c>
      <c r="I40" s="12">
        <f>I39/SQRT(10)</f>
        <v>16.924690707825512</v>
      </c>
    </row>
    <row r="41" spans="1:9">
      <c r="A41" s="4" t="s">
        <v>9</v>
      </c>
      <c r="B41">
        <v>30</v>
      </c>
      <c r="C41">
        <v>10</v>
      </c>
      <c r="D41">
        <v>3</v>
      </c>
      <c r="F41" s="20" t="s">
        <v>11</v>
      </c>
      <c r="G41" s="20">
        <v>164</v>
      </c>
      <c r="H41" s="20">
        <v>10</v>
      </c>
      <c r="I41" s="4">
        <v>16.399999999999999</v>
      </c>
    </row>
    <row r="42" spans="1:9">
      <c r="A42" s="4" t="s">
        <v>9</v>
      </c>
      <c r="B42">
        <v>190</v>
      </c>
      <c r="C42">
        <v>10</v>
      </c>
      <c r="D42">
        <v>19</v>
      </c>
      <c r="F42" s="20" t="s">
        <v>11</v>
      </c>
      <c r="G42" s="20">
        <v>60</v>
      </c>
      <c r="H42" s="20">
        <v>10</v>
      </c>
      <c r="I42" s="4">
        <v>6</v>
      </c>
    </row>
    <row r="43" spans="1:9">
      <c r="A43" s="4" t="s">
        <v>9</v>
      </c>
      <c r="B43">
        <v>264</v>
      </c>
      <c r="C43">
        <v>10</v>
      </c>
      <c r="D43">
        <v>26.4</v>
      </c>
      <c r="F43" s="20" t="s">
        <v>11</v>
      </c>
      <c r="G43" s="20">
        <v>426</v>
      </c>
      <c r="H43" s="20">
        <v>10</v>
      </c>
      <c r="I43" s="4">
        <v>42.6</v>
      </c>
    </row>
    <row r="44" spans="1:9">
      <c r="A44" s="4" t="s">
        <v>9</v>
      </c>
      <c r="B44">
        <v>600</v>
      </c>
      <c r="C44">
        <v>9</v>
      </c>
      <c r="D44">
        <v>66.7</v>
      </c>
      <c r="F44" s="20" t="s">
        <v>11</v>
      </c>
      <c r="G44" s="20">
        <v>136</v>
      </c>
      <c r="H44" s="20">
        <v>10</v>
      </c>
      <c r="I44" s="4">
        <v>13.6</v>
      </c>
    </row>
    <row r="45" spans="1:9">
      <c r="A45" s="4" t="s">
        <v>9</v>
      </c>
      <c r="B45">
        <v>131</v>
      </c>
      <c r="C45">
        <v>10</v>
      </c>
      <c r="D45">
        <v>13.1</v>
      </c>
      <c r="F45" s="20" t="s">
        <v>11</v>
      </c>
      <c r="G45" s="20">
        <v>151</v>
      </c>
      <c r="H45" s="20">
        <v>10</v>
      </c>
      <c r="I45" s="4">
        <v>15.1</v>
      </c>
    </row>
    <row r="46" spans="1:9">
      <c r="A46" s="4" t="s">
        <v>9</v>
      </c>
      <c r="B46">
        <v>138</v>
      </c>
      <c r="C46">
        <v>10</v>
      </c>
      <c r="D46">
        <v>13.8</v>
      </c>
      <c r="F46" s="20" t="s">
        <v>11</v>
      </c>
      <c r="G46" s="20">
        <v>272</v>
      </c>
      <c r="H46" s="20">
        <v>10</v>
      </c>
      <c r="I46" s="4">
        <v>27.2</v>
      </c>
    </row>
    <row r="47" spans="1:9">
      <c r="A47" s="4" t="s">
        <v>9</v>
      </c>
      <c r="B47">
        <v>491</v>
      </c>
      <c r="C47">
        <v>10</v>
      </c>
      <c r="D47">
        <v>49.1</v>
      </c>
      <c r="F47" s="20" t="s">
        <v>11</v>
      </c>
      <c r="G47" s="20">
        <v>100</v>
      </c>
      <c r="H47" s="20">
        <v>10</v>
      </c>
      <c r="I47" s="4">
        <v>10</v>
      </c>
    </row>
    <row r="48" spans="1:9">
      <c r="A48" s="4" t="s">
        <v>9</v>
      </c>
      <c r="B48">
        <v>580</v>
      </c>
      <c r="C48">
        <v>10</v>
      </c>
      <c r="D48">
        <v>58</v>
      </c>
      <c r="F48" s="20" t="s">
        <v>11</v>
      </c>
      <c r="G48" s="20">
        <v>237</v>
      </c>
      <c r="H48" s="20">
        <v>10</v>
      </c>
      <c r="I48" s="4">
        <v>23.7</v>
      </c>
    </row>
    <row r="49" spans="1:9">
      <c r="A49" s="10" t="s">
        <v>12</v>
      </c>
      <c r="B49" s="10">
        <f>AVERAGE(B36:B48)</f>
        <v>334.23076923076923</v>
      </c>
      <c r="C49" s="10">
        <f>AVERAGE(C36:C48)</f>
        <v>9.615384615384615</v>
      </c>
      <c r="D49" s="10">
        <f>AVERAGE(D36:D48)</f>
        <v>36.123076923076923</v>
      </c>
      <c r="F49" s="20" t="s">
        <v>11</v>
      </c>
      <c r="G49" s="20">
        <v>600</v>
      </c>
      <c r="H49" s="20">
        <v>6</v>
      </c>
      <c r="I49" s="4">
        <v>100</v>
      </c>
    </row>
    <row r="50" spans="1:9">
      <c r="A50" s="13" t="s">
        <v>7</v>
      </c>
      <c r="B50" s="27">
        <f>STDEV(B36:B48)</f>
        <v>244.20181334508072</v>
      </c>
      <c r="C50" s="27">
        <f>STDEV(C36:C48)</f>
        <v>0.65044363558799079</v>
      </c>
      <c r="D50" s="27">
        <f>STDEV(D36:D48)</f>
        <v>27.81897295750252</v>
      </c>
      <c r="F50" s="20" t="s">
        <v>11</v>
      </c>
      <c r="G50" s="20">
        <v>90</v>
      </c>
      <c r="H50" s="20">
        <v>10</v>
      </c>
      <c r="I50" s="4">
        <v>9</v>
      </c>
    </row>
    <row r="51" spans="1:9">
      <c r="A51" s="10" t="s">
        <v>8</v>
      </c>
      <c r="B51" s="10">
        <f>B50/SQRT(13)</f>
        <v>67.729396890536535</v>
      </c>
      <c r="C51" s="10">
        <f>C50/SQRT(13)</f>
        <v>0.18040060614705497</v>
      </c>
      <c r="D51" s="10">
        <f>D50/SQRT(13)</f>
        <v>7.7155948791554954</v>
      </c>
      <c r="F51" s="10" t="s">
        <v>12</v>
      </c>
      <c r="G51" s="10">
        <f>AVERAGE(G41:G50)</f>
        <v>223.6</v>
      </c>
      <c r="H51" s="10">
        <f>AVERAGE(H41:H50)</f>
        <v>9.6</v>
      </c>
      <c r="I51" s="12">
        <f>AVERAGE(I41:I50)</f>
        <v>26.359999999999996</v>
      </c>
    </row>
    <row r="52" spans="1:9">
      <c r="A52" s="20" t="s">
        <v>10</v>
      </c>
      <c r="B52">
        <v>600</v>
      </c>
      <c r="C52">
        <v>6</v>
      </c>
      <c r="D52">
        <v>100</v>
      </c>
      <c r="F52" s="13" t="s">
        <v>7</v>
      </c>
      <c r="G52" s="24">
        <f>STDEV(G41:G50)</f>
        <v>170.47397976752282</v>
      </c>
      <c r="H52" s="24">
        <f>STDEV(H41:H50)</f>
        <v>1.2649110640673507</v>
      </c>
      <c r="I52" s="13">
        <f>STDEV(I41:I50)</f>
        <v>28.021269699204495</v>
      </c>
    </row>
    <row r="53" spans="1:9">
      <c r="A53" s="20" t="s">
        <v>10</v>
      </c>
      <c r="B53">
        <v>600</v>
      </c>
      <c r="C53">
        <v>5</v>
      </c>
      <c r="D53">
        <v>120</v>
      </c>
      <c r="F53" s="10" t="s">
        <v>8</v>
      </c>
      <c r="G53" s="10">
        <f>G52/SQRT(10)</f>
        <v>53.908605785883367</v>
      </c>
      <c r="H53" s="10">
        <f>H52/SQRT(10)</f>
        <v>0.39999999999999963</v>
      </c>
      <c r="I53" s="12">
        <f>I52/SQRT(10)</f>
        <v>8.8611035179347493</v>
      </c>
    </row>
    <row r="54" spans="1:9">
      <c r="A54" s="20" t="s">
        <v>10</v>
      </c>
      <c r="B54">
        <v>172</v>
      </c>
      <c r="C54">
        <v>10</v>
      </c>
      <c r="D54">
        <v>17.2</v>
      </c>
    </row>
    <row r="55" spans="1:9">
      <c r="A55" s="20" t="s">
        <v>10</v>
      </c>
      <c r="B55">
        <v>216</v>
      </c>
      <c r="C55">
        <v>10</v>
      </c>
      <c r="D55">
        <v>21.6</v>
      </c>
    </row>
    <row r="56" spans="1:9">
      <c r="A56" s="20" t="s">
        <v>10</v>
      </c>
      <c r="B56">
        <v>88</v>
      </c>
      <c r="C56">
        <v>10</v>
      </c>
      <c r="D56">
        <v>8.8000000000000007</v>
      </c>
    </row>
    <row r="57" spans="1:9">
      <c r="A57" s="20" t="s">
        <v>10</v>
      </c>
      <c r="B57">
        <v>223</v>
      </c>
      <c r="C57">
        <v>10</v>
      </c>
      <c r="D57">
        <v>22.3</v>
      </c>
    </row>
    <row r="58" spans="1:9">
      <c r="A58" s="20" t="s">
        <v>10</v>
      </c>
      <c r="B58">
        <v>0</v>
      </c>
      <c r="C58">
        <v>10</v>
      </c>
      <c r="D58">
        <v>0</v>
      </c>
    </row>
    <row r="59" spans="1:9">
      <c r="A59" s="20" t="s">
        <v>10</v>
      </c>
      <c r="B59">
        <v>600</v>
      </c>
      <c r="C59">
        <v>5</v>
      </c>
      <c r="D59">
        <v>120</v>
      </c>
    </row>
    <row r="60" spans="1:9">
      <c r="A60" s="20" t="s">
        <v>10</v>
      </c>
      <c r="B60">
        <v>600</v>
      </c>
      <c r="C60">
        <v>7</v>
      </c>
      <c r="D60">
        <v>85.7</v>
      </c>
    </row>
    <row r="61" spans="1:9">
      <c r="A61" s="20" t="s">
        <v>10</v>
      </c>
      <c r="B61">
        <v>120</v>
      </c>
      <c r="C61">
        <v>10</v>
      </c>
      <c r="D61">
        <v>12</v>
      </c>
    </row>
    <row r="62" spans="1:9">
      <c r="A62" s="20" t="s">
        <v>10</v>
      </c>
      <c r="B62">
        <v>66</v>
      </c>
      <c r="C62">
        <v>10</v>
      </c>
      <c r="D62">
        <v>6.6</v>
      </c>
    </row>
    <row r="63" spans="1:9">
      <c r="A63" s="20" t="s">
        <v>10</v>
      </c>
      <c r="B63">
        <v>600</v>
      </c>
      <c r="C63">
        <v>4</v>
      </c>
      <c r="D63">
        <v>150</v>
      </c>
    </row>
    <row r="64" spans="1:9">
      <c r="A64" s="20" t="s">
        <v>10</v>
      </c>
      <c r="B64">
        <v>80</v>
      </c>
      <c r="C64">
        <v>10</v>
      </c>
      <c r="D64">
        <v>8</v>
      </c>
    </row>
    <row r="65" spans="1:18">
      <c r="A65" s="10" t="s">
        <v>12</v>
      </c>
      <c r="B65" s="10">
        <f>AVERAGE(B52:B64)</f>
        <v>305</v>
      </c>
      <c r="C65" s="10">
        <f>AVERAGE(C52:C64)</f>
        <v>8.2307692307692299</v>
      </c>
      <c r="D65" s="10">
        <f>AVERAGE(D52:D64)</f>
        <v>51.707692307692312</v>
      </c>
    </row>
    <row r="66" spans="1:18">
      <c r="A66" s="13" t="s">
        <v>7</v>
      </c>
      <c r="B66" s="27">
        <f>STDEV(B52:B64)</f>
        <v>249.92398844448687</v>
      </c>
      <c r="C66" s="27">
        <f>STDEV(C52:C64)</f>
        <v>2.4205318339105468</v>
      </c>
      <c r="D66" s="27">
        <f>STDEV(D52:D64)</f>
        <v>54.371614247670031</v>
      </c>
    </row>
    <row r="67" spans="1:18">
      <c r="A67" s="10" t="s">
        <v>8</v>
      </c>
      <c r="B67" s="10">
        <f>B66/SQRT(13)</f>
        <v>69.316442715774386</v>
      </c>
      <c r="C67" s="10">
        <f>C66/SQRT(13)</f>
        <v>0.671334741619797</v>
      </c>
      <c r="D67" s="10">
        <f>D66/SQRT(13)</f>
        <v>15.079972546132515</v>
      </c>
    </row>
    <row r="68" spans="1:18">
      <c r="A68" s="20" t="s">
        <v>11</v>
      </c>
      <c r="B68">
        <v>600</v>
      </c>
      <c r="C68">
        <v>5</v>
      </c>
      <c r="D68">
        <v>120</v>
      </c>
    </row>
    <row r="69" spans="1:18">
      <c r="A69" s="20" t="s">
        <v>11</v>
      </c>
      <c r="B69">
        <v>180</v>
      </c>
      <c r="C69">
        <v>10</v>
      </c>
      <c r="D69">
        <v>18</v>
      </c>
    </row>
    <row r="70" spans="1:18">
      <c r="A70" s="20" t="s">
        <v>11</v>
      </c>
      <c r="B70">
        <v>301</v>
      </c>
      <c r="C70">
        <v>10</v>
      </c>
      <c r="D70">
        <v>30.1</v>
      </c>
      <c r="E70" s="15"/>
      <c r="F70" s="15"/>
      <c r="G70" s="15"/>
      <c r="H70" s="15"/>
      <c r="I70" s="15"/>
      <c r="J70" s="15"/>
      <c r="K70" s="15"/>
      <c r="L70" s="15"/>
      <c r="M70" s="28"/>
      <c r="N70" s="28"/>
      <c r="O70" s="28"/>
      <c r="P70" s="28"/>
      <c r="Q70" s="28"/>
      <c r="R70" s="28"/>
    </row>
    <row r="71" spans="1:18">
      <c r="A71" s="20" t="s">
        <v>11</v>
      </c>
      <c r="B71">
        <v>600</v>
      </c>
      <c r="C71">
        <v>2</v>
      </c>
      <c r="D71">
        <v>300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>
      <c r="A72" s="20" t="s">
        <v>11</v>
      </c>
      <c r="B72">
        <v>272</v>
      </c>
      <c r="C72">
        <v>10</v>
      </c>
      <c r="D72" s="28">
        <v>27.2</v>
      </c>
    </row>
    <row r="73" spans="1:18">
      <c r="A73" s="20" t="s">
        <v>11</v>
      </c>
      <c r="B73">
        <v>600</v>
      </c>
      <c r="C73">
        <v>6</v>
      </c>
      <c r="D73">
        <v>100</v>
      </c>
    </row>
    <row r="74" spans="1:18">
      <c r="A74" s="20" t="s">
        <v>11</v>
      </c>
      <c r="B74">
        <v>115</v>
      </c>
      <c r="C74">
        <v>10</v>
      </c>
      <c r="D74">
        <v>11.5</v>
      </c>
    </row>
    <row r="75" spans="1:18">
      <c r="A75" s="20" t="s">
        <v>11</v>
      </c>
      <c r="B75">
        <v>186</v>
      </c>
      <c r="C75">
        <v>10</v>
      </c>
      <c r="D75">
        <v>18.600000000000001</v>
      </c>
    </row>
    <row r="76" spans="1:18">
      <c r="A76" s="20" t="s">
        <v>11</v>
      </c>
      <c r="B76">
        <v>125</v>
      </c>
      <c r="C76">
        <v>10</v>
      </c>
      <c r="D76">
        <v>12.5</v>
      </c>
    </row>
    <row r="77" spans="1:18">
      <c r="A77" s="20" t="s">
        <v>11</v>
      </c>
      <c r="B77">
        <v>77</v>
      </c>
      <c r="C77">
        <v>10</v>
      </c>
      <c r="D77">
        <v>7.7</v>
      </c>
    </row>
    <row r="78" spans="1:18">
      <c r="A78" s="20" t="s">
        <v>11</v>
      </c>
      <c r="B78">
        <v>600</v>
      </c>
      <c r="C78">
        <v>7</v>
      </c>
      <c r="D78">
        <v>85.7</v>
      </c>
    </row>
    <row r="79" spans="1:18">
      <c r="A79" s="20" t="s">
        <v>11</v>
      </c>
      <c r="B79">
        <v>70</v>
      </c>
      <c r="C79">
        <v>10</v>
      </c>
      <c r="D79">
        <v>7</v>
      </c>
    </row>
    <row r="80" spans="1:18">
      <c r="A80" s="20" t="s">
        <v>11</v>
      </c>
      <c r="B80">
        <v>600</v>
      </c>
      <c r="C80">
        <v>10</v>
      </c>
      <c r="D80">
        <v>60</v>
      </c>
    </row>
    <row r="81" spans="1:4">
      <c r="A81" s="10" t="s">
        <v>12</v>
      </c>
      <c r="B81" s="10">
        <f>AVERAGE(B68:B80)</f>
        <v>332.76923076923077</v>
      </c>
      <c r="C81" s="10">
        <f>AVERAGE(C68:C80)</f>
        <v>8.4615384615384617</v>
      </c>
      <c r="D81" s="10">
        <f>AVERAGE(D68:D80)</f>
        <v>61.407692307692315</v>
      </c>
    </row>
    <row r="82" spans="1:4">
      <c r="A82" s="13" t="s">
        <v>7</v>
      </c>
      <c r="B82" s="27">
        <f>STDEV(B68:B80)</f>
        <v>229.43777436963668</v>
      </c>
      <c r="C82" s="27">
        <f>STDEV(C68:C80)</f>
        <v>2.6336092033362584</v>
      </c>
      <c r="D82" s="27">
        <f>STDEV(D68:D80)</f>
        <v>81.155883556877342</v>
      </c>
    </row>
    <row r="83" spans="1:4">
      <c r="A83" s="10" t="s">
        <v>8</v>
      </c>
      <c r="B83" s="10">
        <f>B82/SQRT(13)</f>
        <v>63.63458923215866</v>
      </c>
      <c r="C83" s="10">
        <f>C82/SQRT(13)</f>
        <v>0.73043177093559597</v>
      </c>
      <c r="D83" s="10">
        <f>D82/SQRT(13)</f>
        <v>22.508592266915855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7"/>
  <sheetViews>
    <sheetView workbookViewId="0">
      <selection activeCell="A2" sqref="A2"/>
    </sheetView>
  </sheetViews>
  <sheetFormatPr defaultRowHeight="15"/>
  <cols>
    <col min="1" max="1" width="17.7109375" customWidth="1"/>
    <col min="2" max="2" width="11.28515625" customWidth="1"/>
    <col min="3" max="3" width="12.7109375" customWidth="1"/>
    <col min="4" max="4" width="11.7109375" customWidth="1"/>
    <col min="5" max="5" width="12.28515625" customWidth="1"/>
    <col min="6" max="6" width="13.5703125" customWidth="1"/>
    <col min="7" max="7" width="13.42578125" customWidth="1"/>
  </cols>
  <sheetData>
    <row r="1" spans="1:8">
      <c r="A1" s="7" t="s">
        <v>32</v>
      </c>
    </row>
    <row r="2" spans="1:8">
      <c r="A2" s="3" t="s">
        <v>36</v>
      </c>
    </row>
    <row r="4" spans="1:8">
      <c r="A4" s="2" t="s">
        <v>4</v>
      </c>
      <c r="B4" s="2" t="s">
        <v>33</v>
      </c>
      <c r="C4" s="2"/>
      <c r="D4" s="2" t="s">
        <v>2</v>
      </c>
      <c r="E4" s="2"/>
      <c r="F4" s="2" t="s">
        <v>3</v>
      </c>
      <c r="G4" s="2"/>
    </row>
    <row r="5" spans="1:8">
      <c r="A5" s="26"/>
      <c r="B5" s="2" t="s">
        <v>0</v>
      </c>
      <c r="C5" s="2" t="s">
        <v>1</v>
      </c>
      <c r="D5" s="2" t="s">
        <v>0</v>
      </c>
      <c r="E5" s="2" t="s">
        <v>1</v>
      </c>
      <c r="F5" s="2" t="s">
        <v>0</v>
      </c>
      <c r="G5" s="2" t="s">
        <v>1</v>
      </c>
    </row>
    <row r="6" spans="1:8">
      <c r="A6" s="21" t="s">
        <v>5</v>
      </c>
      <c r="B6">
        <v>10</v>
      </c>
      <c r="C6">
        <v>18</v>
      </c>
      <c r="D6">
        <v>0</v>
      </c>
      <c r="E6">
        <v>1</v>
      </c>
      <c r="F6">
        <v>22</v>
      </c>
      <c r="G6">
        <v>261</v>
      </c>
      <c r="H6" s="4" t="s">
        <v>34</v>
      </c>
    </row>
    <row r="7" spans="1:8">
      <c r="A7" s="21" t="s">
        <v>5</v>
      </c>
      <c r="B7">
        <v>1</v>
      </c>
      <c r="C7">
        <v>1</v>
      </c>
      <c r="D7">
        <v>0</v>
      </c>
      <c r="E7">
        <v>0</v>
      </c>
      <c r="F7">
        <v>28</v>
      </c>
      <c r="G7">
        <v>18</v>
      </c>
      <c r="H7" s="4"/>
    </row>
    <row r="8" spans="1:8">
      <c r="A8" s="21" t="s">
        <v>5</v>
      </c>
      <c r="B8">
        <v>2</v>
      </c>
      <c r="C8">
        <v>2</v>
      </c>
      <c r="D8">
        <v>1</v>
      </c>
      <c r="E8">
        <v>0</v>
      </c>
      <c r="F8">
        <v>4</v>
      </c>
      <c r="G8">
        <v>53</v>
      </c>
      <c r="H8" s="4"/>
    </row>
    <row r="9" spans="1:8">
      <c r="A9" s="21" t="s">
        <v>5</v>
      </c>
      <c r="B9">
        <v>0</v>
      </c>
      <c r="C9">
        <v>0</v>
      </c>
      <c r="D9">
        <v>0</v>
      </c>
      <c r="E9">
        <v>0</v>
      </c>
      <c r="F9">
        <v>18</v>
      </c>
      <c r="G9">
        <v>493</v>
      </c>
      <c r="H9" s="4"/>
    </row>
    <row r="10" spans="1:8">
      <c r="A10" s="21" t="s">
        <v>5</v>
      </c>
      <c r="B10">
        <v>28</v>
      </c>
      <c r="C10">
        <v>10</v>
      </c>
      <c r="D10">
        <v>1</v>
      </c>
      <c r="E10">
        <v>4</v>
      </c>
      <c r="F10">
        <v>271</v>
      </c>
      <c r="G10">
        <v>0</v>
      </c>
      <c r="H10" s="4"/>
    </row>
    <row r="11" spans="1:8">
      <c r="A11" s="21" t="s">
        <v>5</v>
      </c>
      <c r="B11">
        <v>3</v>
      </c>
      <c r="C11">
        <v>1</v>
      </c>
      <c r="D11">
        <v>0</v>
      </c>
      <c r="E11">
        <v>0</v>
      </c>
      <c r="F11">
        <v>9</v>
      </c>
      <c r="G11">
        <v>7</v>
      </c>
      <c r="H11" s="4"/>
    </row>
    <row r="12" spans="1:8">
      <c r="A12" s="21" t="s">
        <v>5</v>
      </c>
      <c r="B12">
        <v>0</v>
      </c>
      <c r="C12">
        <v>0</v>
      </c>
      <c r="D12">
        <v>14</v>
      </c>
      <c r="E12">
        <v>82</v>
      </c>
      <c r="F12">
        <v>4</v>
      </c>
      <c r="G12">
        <v>7</v>
      </c>
      <c r="H12" s="4"/>
    </row>
    <row r="13" spans="1:8">
      <c r="A13" s="21" t="s">
        <v>5</v>
      </c>
      <c r="B13">
        <v>0</v>
      </c>
      <c r="C13">
        <v>0</v>
      </c>
      <c r="D13">
        <v>0</v>
      </c>
      <c r="E13">
        <v>0</v>
      </c>
      <c r="F13">
        <v>1</v>
      </c>
      <c r="G13">
        <v>381</v>
      </c>
      <c r="H13" s="4"/>
    </row>
    <row r="14" spans="1:8">
      <c r="A14" s="21" t="s">
        <v>5</v>
      </c>
      <c r="B14">
        <v>0</v>
      </c>
      <c r="C14">
        <v>0</v>
      </c>
      <c r="D14">
        <v>0</v>
      </c>
      <c r="E14">
        <v>0</v>
      </c>
      <c r="F14">
        <v>16</v>
      </c>
      <c r="G14">
        <v>27</v>
      </c>
      <c r="H14" s="4"/>
    </row>
    <row r="15" spans="1:8">
      <c r="A15" s="21" t="s">
        <v>5</v>
      </c>
      <c r="B15">
        <v>3</v>
      </c>
      <c r="C15">
        <v>0</v>
      </c>
      <c r="D15">
        <v>0</v>
      </c>
      <c r="E15">
        <v>281</v>
      </c>
      <c r="F15">
        <v>187</v>
      </c>
      <c r="G15">
        <v>0</v>
      </c>
      <c r="H15" s="4"/>
    </row>
    <row r="16" spans="1:8">
      <c r="A16" s="10" t="s">
        <v>12</v>
      </c>
      <c r="B16" s="10">
        <f t="shared" ref="B16:G16" si="0">AVERAGE(B6:B15)</f>
        <v>4.7</v>
      </c>
      <c r="C16" s="10">
        <f t="shared" si="0"/>
        <v>3.2</v>
      </c>
      <c r="D16" s="10">
        <f t="shared" si="0"/>
        <v>1.6</v>
      </c>
      <c r="E16" s="10">
        <f t="shared" si="0"/>
        <v>36.799999999999997</v>
      </c>
      <c r="F16" s="10">
        <f t="shared" si="0"/>
        <v>56</v>
      </c>
      <c r="G16" s="10">
        <f t="shared" si="0"/>
        <v>124.7</v>
      </c>
      <c r="H16" s="4"/>
    </row>
    <row r="17" spans="1:24">
      <c r="A17" s="13" t="s">
        <v>7</v>
      </c>
      <c r="B17" s="27">
        <f t="shared" ref="B17:G17" si="1">STDEV(B6:B15)</f>
        <v>8.7311702155743891</v>
      </c>
      <c r="C17" s="27">
        <f t="shared" si="1"/>
        <v>6.0332412515993425</v>
      </c>
      <c r="D17" s="27">
        <f t="shared" si="1"/>
        <v>4.3767060165786269</v>
      </c>
      <c r="E17" s="27">
        <f t="shared" si="1"/>
        <v>89.541796571954791</v>
      </c>
      <c r="F17" s="27">
        <f t="shared" si="1"/>
        <v>93.696910894175758</v>
      </c>
      <c r="G17" s="27">
        <f t="shared" si="1"/>
        <v>184.02599454062641</v>
      </c>
      <c r="H17" s="4"/>
    </row>
    <row r="18" spans="1:24">
      <c r="A18" s="10" t="s">
        <v>8</v>
      </c>
      <c r="B18" s="10">
        <f t="shared" ref="B18:G18" si="2">B17/SQRT(10)</f>
        <v>2.761038451983842</v>
      </c>
      <c r="C18" s="10">
        <f t="shared" si="2"/>
        <v>1.9078784028338913</v>
      </c>
      <c r="D18" s="10">
        <f t="shared" si="2"/>
        <v>1.3840359661351127</v>
      </c>
      <c r="E18" s="10">
        <f t="shared" si="2"/>
        <v>28.315602295083419</v>
      </c>
      <c r="F18" s="10">
        <f t="shared" si="2"/>
        <v>29.629564814743922</v>
      </c>
      <c r="G18" s="10">
        <f t="shared" si="2"/>
        <v>58.1941291426091</v>
      </c>
      <c r="H18" s="4"/>
    </row>
    <row r="19" spans="1:24">
      <c r="A19" s="20" t="s">
        <v>6</v>
      </c>
      <c r="B19">
        <v>7</v>
      </c>
      <c r="C19">
        <v>1</v>
      </c>
      <c r="D19">
        <v>0</v>
      </c>
      <c r="E19">
        <v>490</v>
      </c>
      <c r="F19">
        <v>603</v>
      </c>
      <c r="G19">
        <v>0</v>
      </c>
      <c r="H19" s="4" t="s">
        <v>35</v>
      </c>
    </row>
    <row r="20" spans="1:24">
      <c r="A20" s="20" t="s">
        <v>6</v>
      </c>
      <c r="B20">
        <v>4</v>
      </c>
      <c r="C20">
        <v>9</v>
      </c>
      <c r="D20">
        <v>2</v>
      </c>
      <c r="E20">
        <v>1</v>
      </c>
      <c r="F20">
        <v>4</v>
      </c>
      <c r="G20">
        <v>138</v>
      </c>
    </row>
    <row r="21" spans="1:24">
      <c r="A21" s="20" t="s">
        <v>6</v>
      </c>
      <c r="B21">
        <v>0</v>
      </c>
      <c r="C21">
        <v>0</v>
      </c>
      <c r="D21">
        <v>0</v>
      </c>
      <c r="E21">
        <v>3</v>
      </c>
      <c r="F21">
        <v>1</v>
      </c>
      <c r="G21">
        <v>70</v>
      </c>
    </row>
    <row r="22" spans="1:24">
      <c r="A22" s="20" t="s">
        <v>6</v>
      </c>
      <c r="B22">
        <v>1</v>
      </c>
      <c r="C22">
        <v>2</v>
      </c>
      <c r="D22">
        <v>0</v>
      </c>
      <c r="E22">
        <v>147</v>
      </c>
      <c r="F22">
        <v>595</v>
      </c>
      <c r="G22">
        <v>0</v>
      </c>
    </row>
    <row r="23" spans="1:24">
      <c r="A23" s="20" t="s">
        <v>6</v>
      </c>
      <c r="B23">
        <v>0</v>
      </c>
      <c r="C23">
        <v>0</v>
      </c>
      <c r="D23">
        <v>0</v>
      </c>
      <c r="E23">
        <v>264</v>
      </c>
      <c r="F23">
        <v>150</v>
      </c>
      <c r="G23">
        <v>0</v>
      </c>
    </row>
    <row r="24" spans="1:24">
      <c r="A24" s="20" t="s">
        <v>6</v>
      </c>
      <c r="B24">
        <v>6</v>
      </c>
      <c r="C24">
        <v>3</v>
      </c>
      <c r="D24">
        <v>0</v>
      </c>
      <c r="E24">
        <v>4</v>
      </c>
      <c r="F24">
        <v>32</v>
      </c>
      <c r="G24">
        <v>19</v>
      </c>
    </row>
    <row r="25" spans="1:24">
      <c r="A25" s="20" t="s">
        <v>6</v>
      </c>
      <c r="B25">
        <v>0</v>
      </c>
      <c r="C25">
        <v>0</v>
      </c>
      <c r="D25">
        <v>0</v>
      </c>
      <c r="E25">
        <v>223</v>
      </c>
      <c r="F25">
        <v>302</v>
      </c>
      <c r="G25">
        <v>0</v>
      </c>
    </row>
    <row r="26" spans="1:24">
      <c r="A26" s="20" t="s">
        <v>6</v>
      </c>
      <c r="B26">
        <v>0</v>
      </c>
      <c r="C26">
        <v>0</v>
      </c>
      <c r="D26">
        <v>0</v>
      </c>
      <c r="E26">
        <v>0</v>
      </c>
      <c r="F26">
        <v>298</v>
      </c>
      <c r="G26">
        <v>0</v>
      </c>
    </row>
    <row r="27" spans="1:24">
      <c r="A27" s="20" t="s">
        <v>6</v>
      </c>
      <c r="B27">
        <v>7</v>
      </c>
      <c r="C27">
        <v>0</v>
      </c>
      <c r="D27">
        <v>0</v>
      </c>
      <c r="E27">
        <v>186</v>
      </c>
      <c r="F27">
        <v>0</v>
      </c>
      <c r="G27">
        <v>1</v>
      </c>
    </row>
    <row r="28" spans="1:24">
      <c r="A28" s="20" t="s">
        <v>6</v>
      </c>
      <c r="B28">
        <v>0</v>
      </c>
      <c r="C28">
        <v>0</v>
      </c>
      <c r="D28">
        <v>4</v>
      </c>
      <c r="E28">
        <v>44</v>
      </c>
      <c r="F28">
        <v>179</v>
      </c>
      <c r="G28">
        <v>0</v>
      </c>
    </row>
    <row r="29" spans="1:24">
      <c r="A29" s="10" t="s">
        <v>12</v>
      </c>
      <c r="B29" s="10">
        <f t="shared" ref="B29:G29" si="3">AVERAGE(B19:B28)</f>
        <v>2.5</v>
      </c>
      <c r="C29" s="10">
        <f t="shared" si="3"/>
        <v>1.5</v>
      </c>
      <c r="D29" s="10">
        <f t="shared" si="3"/>
        <v>0.6</v>
      </c>
      <c r="E29" s="10">
        <f t="shared" si="3"/>
        <v>136.19999999999999</v>
      </c>
      <c r="F29" s="10">
        <f t="shared" si="3"/>
        <v>216.4</v>
      </c>
      <c r="G29" s="10">
        <f t="shared" si="3"/>
        <v>22.8</v>
      </c>
    </row>
    <row r="30" spans="1:24">
      <c r="A30" s="13" t="s">
        <v>7</v>
      </c>
      <c r="B30" s="27">
        <f>STDEV(B18:B28)</f>
        <v>2.9759359272399744</v>
      </c>
      <c r="C30" s="27">
        <f t="shared" ref="C30:G30" si="4">STDEV(C18:C28)</f>
        <v>2.6953894100768432</v>
      </c>
      <c r="D30" s="27">
        <f t="shared" si="4"/>
        <v>1.302260705507347</v>
      </c>
      <c r="E30" s="27">
        <f t="shared" si="4"/>
        <v>155.81031686816931</v>
      </c>
      <c r="F30" s="27">
        <f t="shared" si="4"/>
        <v>227.29856925904346</v>
      </c>
      <c r="G30" s="27">
        <f t="shared" si="4"/>
        <v>44.996064855984599</v>
      </c>
    </row>
    <row r="31" spans="1:24">
      <c r="A31" s="10" t="s">
        <v>8</v>
      </c>
      <c r="B31" s="10">
        <f t="shared" ref="B31:G31" si="5">B30/SQRT(10)</f>
        <v>0.9410735700803442</v>
      </c>
      <c r="C31" s="10">
        <f t="shared" si="5"/>
        <v>0.85235697169404279</v>
      </c>
      <c r="D31" s="10">
        <f t="shared" si="5"/>
        <v>0.41181099367409957</v>
      </c>
      <c r="E31" s="10">
        <f t="shared" si="5"/>
        <v>49.271548425596819</v>
      </c>
      <c r="F31" s="10">
        <f t="shared" si="5"/>
        <v>71.87811877561083</v>
      </c>
      <c r="G31" s="10">
        <f t="shared" si="5"/>
        <v>14.229005068956761</v>
      </c>
      <c r="H31" s="3"/>
    </row>
    <row r="32" spans="1:24">
      <c r="A32" s="4" t="s">
        <v>9</v>
      </c>
      <c r="B32" s="30">
        <v>0</v>
      </c>
      <c r="C32" s="30">
        <v>0</v>
      </c>
      <c r="D32" s="30">
        <v>0</v>
      </c>
      <c r="E32" s="30">
        <v>0</v>
      </c>
      <c r="F32" s="30">
        <v>4</v>
      </c>
      <c r="G32" s="30">
        <v>0</v>
      </c>
      <c r="I32" s="1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2">
      <c r="A33" s="4" t="s">
        <v>9</v>
      </c>
      <c r="B33" s="30">
        <v>3</v>
      </c>
      <c r="C33" s="30">
        <v>0</v>
      </c>
      <c r="D33" s="30">
        <v>0</v>
      </c>
      <c r="E33" s="30">
        <v>123</v>
      </c>
      <c r="F33" s="30">
        <v>115</v>
      </c>
      <c r="G33" s="30">
        <v>0</v>
      </c>
    </row>
    <row r="34" spans="1:22">
      <c r="A34" s="4" t="s">
        <v>9</v>
      </c>
      <c r="B34" s="30">
        <v>0</v>
      </c>
      <c r="C34" s="30">
        <v>2</v>
      </c>
      <c r="D34" s="30">
        <v>0</v>
      </c>
      <c r="E34" s="30">
        <v>0</v>
      </c>
      <c r="F34" s="30">
        <v>20</v>
      </c>
      <c r="G34" s="30">
        <v>11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>
      <c r="A35" s="4" t="s">
        <v>9</v>
      </c>
      <c r="B35" s="30">
        <v>0</v>
      </c>
      <c r="C35" s="30">
        <v>0</v>
      </c>
      <c r="D35" s="30">
        <v>0</v>
      </c>
      <c r="E35" s="30">
        <v>0</v>
      </c>
      <c r="F35" s="30">
        <v>278</v>
      </c>
      <c r="G35" s="30">
        <v>0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>
      <c r="A36" s="4" t="s">
        <v>9</v>
      </c>
      <c r="B36" s="30">
        <v>0</v>
      </c>
      <c r="C36" s="30">
        <v>0</v>
      </c>
      <c r="D36" s="30">
        <v>0</v>
      </c>
      <c r="E36" s="30">
        <v>0</v>
      </c>
      <c r="F36" s="30">
        <v>1</v>
      </c>
      <c r="G36" s="30">
        <v>17</v>
      </c>
    </row>
    <row r="37" spans="1:22">
      <c r="A37" s="4" t="s">
        <v>9</v>
      </c>
      <c r="B37" s="30">
        <v>9</v>
      </c>
      <c r="C37" s="30">
        <v>0</v>
      </c>
      <c r="D37" s="30">
        <v>0</v>
      </c>
      <c r="E37" s="30">
        <v>277</v>
      </c>
      <c r="F37" s="30">
        <v>177</v>
      </c>
      <c r="G37" s="30">
        <v>0</v>
      </c>
    </row>
    <row r="38" spans="1:22">
      <c r="A38" s="4" t="s">
        <v>9</v>
      </c>
      <c r="B38" s="30">
        <v>21</v>
      </c>
      <c r="C38" s="30">
        <v>0</v>
      </c>
      <c r="D38" s="30">
        <v>0</v>
      </c>
      <c r="E38" s="30">
        <v>122</v>
      </c>
      <c r="F38" s="30">
        <v>318</v>
      </c>
      <c r="G38" s="30">
        <v>0</v>
      </c>
      <c r="H38" s="30"/>
      <c r="I38" s="30"/>
      <c r="J38" s="30"/>
      <c r="K38" s="30"/>
      <c r="L38" s="30"/>
      <c r="M38" s="30"/>
      <c r="N38" s="30"/>
      <c r="O38" s="30"/>
      <c r="P38" s="30"/>
    </row>
    <row r="39" spans="1:22">
      <c r="A39" s="4" t="s">
        <v>9</v>
      </c>
      <c r="B39" s="30">
        <v>0</v>
      </c>
      <c r="C39" s="30">
        <v>0</v>
      </c>
      <c r="D39" s="30">
        <v>0</v>
      </c>
      <c r="E39" s="30">
        <v>0</v>
      </c>
      <c r="F39" s="30">
        <v>30</v>
      </c>
      <c r="G39" s="30">
        <v>4</v>
      </c>
    </row>
    <row r="40" spans="1:22">
      <c r="A40" s="4" t="s">
        <v>9</v>
      </c>
      <c r="B40" s="30">
        <v>23</v>
      </c>
      <c r="C40" s="30">
        <v>0</v>
      </c>
      <c r="D40" s="30">
        <v>0</v>
      </c>
      <c r="E40" s="30">
        <v>0</v>
      </c>
      <c r="F40" s="30">
        <v>6</v>
      </c>
      <c r="G40" s="30">
        <v>0</v>
      </c>
    </row>
    <row r="41" spans="1:22">
      <c r="A41" s="4" t="s">
        <v>9</v>
      </c>
      <c r="B41" s="30">
        <v>24</v>
      </c>
      <c r="C41" s="30">
        <v>0</v>
      </c>
      <c r="D41" s="30">
        <v>0</v>
      </c>
      <c r="E41" s="30">
        <v>382</v>
      </c>
      <c r="F41" s="30">
        <v>219</v>
      </c>
      <c r="G41" s="30">
        <v>0</v>
      </c>
    </row>
    <row r="42" spans="1:22">
      <c r="A42" s="4" t="s">
        <v>9</v>
      </c>
      <c r="B42" s="30">
        <v>70</v>
      </c>
      <c r="C42" s="30">
        <v>3</v>
      </c>
      <c r="D42" s="30">
        <v>0</v>
      </c>
      <c r="E42" s="30">
        <v>331</v>
      </c>
      <c r="F42" s="30">
        <v>313</v>
      </c>
      <c r="G42" s="30">
        <v>0</v>
      </c>
    </row>
    <row r="43" spans="1:22">
      <c r="A43" s="4" t="s">
        <v>9</v>
      </c>
      <c r="B43" s="30">
        <v>80</v>
      </c>
      <c r="C43" s="30">
        <v>0</v>
      </c>
      <c r="D43" s="30">
        <v>0</v>
      </c>
      <c r="E43" s="30">
        <v>276</v>
      </c>
      <c r="F43" s="30">
        <v>116</v>
      </c>
      <c r="G43" s="30">
        <v>0</v>
      </c>
    </row>
    <row r="44" spans="1:22">
      <c r="A44" s="4" t="s">
        <v>9</v>
      </c>
      <c r="B44" s="30">
        <v>110</v>
      </c>
      <c r="C44" s="30">
        <v>0</v>
      </c>
      <c r="D44" s="30">
        <v>6</v>
      </c>
      <c r="E44" s="30">
        <v>256</v>
      </c>
      <c r="F44" s="30">
        <v>24</v>
      </c>
      <c r="G44" s="30">
        <v>0</v>
      </c>
    </row>
    <row r="45" spans="1:22">
      <c r="A45" s="10" t="s">
        <v>12</v>
      </c>
      <c r="B45" s="31">
        <f>AVERAGE(B32:B44)</f>
        <v>26.153846153846153</v>
      </c>
      <c r="C45" s="31">
        <f>AVERAGE(C32:C44)</f>
        <v>0.38461538461538464</v>
      </c>
      <c r="D45" s="31">
        <f t="shared" ref="D45:E45" si="6">AVERAGE(D32:D44)</f>
        <v>0.46153846153846156</v>
      </c>
      <c r="E45" s="31">
        <f t="shared" si="6"/>
        <v>135.92307692307693</v>
      </c>
      <c r="F45" s="31">
        <f t="shared" ref="F45:G45" si="7">AVERAGE(F32:F44)</f>
        <v>124.69230769230769</v>
      </c>
      <c r="G45" s="31">
        <f t="shared" si="7"/>
        <v>2.4615384615384617</v>
      </c>
    </row>
    <row r="46" spans="1:22">
      <c r="A46" s="13" t="s">
        <v>7</v>
      </c>
      <c r="B46" s="27">
        <f>STDEV(B32:B44)</f>
        <v>36.678436339458258</v>
      </c>
      <c r="C46" s="27">
        <f>STDEV(C32:C44)</f>
        <v>0.96076892283052273</v>
      </c>
      <c r="D46" s="27">
        <f t="shared" ref="D46:E46" si="8">STDEV(D32:D44)</f>
        <v>1.6641005886756874</v>
      </c>
      <c r="E46" s="27">
        <f t="shared" si="8"/>
        <v>148.25735593805655</v>
      </c>
      <c r="F46" s="27">
        <f t="shared" ref="F46:G46" si="9">STDEV(F32:F44)</f>
        <v>123.20402091340513</v>
      </c>
      <c r="G46" s="27">
        <f t="shared" si="9"/>
        <v>5.3792097408353055</v>
      </c>
    </row>
    <row r="47" spans="1:22">
      <c r="A47" s="10" t="s">
        <v>8</v>
      </c>
      <c r="B47" s="32">
        <f>B46/SQRT(13)</f>
        <v>10.172767917366036</v>
      </c>
      <c r="C47" s="32">
        <f>C46/SQRT(13)</f>
        <v>0.26646935501059649</v>
      </c>
      <c r="D47" s="32">
        <f t="shared" ref="D47:E47" si="10">D46/SQRT(13)</f>
        <v>0.46153846153846156</v>
      </c>
      <c r="E47" s="32">
        <f t="shared" si="10"/>
        <v>41.119192215336803</v>
      </c>
      <c r="F47" s="32">
        <f t="shared" ref="F47:G47" si="11">F46/SQRT(13)</f>
        <v>34.170647288201529</v>
      </c>
      <c r="G47" s="32">
        <f t="shared" si="11"/>
        <v>1.491924349389004</v>
      </c>
    </row>
    <row r="48" spans="1:22">
      <c r="A48" s="20" t="s">
        <v>10</v>
      </c>
      <c r="B48">
        <v>52</v>
      </c>
      <c r="C48">
        <v>0</v>
      </c>
      <c r="D48">
        <v>0</v>
      </c>
      <c r="E48">
        <v>221</v>
      </c>
      <c r="F48">
        <v>500</v>
      </c>
      <c r="G48">
        <v>1</v>
      </c>
    </row>
    <row r="49" spans="1:7">
      <c r="A49" s="20" t="s">
        <v>10</v>
      </c>
      <c r="B49">
        <v>0</v>
      </c>
      <c r="C49">
        <v>0</v>
      </c>
      <c r="D49">
        <v>0</v>
      </c>
      <c r="E49">
        <v>0</v>
      </c>
      <c r="F49">
        <v>34</v>
      </c>
      <c r="G49">
        <v>94</v>
      </c>
    </row>
    <row r="50" spans="1:7">
      <c r="A50" s="20" t="s">
        <v>10</v>
      </c>
      <c r="B50">
        <v>0</v>
      </c>
      <c r="C50">
        <v>0</v>
      </c>
      <c r="D50">
        <v>0</v>
      </c>
      <c r="E50">
        <v>40</v>
      </c>
      <c r="F50">
        <v>12</v>
      </c>
      <c r="G50">
        <v>29</v>
      </c>
    </row>
    <row r="51" spans="1:7">
      <c r="A51" s="20" t="s">
        <v>10</v>
      </c>
      <c r="B51">
        <v>11</v>
      </c>
      <c r="C51">
        <v>0</v>
      </c>
      <c r="D51">
        <v>0</v>
      </c>
      <c r="E51">
        <v>119</v>
      </c>
      <c r="F51">
        <v>342</v>
      </c>
      <c r="G51">
        <v>0</v>
      </c>
    </row>
    <row r="52" spans="1:7">
      <c r="A52" s="20" t="s">
        <v>10</v>
      </c>
      <c r="B52">
        <v>25</v>
      </c>
      <c r="C52">
        <v>13</v>
      </c>
      <c r="D52">
        <v>1</v>
      </c>
      <c r="E52">
        <v>92</v>
      </c>
      <c r="F52">
        <v>124</v>
      </c>
      <c r="G52">
        <v>9</v>
      </c>
    </row>
    <row r="53" spans="1:7">
      <c r="A53" s="20" t="s">
        <v>10</v>
      </c>
      <c r="B53">
        <v>4</v>
      </c>
      <c r="C53">
        <v>19</v>
      </c>
      <c r="D53">
        <v>0</v>
      </c>
      <c r="E53">
        <v>166</v>
      </c>
      <c r="F53">
        <v>343</v>
      </c>
      <c r="G53">
        <v>0</v>
      </c>
    </row>
    <row r="54" spans="1:7">
      <c r="A54" s="20" t="s">
        <v>10</v>
      </c>
      <c r="B54">
        <v>1</v>
      </c>
      <c r="C54">
        <v>2</v>
      </c>
      <c r="D54">
        <v>0</v>
      </c>
      <c r="E54">
        <v>37</v>
      </c>
      <c r="F54">
        <v>40</v>
      </c>
      <c r="G54">
        <v>0</v>
      </c>
    </row>
    <row r="55" spans="1:7">
      <c r="A55" s="20" t="s">
        <v>10</v>
      </c>
      <c r="B55">
        <v>12</v>
      </c>
      <c r="C55">
        <v>0</v>
      </c>
      <c r="D55">
        <v>0</v>
      </c>
      <c r="E55">
        <v>33</v>
      </c>
      <c r="F55">
        <v>1543</v>
      </c>
      <c r="G55">
        <v>3</v>
      </c>
    </row>
    <row r="56" spans="1:7">
      <c r="A56" s="20" t="s">
        <v>10</v>
      </c>
      <c r="B56">
        <v>0</v>
      </c>
      <c r="C56">
        <v>0</v>
      </c>
      <c r="D56">
        <v>0</v>
      </c>
      <c r="E56">
        <v>127</v>
      </c>
      <c r="F56">
        <v>288</v>
      </c>
      <c r="G56">
        <v>9</v>
      </c>
    </row>
    <row r="57" spans="1:7">
      <c r="A57" s="20" t="s">
        <v>10</v>
      </c>
      <c r="B57">
        <v>1</v>
      </c>
      <c r="C57">
        <v>0</v>
      </c>
      <c r="D57">
        <v>7</v>
      </c>
      <c r="E57">
        <v>81</v>
      </c>
      <c r="F57">
        <v>415</v>
      </c>
      <c r="G57">
        <v>3</v>
      </c>
    </row>
    <row r="58" spans="1:7">
      <c r="A58" s="20" t="s">
        <v>10</v>
      </c>
      <c r="B58">
        <v>1</v>
      </c>
      <c r="C58">
        <v>0</v>
      </c>
      <c r="D58">
        <v>0</v>
      </c>
      <c r="E58">
        <v>0</v>
      </c>
      <c r="F58">
        <v>118</v>
      </c>
      <c r="G58">
        <v>280</v>
      </c>
    </row>
    <row r="59" spans="1:7">
      <c r="A59" s="20" t="s">
        <v>10</v>
      </c>
      <c r="B59">
        <v>0</v>
      </c>
      <c r="C59">
        <v>0</v>
      </c>
      <c r="D59">
        <v>0</v>
      </c>
      <c r="E59">
        <v>462</v>
      </c>
      <c r="F59">
        <v>467</v>
      </c>
      <c r="G59">
        <v>4</v>
      </c>
    </row>
    <row r="60" spans="1:7">
      <c r="A60" s="20" t="s">
        <v>10</v>
      </c>
      <c r="B60">
        <v>0</v>
      </c>
      <c r="C60">
        <v>0</v>
      </c>
      <c r="D60">
        <v>0</v>
      </c>
      <c r="E60">
        <v>0</v>
      </c>
      <c r="F60">
        <v>23</v>
      </c>
      <c r="G60">
        <v>222</v>
      </c>
    </row>
    <row r="61" spans="1:7">
      <c r="A61" s="10" t="s">
        <v>12</v>
      </c>
      <c r="B61" s="10">
        <f t="shared" ref="B61:G61" si="12">AVERAGE(B48:B60)</f>
        <v>8.2307692307692299</v>
      </c>
      <c r="C61" s="10">
        <f t="shared" si="12"/>
        <v>2.6153846153846154</v>
      </c>
      <c r="D61" s="10">
        <f t="shared" si="12"/>
        <v>0.61538461538461542</v>
      </c>
      <c r="E61" s="10">
        <f t="shared" si="12"/>
        <v>106</v>
      </c>
      <c r="F61" s="10">
        <f t="shared" si="12"/>
        <v>326.84615384615387</v>
      </c>
      <c r="G61" s="10">
        <f t="shared" si="12"/>
        <v>50.307692307692307</v>
      </c>
    </row>
    <row r="62" spans="1:7">
      <c r="A62" s="13" t="s">
        <v>7</v>
      </c>
      <c r="B62" s="27">
        <f t="shared" ref="B62:G62" si="13">STDEV(B48:B60)</f>
        <v>15.089476720294435</v>
      </c>
      <c r="C62" s="27">
        <f t="shared" si="13"/>
        <v>6.0901349401916862</v>
      </c>
      <c r="D62" s="27">
        <f t="shared" si="13"/>
        <v>1.9381460874790262</v>
      </c>
      <c r="E62" s="27">
        <f t="shared" si="13"/>
        <v>126.86804168111054</v>
      </c>
      <c r="F62" s="27">
        <f t="shared" si="13"/>
        <v>406.47670006078783</v>
      </c>
      <c r="G62" s="27">
        <f t="shared" si="13"/>
        <v>93.388422386811072</v>
      </c>
    </row>
    <row r="63" spans="1:7">
      <c r="A63" s="10" t="s">
        <v>8</v>
      </c>
      <c r="B63" s="10">
        <f t="shared" ref="B63:G63" si="14">B62/SQRT(13)</f>
        <v>4.1850678488416753</v>
      </c>
      <c r="C63" s="10">
        <f t="shared" si="14"/>
        <v>1.6890995231812262</v>
      </c>
      <c r="D63" s="10">
        <f t="shared" si="14"/>
        <v>0.53754500751888801</v>
      </c>
      <c r="E63" s="10">
        <f t="shared" si="14"/>
        <v>35.186863807611282</v>
      </c>
      <c r="F63" s="10">
        <f t="shared" si="14"/>
        <v>112.73635264235131</v>
      </c>
      <c r="G63" s="10">
        <f t="shared" si="14"/>
        <v>25.901288111564341</v>
      </c>
    </row>
    <row r="64" spans="1:7">
      <c r="A64" s="20" t="s">
        <v>11</v>
      </c>
      <c r="B64">
        <v>3</v>
      </c>
      <c r="C64">
        <v>2</v>
      </c>
      <c r="D64">
        <v>0</v>
      </c>
      <c r="E64">
        <v>0</v>
      </c>
      <c r="F64">
        <v>9</v>
      </c>
      <c r="G64">
        <v>68</v>
      </c>
    </row>
    <row r="65" spans="1:7">
      <c r="A65" s="20" t="s">
        <v>11</v>
      </c>
      <c r="B65">
        <v>24</v>
      </c>
      <c r="C65">
        <v>50</v>
      </c>
      <c r="D65">
        <v>0</v>
      </c>
      <c r="E65">
        <v>1</v>
      </c>
      <c r="F65">
        <v>9</v>
      </c>
      <c r="G65">
        <v>11</v>
      </c>
    </row>
    <row r="66" spans="1:7">
      <c r="A66" s="20" t="s">
        <v>11</v>
      </c>
      <c r="B66">
        <v>0</v>
      </c>
      <c r="C66">
        <v>0</v>
      </c>
      <c r="D66">
        <v>1</v>
      </c>
      <c r="E66">
        <v>153</v>
      </c>
      <c r="F66">
        <v>762</v>
      </c>
      <c r="G66">
        <v>0</v>
      </c>
    </row>
    <row r="67" spans="1:7">
      <c r="A67" s="20" t="s">
        <v>11</v>
      </c>
      <c r="B67">
        <v>17</v>
      </c>
      <c r="C67">
        <v>0</v>
      </c>
      <c r="D67">
        <v>0</v>
      </c>
      <c r="E67">
        <v>276</v>
      </c>
      <c r="F67">
        <v>400</v>
      </c>
      <c r="G67">
        <v>0</v>
      </c>
    </row>
    <row r="68" spans="1:7">
      <c r="A68" s="20" t="s">
        <v>11</v>
      </c>
      <c r="B68">
        <v>4</v>
      </c>
      <c r="C68">
        <v>0</v>
      </c>
      <c r="D68">
        <v>0</v>
      </c>
      <c r="E68">
        <v>198</v>
      </c>
      <c r="F68">
        <v>475</v>
      </c>
      <c r="G68">
        <v>0</v>
      </c>
    </row>
    <row r="69" spans="1:7">
      <c r="A69" s="20" t="s">
        <v>11</v>
      </c>
      <c r="B69">
        <v>20</v>
      </c>
      <c r="C69">
        <v>7</v>
      </c>
      <c r="D69">
        <v>0</v>
      </c>
      <c r="E69">
        <v>0</v>
      </c>
      <c r="F69">
        <v>0</v>
      </c>
      <c r="G69">
        <v>0</v>
      </c>
    </row>
    <row r="70" spans="1:7">
      <c r="A70" s="20" t="s">
        <v>11</v>
      </c>
      <c r="B70">
        <v>15</v>
      </c>
      <c r="C70">
        <v>7</v>
      </c>
      <c r="D70">
        <v>0</v>
      </c>
      <c r="E70">
        <v>0</v>
      </c>
      <c r="F70">
        <v>0</v>
      </c>
      <c r="G70">
        <v>0</v>
      </c>
    </row>
    <row r="71" spans="1:7">
      <c r="A71" s="20" t="s">
        <v>11</v>
      </c>
      <c r="B71">
        <v>11</v>
      </c>
      <c r="C71">
        <v>2</v>
      </c>
      <c r="D71">
        <v>10</v>
      </c>
      <c r="E71">
        <v>192</v>
      </c>
      <c r="F71">
        <v>256</v>
      </c>
      <c r="G71">
        <v>0</v>
      </c>
    </row>
    <row r="72" spans="1:7">
      <c r="A72" s="20" t="s">
        <v>11</v>
      </c>
      <c r="B72">
        <v>53</v>
      </c>
      <c r="C72">
        <v>0</v>
      </c>
      <c r="D72">
        <v>0</v>
      </c>
      <c r="E72">
        <v>95</v>
      </c>
      <c r="F72">
        <v>165</v>
      </c>
      <c r="G72">
        <v>0</v>
      </c>
    </row>
    <row r="73" spans="1:7">
      <c r="A73" s="20" t="s">
        <v>11</v>
      </c>
      <c r="B73">
        <v>39</v>
      </c>
      <c r="C73">
        <v>0</v>
      </c>
      <c r="D73">
        <v>0</v>
      </c>
      <c r="E73">
        <v>173</v>
      </c>
      <c r="F73">
        <v>504</v>
      </c>
      <c r="G73">
        <v>0</v>
      </c>
    </row>
    <row r="74" spans="1:7">
      <c r="A74" s="20" t="s">
        <v>11</v>
      </c>
      <c r="B74">
        <v>12</v>
      </c>
      <c r="C74">
        <v>0</v>
      </c>
      <c r="D74">
        <v>0</v>
      </c>
      <c r="E74">
        <v>119</v>
      </c>
      <c r="F74">
        <v>390</v>
      </c>
      <c r="G74">
        <v>0</v>
      </c>
    </row>
    <row r="75" spans="1:7">
      <c r="A75" s="20" t="s">
        <v>11</v>
      </c>
      <c r="B75">
        <v>5</v>
      </c>
      <c r="C75">
        <v>10</v>
      </c>
      <c r="D75">
        <v>0</v>
      </c>
      <c r="E75">
        <v>0</v>
      </c>
      <c r="F75">
        <v>149</v>
      </c>
      <c r="G75">
        <v>0</v>
      </c>
    </row>
    <row r="76" spans="1:7">
      <c r="A76" s="20" t="s">
        <v>11</v>
      </c>
      <c r="B76">
        <v>0</v>
      </c>
      <c r="C76">
        <v>1</v>
      </c>
      <c r="D76">
        <v>0</v>
      </c>
      <c r="E76">
        <v>0</v>
      </c>
      <c r="F76">
        <v>296</v>
      </c>
      <c r="G76">
        <v>5</v>
      </c>
    </row>
    <row r="77" spans="1:7">
      <c r="A77" s="20" t="s">
        <v>11</v>
      </c>
      <c r="B77">
        <v>3</v>
      </c>
      <c r="C77">
        <v>0</v>
      </c>
      <c r="D77">
        <v>0</v>
      </c>
      <c r="E77">
        <v>94</v>
      </c>
      <c r="F77">
        <v>1130</v>
      </c>
      <c r="G77">
        <v>1</v>
      </c>
    </row>
    <row r="78" spans="1:7">
      <c r="A78" s="20" t="s">
        <v>11</v>
      </c>
      <c r="B78">
        <v>6</v>
      </c>
      <c r="C78">
        <v>0</v>
      </c>
      <c r="D78">
        <v>0</v>
      </c>
      <c r="E78">
        <v>248</v>
      </c>
      <c r="F78">
        <v>471</v>
      </c>
      <c r="G78">
        <v>4</v>
      </c>
    </row>
    <row r="79" spans="1:7">
      <c r="A79" s="10" t="s">
        <v>12</v>
      </c>
      <c r="B79" s="10">
        <f t="shared" ref="B79:G79" si="15">AVERAGE(B64:B78)</f>
        <v>14.133333333333333</v>
      </c>
      <c r="C79" s="10">
        <f t="shared" si="15"/>
        <v>5.2666666666666666</v>
      </c>
      <c r="D79" s="10">
        <f t="shared" si="15"/>
        <v>0.73333333333333328</v>
      </c>
      <c r="E79" s="10">
        <f t="shared" si="15"/>
        <v>103.26666666666667</v>
      </c>
      <c r="F79" s="10">
        <f t="shared" si="15"/>
        <v>334.4</v>
      </c>
      <c r="G79" s="10">
        <f t="shared" si="15"/>
        <v>5.9333333333333336</v>
      </c>
    </row>
    <row r="80" spans="1:7">
      <c r="A80" s="13" t="s">
        <v>7</v>
      </c>
      <c r="B80" s="27">
        <f t="shared" ref="B80:G80" si="16">STDEV(B64:B78)</f>
        <v>15.080103574230643</v>
      </c>
      <c r="C80" s="27">
        <f t="shared" si="16"/>
        <v>12.792110663924669</v>
      </c>
      <c r="D80" s="27">
        <f t="shared" si="16"/>
        <v>2.5764501233470907</v>
      </c>
      <c r="E80" s="27">
        <f t="shared" si="16"/>
        <v>99.69558427437758</v>
      </c>
      <c r="F80" s="27">
        <f t="shared" si="16"/>
        <v>315.83399798899785</v>
      </c>
      <c r="G80" s="27">
        <f t="shared" si="16"/>
        <v>17.44160324653453</v>
      </c>
    </row>
    <row r="81" spans="1:7">
      <c r="A81" s="10" t="s">
        <v>8</v>
      </c>
      <c r="B81" s="10">
        <f t="shared" ref="B81:G81" si="17">B80/SQRT(15)</f>
        <v>3.8936660001385479</v>
      </c>
      <c r="C81" s="10">
        <f t="shared" si="17"/>
        <v>3.3029087709481697</v>
      </c>
      <c r="D81" s="10">
        <f t="shared" si="17"/>
        <v>0.66523656133715514</v>
      </c>
      <c r="E81" s="10">
        <f t="shared" si="17"/>
        <v>25.741289172338828</v>
      </c>
      <c r="F81" s="10">
        <f t="shared" si="17"/>
        <v>81.547987625166357</v>
      </c>
      <c r="G81" s="10">
        <f t="shared" si="17"/>
        <v>4.5034025936656965</v>
      </c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19"/>
      <c r="B85" s="28"/>
      <c r="C85" s="28"/>
      <c r="D85" s="28"/>
      <c r="E85" s="28"/>
      <c r="F85" s="28"/>
      <c r="G85" s="28"/>
    </row>
    <row r="86" spans="1:7">
      <c r="A86" s="19"/>
      <c r="B86" s="28"/>
      <c r="C86" s="28"/>
      <c r="D86" s="28"/>
      <c r="E86" s="28"/>
      <c r="F86" s="28"/>
      <c r="G86" s="28"/>
    </row>
    <row r="87" spans="1:7">
      <c r="A87" s="19"/>
      <c r="B87" s="28"/>
      <c r="C87" s="28"/>
      <c r="D87" s="28"/>
      <c r="E87" s="28"/>
      <c r="F87" s="28"/>
      <c r="G87" s="28"/>
    </row>
    <row r="88" spans="1:7">
      <c r="A88" s="19"/>
      <c r="B88" s="28"/>
      <c r="C88" s="28"/>
      <c r="D88" s="28"/>
      <c r="E88" s="28"/>
      <c r="F88" s="28"/>
      <c r="G88" s="28"/>
    </row>
    <row r="89" spans="1:7">
      <c r="A89" s="19"/>
      <c r="B89" s="28"/>
      <c r="C89" s="28"/>
      <c r="D89" s="28"/>
      <c r="E89" s="28"/>
      <c r="F89" s="28"/>
      <c r="G89" s="28"/>
    </row>
    <row r="90" spans="1:7">
      <c r="A90" s="19"/>
      <c r="B90" s="28"/>
      <c r="C90" s="28"/>
      <c r="D90" s="28"/>
      <c r="E90" s="28"/>
      <c r="F90" s="28"/>
      <c r="G90" s="28"/>
    </row>
    <row r="91" spans="1:7">
      <c r="A91" s="19"/>
      <c r="B91" s="28"/>
      <c r="C91" s="28"/>
      <c r="D91" s="28"/>
      <c r="E91" s="28"/>
      <c r="F91" s="28"/>
      <c r="G91" s="28"/>
    </row>
    <row r="92" spans="1:7">
      <c r="A92" s="19"/>
      <c r="B92" s="28"/>
      <c r="C92" s="28"/>
      <c r="D92" s="28"/>
      <c r="E92" s="28"/>
      <c r="F92" s="28"/>
      <c r="G92" s="28"/>
    </row>
    <row r="93" spans="1:7">
      <c r="A93" s="19"/>
      <c r="B93" s="28"/>
      <c r="C93" s="28"/>
      <c r="D93" s="28"/>
      <c r="E93" s="28"/>
      <c r="F93" s="28"/>
      <c r="G93" s="28"/>
    </row>
    <row r="94" spans="1:7">
      <c r="A94" s="19"/>
      <c r="B94" s="28"/>
      <c r="C94" s="28"/>
      <c r="D94" s="28"/>
      <c r="E94" s="28"/>
      <c r="F94" s="28"/>
      <c r="G94" s="28"/>
    </row>
    <row r="95" spans="1:7">
      <c r="A95" s="19"/>
      <c r="B95" s="28"/>
      <c r="C95" s="28"/>
      <c r="D95" s="28"/>
      <c r="E95" s="28"/>
      <c r="F95" s="28"/>
      <c r="G95" s="28"/>
    </row>
    <row r="96" spans="1:7">
      <c r="A96" s="19"/>
      <c r="B96" s="28"/>
      <c r="C96" s="28"/>
      <c r="D96" s="28"/>
      <c r="E96" s="28"/>
      <c r="F96" s="28"/>
      <c r="G96" s="28"/>
    </row>
    <row r="97" spans="1:7">
      <c r="A97" s="19"/>
      <c r="B97" s="28"/>
      <c r="C97" s="28"/>
      <c r="D97" s="28"/>
      <c r="E97" s="28"/>
      <c r="F97" s="28"/>
      <c r="G97" s="28"/>
    </row>
    <row r="98" spans="1:7">
      <c r="A98" s="19"/>
      <c r="B98" s="28"/>
      <c r="C98" s="28"/>
      <c r="D98" s="28"/>
      <c r="E98" s="28"/>
      <c r="F98" s="28"/>
      <c r="G98" s="28"/>
    </row>
    <row r="99" spans="1:7">
      <c r="A99" s="19"/>
      <c r="B99" s="28"/>
      <c r="C99" s="28"/>
      <c r="D99" s="28"/>
      <c r="E99" s="28"/>
      <c r="F99" s="28"/>
      <c r="G99" s="28"/>
    </row>
    <row r="100" spans="1:7">
      <c r="A100" s="19"/>
      <c r="B100" s="28"/>
      <c r="C100" s="28"/>
      <c r="D100" s="28"/>
      <c r="E100" s="28"/>
      <c r="F100" s="28"/>
      <c r="G100" s="28"/>
    </row>
    <row r="101" spans="1:7">
      <c r="A101" s="19"/>
      <c r="B101" s="28"/>
      <c r="C101" s="28"/>
      <c r="D101" s="28"/>
      <c r="E101" s="28"/>
      <c r="F101" s="28"/>
      <c r="G101" s="28"/>
    </row>
    <row r="102" spans="1:7">
      <c r="A102" s="19"/>
      <c r="B102" s="28"/>
      <c r="C102" s="28"/>
      <c r="D102" s="28"/>
      <c r="E102" s="28"/>
      <c r="F102" s="28"/>
      <c r="G102" s="28"/>
    </row>
    <row r="103" spans="1:7">
      <c r="A103" s="19"/>
      <c r="B103" s="28"/>
      <c r="C103" s="28"/>
      <c r="D103" s="28"/>
      <c r="E103" s="28"/>
      <c r="F103" s="28"/>
      <c r="G103" s="28"/>
    </row>
    <row r="104" spans="1:7">
      <c r="A104" s="19"/>
      <c r="B104" s="28"/>
      <c r="C104" s="28"/>
      <c r="D104" s="28"/>
      <c r="E104" s="28"/>
      <c r="F104" s="28"/>
      <c r="G104" s="28"/>
    </row>
    <row r="105" spans="1:7">
      <c r="A105" s="19"/>
      <c r="B105" s="28"/>
      <c r="C105" s="28"/>
      <c r="D105" s="28"/>
      <c r="E105" s="28"/>
      <c r="F105" s="28"/>
      <c r="G105" s="28"/>
    </row>
    <row r="106" spans="1:7">
      <c r="A106" s="19"/>
      <c r="B106" s="28"/>
      <c r="C106" s="28"/>
      <c r="D106" s="28"/>
      <c r="E106" s="28"/>
      <c r="F106" s="28"/>
      <c r="G106" s="28"/>
    </row>
    <row r="107" spans="1:7">
      <c r="A107" s="19"/>
      <c r="B107" s="28"/>
      <c r="C107" s="28"/>
      <c r="D107" s="28"/>
      <c r="E107" s="28"/>
      <c r="F107" s="28"/>
      <c r="G107" s="28"/>
    </row>
    <row r="108" spans="1:7">
      <c r="A108" s="19"/>
      <c r="B108" s="28"/>
      <c r="C108" s="28"/>
      <c r="D108" s="28"/>
      <c r="E108" s="28"/>
      <c r="F108" s="28"/>
      <c r="G108" s="28"/>
    </row>
    <row r="109" spans="1:7">
      <c r="A109" s="19"/>
      <c r="B109" s="28"/>
      <c r="C109" s="28"/>
      <c r="D109" s="28"/>
      <c r="E109" s="28"/>
      <c r="F109" s="28"/>
      <c r="G109" s="28"/>
    </row>
    <row r="110" spans="1:7">
      <c r="A110" s="19"/>
      <c r="B110" s="28"/>
      <c r="C110" s="28"/>
      <c r="D110" s="28"/>
      <c r="E110" s="28"/>
      <c r="F110" s="28"/>
      <c r="G110" s="28"/>
    </row>
    <row r="111" spans="1:7">
      <c r="A111" s="19"/>
      <c r="B111" s="28"/>
      <c r="C111" s="28"/>
      <c r="D111" s="28"/>
      <c r="E111" s="28"/>
      <c r="F111" s="28"/>
      <c r="G111" s="28"/>
    </row>
    <row r="112" spans="1:7">
      <c r="A112" s="19"/>
      <c r="B112" s="28"/>
      <c r="C112" s="28"/>
      <c r="D112" s="28"/>
      <c r="E112" s="28"/>
      <c r="F112" s="28"/>
      <c r="G112" s="28"/>
    </row>
    <row r="113" spans="1:7">
      <c r="A113" s="19"/>
      <c r="B113" s="28"/>
      <c r="C113" s="28"/>
      <c r="D113" s="28"/>
      <c r="E113" s="28"/>
      <c r="F113" s="28"/>
      <c r="G113" s="28"/>
    </row>
    <row r="114" spans="1:7">
      <c r="A114" s="19"/>
      <c r="B114" s="28"/>
      <c r="C114" s="28"/>
      <c r="D114" s="28"/>
      <c r="E114" s="28"/>
      <c r="F114" s="28"/>
      <c r="G114" s="28"/>
    </row>
    <row r="115" spans="1:7">
      <c r="A115" s="19"/>
      <c r="B115" s="28"/>
      <c r="C115" s="28"/>
      <c r="D115" s="28"/>
      <c r="E115" s="28"/>
      <c r="F115" s="28"/>
      <c r="G115" s="28"/>
    </row>
    <row r="116" spans="1:7">
      <c r="A116" s="19"/>
      <c r="B116" s="28"/>
      <c r="C116" s="28"/>
      <c r="D116" s="28"/>
      <c r="E116" s="28"/>
      <c r="F116" s="28"/>
      <c r="G116" s="28"/>
    </row>
    <row r="117" spans="1:7">
      <c r="A117" s="19"/>
      <c r="B117" s="28"/>
      <c r="C117" s="28"/>
      <c r="D117" s="28"/>
      <c r="E117" s="28"/>
      <c r="F117" s="28"/>
      <c r="G117" s="28"/>
    </row>
    <row r="118" spans="1:7">
      <c r="A118" s="19"/>
      <c r="B118" s="28"/>
      <c r="C118" s="28"/>
      <c r="D118" s="28"/>
      <c r="E118" s="28"/>
      <c r="F118" s="28"/>
      <c r="G118" s="28"/>
    </row>
    <row r="119" spans="1:7">
      <c r="A119" s="19"/>
      <c r="B119" s="28"/>
      <c r="C119" s="28"/>
      <c r="D119" s="28"/>
      <c r="E119" s="28"/>
      <c r="F119" s="28"/>
      <c r="G119" s="28"/>
    </row>
    <row r="120" spans="1:7">
      <c r="A120" s="19"/>
      <c r="B120" s="28"/>
      <c r="C120" s="28"/>
      <c r="D120" s="28"/>
      <c r="E120" s="28"/>
      <c r="F120" s="28"/>
      <c r="G120" s="28"/>
    </row>
    <row r="121" spans="1:7">
      <c r="A121" s="19"/>
      <c r="B121" s="28"/>
      <c r="C121" s="28"/>
      <c r="D121" s="28"/>
      <c r="E121" s="28"/>
      <c r="F121" s="28"/>
      <c r="G121" s="28"/>
    </row>
    <row r="122" spans="1:7">
      <c r="A122" s="19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18"/>
      <c r="E123" s="18"/>
      <c r="F123" s="18"/>
      <c r="G123" s="1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18"/>
      <c r="E125" s="18"/>
      <c r="F125" s="18"/>
      <c r="G125" s="1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7"/>
  <sheetViews>
    <sheetView workbookViewId="0">
      <selection activeCell="A2" sqref="A2"/>
    </sheetView>
  </sheetViews>
  <sheetFormatPr defaultRowHeight="15"/>
  <cols>
    <col min="1" max="1" width="17.42578125" style="20" customWidth="1"/>
    <col min="2" max="2" width="11.140625" style="20" customWidth="1"/>
    <col min="3" max="3" width="11.7109375" style="20" customWidth="1"/>
    <col min="4" max="4" width="13.42578125" style="20" customWidth="1"/>
    <col min="5" max="5" width="13.7109375" style="20" customWidth="1"/>
    <col min="6" max="6" width="12" style="20" customWidth="1"/>
    <col min="7" max="7" width="11.85546875" style="20" customWidth="1"/>
    <col min="8" max="9" width="13.85546875" style="20" customWidth="1"/>
    <col min="10" max="14" width="9.140625" style="20"/>
  </cols>
  <sheetData>
    <row r="1" spans="1:10">
      <c r="A1" s="7" t="s">
        <v>15</v>
      </c>
    </row>
    <row r="2" spans="1:10">
      <c r="A2" s="3" t="s">
        <v>38</v>
      </c>
    </row>
    <row r="4" spans="1:10">
      <c r="A4" s="2" t="s">
        <v>4</v>
      </c>
      <c r="B4" s="2" t="s">
        <v>2</v>
      </c>
      <c r="C4" s="2"/>
      <c r="D4" s="2" t="s">
        <v>3</v>
      </c>
      <c r="E4" s="2"/>
      <c r="F4" s="2" t="s">
        <v>14</v>
      </c>
      <c r="G4" s="2"/>
      <c r="H4" s="2" t="s">
        <v>3</v>
      </c>
      <c r="I4" s="2"/>
      <c r="J4" s="21"/>
    </row>
    <row r="5" spans="1:10">
      <c r="A5" s="2"/>
      <c r="B5" s="2" t="s">
        <v>0</v>
      </c>
      <c r="C5" s="2" t="s">
        <v>1</v>
      </c>
      <c r="D5" s="2" t="s">
        <v>0</v>
      </c>
      <c r="E5" s="2" t="s">
        <v>1</v>
      </c>
      <c r="F5" s="2" t="s">
        <v>0</v>
      </c>
      <c r="G5" s="2" t="s">
        <v>1</v>
      </c>
      <c r="H5" s="2" t="s">
        <v>0</v>
      </c>
      <c r="I5" s="2" t="s">
        <v>1</v>
      </c>
      <c r="J5" s="21"/>
    </row>
    <row r="6" spans="1:10">
      <c r="A6" s="21" t="s">
        <v>5</v>
      </c>
      <c r="B6" s="21">
        <v>0</v>
      </c>
      <c r="C6" s="21">
        <v>0</v>
      </c>
      <c r="D6" s="21">
        <v>16</v>
      </c>
      <c r="E6" s="21">
        <v>64</v>
      </c>
      <c r="F6" s="21">
        <v>0</v>
      </c>
      <c r="G6" s="21">
        <v>0</v>
      </c>
      <c r="H6" s="21">
        <v>13</v>
      </c>
      <c r="I6" s="21">
        <v>210</v>
      </c>
      <c r="J6" s="21"/>
    </row>
    <row r="7" spans="1:10">
      <c r="A7" s="21" t="s">
        <v>5</v>
      </c>
      <c r="B7" s="20">
        <v>0</v>
      </c>
      <c r="C7" s="20">
        <v>0</v>
      </c>
      <c r="D7" s="20">
        <v>28</v>
      </c>
      <c r="E7" s="20">
        <v>107</v>
      </c>
      <c r="F7" s="20">
        <v>0</v>
      </c>
      <c r="G7" s="20">
        <v>0</v>
      </c>
      <c r="H7" s="20">
        <v>0</v>
      </c>
      <c r="I7" s="20">
        <v>66</v>
      </c>
    </row>
    <row r="8" spans="1:10">
      <c r="A8" s="21" t="s">
        <v>5</v>
      </c>
      <c r="B8" s="20">
        <v>0</v>
      </c>
      <c r="C8" s="20">
        <v>0</v>
      </c>
      <c r="D8" s="20">
        <v>11</v>
      </c>
      <c r="E8" s="20">
        <v>1</v>
      </c>
      <c r="F8" s="20">
        <v>2</v>
      </c>
      <c r="G8" s="20">
        <v>0</v>
      </c>
      <c r="H8" s="20">
        <v>102</v>
      </c>
      <c r="I8" s="20">
        <v>0</v>
      </c>
    </row>
    <row r="9" spans="1:10">
      <c r="A9" s="21" t="s">
        <v>5</v>
      </c>
      <c r="B9" s="20">
        <v>0</v>
      </c>
      <c r="C9" s="20">
        <v>0</v>
      </c>
      <c r="D9" s="20">
        <v>52</v>
      </c>
      <c r="E9" s="20">
        <v>3</v>
      </c>
      <c r="F9" s="20">
        <v>0</v>
      </c>
      <c r="G9" s="20">
        <v>0</v>
      </c>
      <c r="H9" s="20">
        <v>1</v>
      </c>
      <c r="I9" s="20">
        <v>15</v>
      </c>
    </row>
    <row r="10" spans="1:10">
      <c r="A10" s="21" t="s">
        <v>5</v>
      </c>
      <c r="B10" s="20">
        <v>0</v>
      </c>
      <c r="C10" s="20">
        <v>0</v>
      </c>
      <c r="D10" s="20">
        <v>27</v>
      </c>
      <c r="E10" s="20">
        <v>82</v>
      </c>
      <c r="F10" s="20">
        <v>0</v>
      </c>
      <c r="G10" s="20">
        <v>0</v>
      </c>
      <c r="H10" s="20">
        <v>0</v>
      </c>
      <c r="I10" s="20">
        <v>147</v>
      </c>
    </row>
    <row r="11" spans="1:10">
      <c r="A11" s="21" t="s">
        <v>5</v>
      </c>
      <c r="B11" s="20">
        <v>0</v>
      </c>
      <c r="C11" s="20">
        <v>0</v>
      </c>
      <c r="D11" s="20">
        <v>54</v>
      </c>
      <c r="E11" s="20">
        <v>1</v>
      </c>
      <c r="F11" s="20">
        <v>0</v>
      </c>
      <c r="G11" s="20">
        <v>1</v>
      </c>
      <c r="H11" s="20">
        <v>17</v>
      </c>
      <c r="I11" s="20">
        <v>1</v>
      </c>
    </row>
    <row r="12" spans="1:10">
      <c r="A12" s="21" t="s">
        <v>5</v>
      </c>
      <c r="B12" s="20">
        <v>0</v>
      </c>
      <c r="C12" s="20">
        <v>3</v>
      </c>
      <c r="D12" s="20">
        <v>189</v>
      </c>
      <c r="E12" s="20">
        <v>0</v>
      </c>
      <c r="F12" s="20">
        <v>12</v>
      </c>
      <c r="G12" s="20">
        <v>0</v>
      </c>
      <c r="H12" s="20">
        <v>42</v>
      </c>
      <c r="I12" s="20">
        <v>3</v>
      </c>
    </row>
    <row r="13" spans="1:10">
      <c r="A13" s="21" t="s">
        <v>5</v>
      </c>
      <c r="B13" s="20">
        <v>0</v>
      </c>
      <c r="C13" s="20">
        <v>0</v>
      </c>
      <c r="D13" s="20">
        <v>0</v>
      </c>
      <c r="E13" s="20">
        <v>40</v>
      </c>
      <c r="F13" s="20">
        <v>9</v>
      </c>
      <c r="G13" s="20">
        <v>15</v>
      </c>
      <c r="H13" s="20">
        <v>23</v>
      </c>
      <c r="I13" s="20">
        <v>12</v>
      </c>
    </row>
    <row r="14" spans="1:10">
      <c r="A14" s="21" t="s">
        <v>5</v>
      </c>
      <c r="B14" s="20">
        <v>0</v>
      </c>
      <c r="C14" s="20">
        <v>0</v>
      </c>
      <c r="D14" s="20">
        <v>0</v>
      </c>
      <c r="E14" s="20">
        <v>71</v>
      </c>
      <c r="F14" s="20">
        <v>16</v>
      </c>
      <c r="G14" s="20">
        <v>17</v>
      </c>
      <c r="H14" s="20">
        <v>30</v>
      </c>
      <c r="I14" s="20">
        <v>0</v>
      </c>
    </row>
    <row r="15" spans="1:10">
      <c r="A15" s="21" t="s">
        <v>5</v>
      </c>
      <c r="B15" s="20">
        <v>0</v>
      </c>
      <c r="C15" s="20">
        <v>12</v>
      </c>
      <c r="D15" s="20">
        <v>92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10">
      <c r="A16" s="21" t="s">
        <v>5</v>
      </c>
      <c r="B16" s="20">
        <v>1</v>
      </c>
      <c r="C16" s="20">
        <v>2</v>
      </c>
      <c r="D16" s="20">
        <v>59</v>
      </c>
      <c r="E16" s="20">
        <v>1</v>
      </c>
      <c r="F16" s="20">
        <v>0</v>
      </c>
      <c r="G16" s="20">
        <v>0</v>
      </c>
      <c r="H16" s="20">
        <v>23</v>
      </c>
      <c r="I16" s="20">
        <v>6</v>
      </c>
    </row>
    <row r="17" spans="1:13">
      <c r="A17" s="21" t="s">
        <v>5</v>
      </c>
      <c r="B17" s="20">
        <v>0</v>
      </c>
      <c r="C17" s="20">
        <v>0</v>
      </c>
      <c r="D17" s="20">
        <v>12</v>
      </c>
      <c r="E17" s="20">
        <v>92</v>
      </c>
      <c r="F17" s="20">
        <v>0</v>
      </c>
      <c r="G17" s="20">
        <v>0</v>
      </c>
      <c r="H17" s="20">
        <v>43</v>
      </c>
      <c r="I17" s="20">
        <v>0</v>
      </c>
    </row>
    <row r="18" spans="1:13">
      <c r="A18" s="21" t="s">
        <v>5</v>
      </c>
      <c r="B18" s="20">
        <v>0</v>
      </c>
      <c r="C18" s="20">
        <v>0</v>
      </c>
      <c r="D18" s="20">
        <v>0</v>
      </c>
      <c r="E18" s="20">
        <v>10</v>
      </c>
      <c r="F18" s="20">
        <v>0</v>
      </c>
      <c r="G18" s="20">
        <v>0</v>
      </c>
      <c r="H18" s="20">
        <v>0</v>
      </c>
      <c r="I18" s="20">
        <v>0</v>
      </c>
    </row>
    <row r="19" spans="1:13">
      <c r="A19" s="10" t="s">
        <v>12</v>
      </c>
      <c r="B19" s="10">
        <f t="shared" ref="B19:I19" si="0">AVERAGE(B6:B18)</f>
        <v>7.6923076923076927E-2</v>
      </c>
      <c r="C19" s="10">
        <f t="shared" si="0"/>
        <v>1.3076923076923077</v>
      </c>
      <c r="D19" s="10">
        <f t="shared" si="0"/>
        <v>41.53846153846154</v>
      </c>
      <c r="E19" s="10">
        <f t="shared" si="0"/>
        <v>36.307692307692307</v>
      </c>
      <c r="F19" s="10">
        <f t="shared" si="0"/>
        <v>3</v>
      </c>
      <c r="G19" s="10">
        <f t="shared" si="0"/>
        <v>2.5384615384615383</v>
      </c>
      <c r="H19" s="10">
        <f t="shared" si="0"/>
        <v>22.615384615384617</v>
      </c>
      <c r="I19" s="10">
        <f t="shared" si="0"/>
        <v>35.384615384615387</v>
      </c>
    </row>
    <row r="20" spans="1:13">
      <c r="A20" s="13" t="s">
        <v>7</v>
      </c>
      <c r="B20" s="24">
        <f t="shared" ref="B20:I20" si="1">STDEV(B6:B18)</f>
        <v>0.27735009811261457</v>
      </c>
      <c r="C20" s="24">
        <f t="shared" si="1"/>
        <v>3.351233986275687</v>
      </c>
      <c r="D20" s="24">
        <f t="shared" si="1"/>
        <v>52.352356496811396</v>
      </c>
      <c r="E20" s="24">
        <f t="shared" si="1"/>
        <v>41.1792516837153</v>
      </c>
      <c r="F20" s="24">
        <f t="shared" si="1"/>
        <v>5.5377492419453835</v>
      </c>
      <c r="G20" s="24">
        <f t="shared" si="1"/>
        <v>5.9946557395648199</v>
      </c>
      <c r="H20" s="24">
        <f t="shared" si="1"/>
        <v>28.555613754970786</v>
      </c>
      <c r="I20" s="24">
        <f t="shared" si="1"/>
        <v>67.208058124923369</v>
      </c>
    </row>
    <row r="21" spans="1:13">
      <c r="A21" s="10" t="s">
        <v>8</v>
      </c>
      <c r="B21" s="10">
        <f>B20/SQRT(13)</f>
        <v>7.6923076923076927E-2</v>
      </c>
      <c r="C21" s="12">
        <f t="shared" ref="C21:E21" si="2">C20/SQRT(13)</f>
        <v>0.92946507489189023</v>
      </c>
      <c r="D21" s="12">
        <f t="shared" si="2"/>
        <v>14.519931210817216</v>
      </c>
      <c r="E21" s="12">
        <f t="shared" si="2"/>
        <v>11.421069494682488</v>
      </c>
      <c r="F21" s="10">
        <f>F20/SQRT(13)</f>
        <v>1.5358952955766092</v>
      </c>
      <c r="G21" s="10">
        <f>G20/SQRT(13)</f>
        <v>1.6626183575196509</v>
      </c>
      <c r="H21" s="10">
        <f>H20/SQRT(13)</f>
        <v>7.9199022766070737</v>
      </c>
      <c r="I21" s="10">
        <f>I20/SQRT(13)</f>
        <v>18.640161514905799</v>
      </c>
      <c r="J21" s="3"/>
      <c r="K21" s="3"/>
      <c r="L21" s="3"/>
      <c r="M21" s="3"/>
    </row>
    <row r="22" spans="1:13">
      <c r="A22" s="20" t="s">
        <v>6</v>
      </c>
      <c r="B22" s="20">
        <v>0</v>
      </c>
      <c r="C22" s="20">
        <v>29</v>
      </c>
      <c r="D22" s="20">
        <v>8</v>
      </c>
      <c r="E22" s="20">
        <v>127</v>
      </c>
      <c r="F22" s="20">
        <v>0</v>
      </c>
      <c r="G22" s="20">
        <v>17</v>
      </c>
      <c r="H22" s="20">
        <v>37</v>
      </c>
      <c r="I22" s="20">
        <v>0</v>
      </c>
    </row>
    <row r="23" spans="1:13">
      <c r="A23" s="20" t="s">
        <v>6</v>
      </c>
      <c r="B23" s="20">
        <v>0</v>
      </c>
      <c r="C23" s="20">
        <v>0</v>
      </c>
      <c r="D23" s="20">
        <v>98</v>
      </c>
      <c r="E23" s="20">
        <v>0</v>
      </c>
      <c r="F23" s="20">
        <v>0</v>
      </c>
      <c r="G23" s="20">
        <v>264</v>
      </c>
      <c r="H23" s="20">
        <v>1031</v>
      </c>
      <c r="I23" s="20">
        <v>3</v>
      </c>
    </row>
    <row r="24" spans="1:13">
      <c r="A24" s="20" t="s">
        <v>6</v>
      </c>
      <c r="B24" s="20">
        <v>0</v>
      </c>
      <c r="C24" s="20">
        <v>257</v>
      </c>
      <c r="D24" s="20">
        <v>250</v>
      </c>
      <c r="E24" s="20">
        <v>0</v>
      </c>
      <c r="F24" s="20">
        <v>0</v>
      </c>
      <c r="G24" s="20">
        <v>126</v>
      </c>
      <c r="H24" s="20">
        <v>330</v>
      </c>
      <c r="I24" s="20">
        <v>0</v>
      </c>
    </row>
    <row r="25" spans="1:13">
      <c r="A25" s="20" t="s">
        <v>6</v>
      </c>
      <c r="B25" s="20">
        <v>0</v>
      </c>
      <c r="C25" s="20">
        <v>137</v>
      </c>
      <c r="D25" s="20">
        <v>265</v>
      </c>
      <c r="E25" s="20">
        <v>1</v>
      </c>
      <c r="F25" s="20">
        <v>0</v>
      </c>
      <c r="G25" s="20">
        <v>170</v>
      </c>
      <c r="H25" s="20">
        <v>204</v>
      </c>
      <c r="I25" s="20">
        <v>0</v>
      </c>
    </row>
    <row r="26" spans="1:13">
      <c r="A26" s="20" t="s">
        <v>6</v>
      </c>
      <c r="B26" s="20">
        <v>1</v>
      </c>
      <c r="C26" s="20">
        <v>118</v>
      </c>
      <c r="D26" s="20">
        <v>321</v>
      </c>
      <c r="E26" s="20">
        <v>0</v>
      </c>
      <c r="F26" s="20">
        <v>0</v>
      </c>
      <c r="G26" s="20">
        <v>0</v>
      </c>
      <c r="H26" s="20">
        <v>45</v>
      </c>
      <c r="I26" s="20">
        <v>0</v>
      </c>
    </row>
    <row r="27" spans="1:13">
      <c r="A27" s="20" t="s">
        <v>6</v>
      </c>
      <c r="B27" s="20">
        <v>14</v>
      </c>
      <c r="C27" s="20">
        <v>611</v>
      </c>
      <c r="D27" s="20">
        <v>267</v>
      </c>
      <c r="E27" s="20">
        <v>1</v>
      </c>
      <c r="F27" s="20">
        <v>0</v>
      </c>
      <c r="G27" s="20">
        <v>12</v>
      </c>
      <c r="H27" s="20">
        <v>0</v>
      </c>
      <c r="I27" s="20">
        <v>49</v>
      </c>
    </row>
    <row r="28" spans="1:13">
      <c r="A28" s="20" t="s">
        <v>6</v>
      </c>
      <c r="B28" s="20">
        <v>2</v>
      </c>
      <c r="C28" s="20">
        <v>1</v>
      </c>
      <c r="D28" s="20">
        <v>267</v>
      </c>
      <c r="E28" s="20">
        <v>5</v>
      </c>
      <c r="F28" s="20">
        <v>0</v>
      </c>
      <c r="G28" s="20">
        <v>0</v>
      </c>
      <c r="H28" s="20">
        <v>2</v>
      </c>
      <c r="I28" s="20">
        <v>254</v>
      </c>
    </row>
    <row r="29" spans="1:13">
      <c r="A29" s="20" t="s">
        <v>6</v>
      </c>
      <c r="B29" s="20">
        <v>0</v>
      </c>
      <c r="C29" s="20">
        <v>292</v>
      </c>
      <c r="D29" s="20">
        <v>667</v>
      </c>
      <c r="E29" s="20">
        <v>4</v>
      </c>
      <c r="F29" s="20">
        <v>0</v>
      </c>
      <c r="G29" s="20">
        <v>372</v>
      </c>
      <c r="H29" s="20">
        <v>676</v>
      </c>
      <c r="I29" s="20">
        <v>1</v>
      </c>
    </row>
    <row r="30" spans="1:13">
      <c r="A30" s="20" t="s">
        <v>6</v>
      </c>
      <c r="B30" s="20">
        <v>0</v>
      </c>
      <c r="C30" s="20">
        <v>68</v>
      </c>
      <c r="D30" s="20">
        <v>108</v>
      </c>
      <c r="E30" s="20">
        <v>2</v>
      </c>
      <c r="F30" s="20">
        <v>0</v>
      </c>
      <c r="G30" s="20">
        <v>699</v>
      </c>
      <c r="H30" s="20">
        <v>649</v>
      </c>
      <c r="I30" s="20">
        <v>5</v>
      </c>
    </row>
    <row r="31" spans="1:13">
      <c r="A31" s="20" t="s">
        <v>6</v>
      </c>
      <c r="B31" s="20">
        <v>0</v>
      </c>
      <c r="C31" s="20">
        <v>243</v>
      </c>
      <c r="D31" s="20">
        <v>78</v>
      </c>
      <c r="E31" s="20">
        <v>0</v>
      </c>
      <c r="F31" s="20">
        <v>0</v>
      </c>
      <c r="G31" s="20">
        <v>292</v>
      </c>
      <c r="H31" s="20">
        <v>372</v>
      </c>
      <c r="I31" s="20">
        <v>0</v>
      </c>
    </row>
    <row r="32" spans="1:13">
      <c r="A32" s="20" t="s">
        <v>6</v>
      </c>
      <c r="B32" s="20">
        <v>0</v>
      </c>
      <c r="C32" s="20">
        <v>96</v>
      </c>
      <c r="D32" s="20">
        <v>309</v>
      </c>
      <c r="E32" s="20">
        <v>0</v>
      </c>
      <c r="F32" s="20">
        <v>0</v>
      </c>
      <c r="G32" s="20">
        <v>199</v>
      </c>
      <c r="H32" s="20">
        <v>624</v>
      </c>
      <c r="I32" s="20">
        <v>2</v>
      </c>
    </row>
    <row r="33" spans="1:10">
      <c r="A33" s="20" t="s">
        <v>6</v>
      </c>
      <c r="B33" s="20">
        <v>0</v>
      </c>
      <c r="C33" s="20">
        <v>26</v>
      </c>
      <c r="D33" s="20">
        <v>845</v>
      </c>
      <c r="E33" s="20">
        <v>2</v>
      </c>
      <c r="F33" s="20">
        <v>0</v>
      </c>
      <c r="G33" s="20">
        <v>367</v>
      </c>
      <c r="H33" s="20">
        <v>292</v>
      </c>
      <c r="I33" s="20">
        <v>0</v>
      </c>
    </row>
    <row r="34" spans="1:10">
      <c r="A34" s="10" t="s">
        <v>12</v>
      </c>
      <c r="B34" s="10">
        <f t="shared" ref="B34:I34" si="3">AVERAGE(B22:B33)</f>
        <v>1.4166666666666667</v>
      </c>
      <c r="C34" s="10">
        <f t="shared" si="3"/>
        <v>156.5</v>
      </c>
      <c r="D34" s="10">
        <f t="shared" si="3"/>
        <v>290.25</v>
      </c>
      <c r="E34" s="10">
        <f t="shared" si="3"/>
        <v>11.833333333333334</v>
      </c>
      <c r="F34" s="10">
        <f t="shared" si="3"/>
        <v>0</v>
      </c>
      <c r="G34" s="10">
        <f t="shared" si="3"/>
        <v>209.83333333333334</v>
      </c>
      <c r="H34" s="10">
        <f t="shared" si="3"/>
        <v>355.16666666666669</v>
      </c>
      <c r="I34" s="10">
        <f t="shared" si="3"/>
        <v>26.166666666666668</v>
      </c>
    </row>
    <row r="35" spans="1:10">
      <c r="A35" s="13" t="s">
        <v>7</v>
      </c>
      <c r="B35" s="24">
        <f t="shared" ref="B35:I35" si="4">STDEV(B22:B33)</f>
        <v>4.0104031385053212</v>
      </c>
      <c r="C35" s="24">
        <f t="shared" si="4"/>
        <v>175.24709827710544</v>
      </c>
      <c r="D35" s="24">
        <f t="shared" si="4"/>
        <v>242.93924605285017</v>
      </c>
      <c r="E35" s="24">
        <f t="shared" si="4"/>
        <v>36.306356401483129</v>
      </c>
      <c r="F35" s="24">
        <f t="shared" si="4"/>
        <v>0</v>
      </c>
      <c r="G35" s="24">
        <f t="shared" si="4"/>
        <v>207.38275256299897</v>
      </c>
      <c r="H35" s="24">
        <f t="shared" si="4"/>
        <v>329.51143816078354</v>
      </c>
      <c r="I35" s="24">
        <f t="shared" si="4"/>
        <v>73.0750962843683</v>
      </c>
    </row>
    <row r="36" spans="1:10">
      <c r="A36" s="10" t="s">
        <v>8</v>
      </c>
      <c r="B36" s="12">
        <f t="shared" ref="B36:E36" si="5">B35/SQRT(12)</f>
        <v>1.1577036657874837</v>
      </c>
      <c r="C36" s="12">
        <f t="shared" si="5"/>
        <v>50.589479682493817</v>
      </c>
      <c r="D36" s="12">
        <f t="shared" si="5"/>
        <v>70.130519552668886</v>
      </c>
      <c r="E36" s="12">
        <f t="shared" si="5"/>
        <v>10.480742320845389</v>
      </c>
      <c r="F36" s="10">
        <f>F35/SQRT(12)</f>
        <v>0</v>
      </c>
      <c r="G36" s="10">
        <f>G35/SQRT(12)</f>
        <v>59.866244008766508</v>
      </c>
      <c r="H36" s="10">
        <f>H35/SQRT(12)</f>
        <v>95.121758761594549</v>
      </c>
      <c r="I36" s="10">
        <f>I35/SQRT(12)</f>
        <v>21.094963255418932</v>
      </c>
      <c r="J36" s="3"/>
    </row>
    <row r="37" spans="1:10">
      <c r="A37" s="20" t="s">
        <v>9</v>
      </c>
      <c r="B37" s="20">
        <v>0</v>
      </c>
      <c r="C37" s="20">
        <v>0</v>
      </c>
      <c r="D37" s="20">
        <v>87</v>
      </c>
      <c r="E37" s="20">
        <v>0</v>
      </c>
      <c r="F37" s="20">
        <v>0</v>
      </c>
      <c r="G37" s="20">
        <v>0</v>
      </c>
      <c r="H37" s="20">
        <v>0</v>
      </c>
      <c r="I37" s="20">
        <v>159</v>
      </c>
    </row>
    <row r="38" spans="1:10">
      <c r="A38" s="20" t="s">
        <v>9</v>
      </c>
      <c r="B38" s="20">
        <v>0</v>
      </c>
      <c r="C38" s="20">
        <v>291</v>
      </c>
      <c r="D38" s="20">
        <v>32</v>
      </c>
      <c r="E38" s="20">
        <v>0</v>
      </c>
      <c r="F38" s="20">
        <v>0</v>
      </c>
      <c r="G38" s="20">
        <v>363</v>
      </c>
      <c r="H38" s="20">
        <v>99</v>
      </c>
      <c r="I38" s="20">
        <v>0</v>
      </c>
    </row>
    <row r="39" spans="1:10">
      <c r="A39" s="20" t="s">
        <v>9</v>
      </c>
      <c r="B39" s="20">
        <v>0</v>
      </c>
      <c r="C39" s="20">
        <v>190</v>
      </c>
      <c r="D39" s="19">
        <v>63</v>
      </c>
      <c r="E39" s="19">
        <v>0</v>
      </c>
      <c r="F39" s="20">
        <v>0</v>
      </c>
      <c r="G39" s="20">
        <v>179</v>
      </c>
      <c r="H39" s="20">
        <v>507</v>
      </c>
      <c r="I39" s="20">
        <v>0</v>
      </c>
    </row>
    <row r="40" spans="1:10">
      <c r="A40" s="20" t="s">
        <v>9</v>
      </c>
      <c r="B40" s="20">
        <v>0</v>
      </c>
      <c r="C40" s="20">
        <v>0</v>
      </c>
      <c r="D40" s="20">
        <v>202</v>
      </c>
      <c r="E40" s="20">
        <v>0</v>
      </c>
      <c r="F40" s="20">
        <v>0</v>
      </c>
      <c r="G40" s="20">
        <v>338</v>
      </c>
      <c r="H40" s="20">
        <v>473</v>
      </c>
      <c r="I40" s="20">
        <v>0</v>
      </c>
    </row>
    <row r="41" spans="1:10">
      <c r="A41" s="20" t="s">
        <v>9</v>
      </c>
      <c r="B41" s="20">
        <v>0</v>
      </c>
      <c r="C41" s="20">
        <v>214</v>
      </c>
      <c r="D41" s="20">
        <v>158</v>
      </c>
      <c r="E41" s="20">
        <v>0</v>
      </c>
      <c r="F41" s="20">
        <v>0</v>
      </c>
      <c r="G41" s="20">
        <v>311</v>
      </c>
      <c r="H41" s="20">
        <v>307</v>
      </c>
      <c r="I41" s="20">
        <v>12</v>
      </c>
    </row>
    <row r="42" spans="1:10">
      <c r="A42" s="20" t="s">
        <v>9</v>
      </c>
      <c r="B42" s="20">
        <v>0</v>
      </c>
      <c r="C42" s="20">
        <v>352</v>
      </c>
      <c r="D42" s="20">
        <v>221</v>
      </c>
      <c r="E42" s="20">
        <v>0</v>
      </c>
      <c r="F42" s="20">
        <v>0</v>
      </c>
      <c r="G42" s="20">
        <v>0</v>
      </c>
      <c r="H42" s="20">
        <v>99</v>
      </c>
      <c r="I42" s="20">
        <v>0</v>
      </c>
    </row>
    <row r="43" spans="1:10">
      <c r="A43" s="20" t="s">
        <v>9</v>
      </c>
      <c r="B43" s="20">
        <v>47</v>
      </c>
      <c r="C43" s="20">
        <v>310</v>
      </c>
      <c r="D43" s="20">
        <v>101</v>
      </c>
      <c r="E43" s="20">
        <v>0</v>
      </c>
      <c r="F43" s="20">
        <v>0</v>
      </c>
      <c r="G43" s="20">
        <v>214</v>
      </c>
      <c r="H43" s="20">
        <v>151</v>
      </c>
      <c r="I43" s="20">
        <v>0</v>
      </c>
    </row>
    <row r="44" spans="1:10">
      <c r="A44" s="20" t="s">
        <v>9</v>
      </c>
      <c r="B44" s="20">
        <v>0</v>
      </c>
      <c r="C44" s="20">
        <v>18</v>
      </c>
      <c r="D44" s="20">
        <v>103</v>
      </c>
      <c r="E44" s="20">
        <v>1</v>
      </c>
      <c r="F44" s="20">
        <v>0</v>
      </c>
      <c r="G44" s="20">
        <v>36</v>
      </c>
      <c r="H44" s="20">
        <v>187</v>
      </c>
      <c r="I44" s="20">
        <v>0</v>
      </c>
    </row>
    <row r="45" spans="1:10">
      <c r="A45" s="20" t="s">
        <v>9</v>
      </c>
      <c r="B45" s="20">
        <v>2</v>
      </c>
      <c r="C45" s="20">
        <v>291</v>
      </c>
      <c r="D45" s="20">
        <v>56</v>
      </c>
      <c r="E45" s="20">
        <v>0</v>
      </c>
      <c r="F45" s="20">
        <v>0</v>
      </c>
      <c r="G45" s="20">
        <v>195</v>
      </c>
      <c r="H45" s="20">
        <v>203</v>
      </c>
      <c r="I45" s="20">
        <v>0</v>
      </c>
    </row>
    <row r="46" spans="1:10">
      <c r="A46" s="20" t="s">
        <v>9</v>
      </c>
      <c r="B46" s="20">
        <v>0</v>
      </c>
      <c r="C46" s="20">
        <v>292</v>
      </c>
      <c r="D46" s="20">
        <v>183</v>
      </c>
      <c r="E46" s="20">
        <v>0</v>
      </c>
      <c r="F46" s="20">
        <v>0</v>
      </c>
      <c r="G46" s="20">
        <v>234</v>
      </c>
      <c r="H46" s="20">
        <v>167</v>
      </c>
      <c r="I46" s="20">
        <v>0</v>
      </c>
    </row>
    <row r="47" spans="1:10">
      <c r="A47" s="20" t="s">
        <v>9</v>
      </c>
      <c r="B47" s="20">
        <v>0</v>
      </c>
      <c r="C47" s="20">
        <v>320</v>
      </c>
      <c r="D47" s="20">
        <v>196</v>
      </c>
      <c r="E47" s="20">
        <v>0</v>
      </c>
      <c r="F47" s="20">
        <v>0</v>
      </c>
      <c r="G47" s="20">
        <v>325</v>
      </c>
      <c r="H47" s="20">
        <v>465</v>
      </c>
      <c r="I47" s="20">
        <v>0</v>
      </c>
    </row>
    <row r="48" spans="1:10">
      <c r="A48" s="20" t="s">
        <v>9</v>
      </c>
      <c r="B48" s="20">
        <v>0</v>
      </c>
      <c r="C48" s="20">
        <v>279</v>
      </c>
      <c r="D48" s="20">
        <v>71</v>
      </c>
      <c r="E48" s="20">
        <v>2</v>
      </c>
      <c r="F48" s="20">
        <v>0</v>
      </c>
      <c r="G48" s="20">
        <v>387</v>
      </c>
      <c r="H48" s="20">
        <v>256</v>
      </c>
      <c r="I48" s="20">
        <v>0</v>
      </c>
    </row>
    <row r="49" spans="1:10">
      <c r="A49" s="20" t="s">
        <v>9</v>
      </c>
      <c r="B49" s="20">
        <v>0</v>
      </c>
      <c r="C49" s="20">
        <v>108</v>
      </c>
      <c r="D49" s="20">
        <v>149</v>
      </c>
      <c r="E49" s="20">
        <v>1</v>
      </c>
      <c r="F49" s="20">
        <v>0</v>
      </c>
      <c r="G49" s="20">
        <v>297</v>
      </c>
      <c r="H49" s="20">
        <v>251</v>
      </c>
      <c r="I49" s="20">
        <v>0</v>
      </c>
    </row>
    <row r="50" spans="1:10">
      <c r="A50" s="10" t="s">
        <v>12</v>
      </c>
      <c r="B50" s="10">
        <f t="shared" ref="B50:I50" si="6">AVERAGE(B37:B49)</f>
        <v>3.7692307692307692</v>
      </c>
      <c r="C50" s="10">
        <f t="shared" si="6"/>
        <v>205</v>
      </c>
      <c r="D50" s="10">
        <f t="shared" si="6"/>
        <v>124.76923076923077</v>
      </c>
      <c r="E50" s="10">
        <f t="shared" si="6"/>
        <v>0.30769230769230771</v>
      </c>
      <c r="F50" s="10">
        <f t="shared" si="6"/>
        <v>0</v>
      </c>
      <c r="G50" s="10">
        <f t="shared" si="6"/>
        <v>221.46153846153845</v>
      </c>
      <c r="H50" s="10">
        <f t="shared" si="6"/>
        <v>243.46153846153845</v>
      </c>
      <c r="I50" s="10">
        <f t="shared" si="6"/>
        <v>13.153846153846153</v>
      </c>
    </row>
    <row r="51" spans="1:10">
      <c r="A51" s="13" t="s">
        <v>7</v>
      </c>
      <c r="B51" s="24">
        <f t="shared" ref="B51:I51" si="7">STDEV(B37:B49)</f>
        <v>13.000986155889906</v>
      </c>
      <c r="C51" s="24">
        <f t="shared" si="7"/>
        <v>129.88135611652146</v>
      </c>
      <c r="D51" s="24">
        <f t="shared" si="7"/>
        <v>63.1719265789188</v>
      </c>
      <c r="E51" s="24">
        <f t="shared" si="7"/>
        <v>0.63042517195611525</v>
      </c>
      <c r="F51" s="24">
        <f t="shared" si="7"/>
        <v>0</v>
      </c>
      <c r="G51" s="24">
        <f t="shared" si="7"/>
        <v>135.60458164863959</v>
      </c>
      <c r="H51" s="24">
        <f t="shared" si="7"/>
        <v>156.97750124599352</v>
      </c>
      <c r="I51" s="24">
        <f t="shared" si="7"/>
        <v>43.946645973358336</v>
      </c>
    </row>
    <row r="52" spans="1:10">
      <c r="A52" s="10" t="s">
        <v>8</v>
      </c>
      <c r="B52" s="12">
        <f t="shared" ref="B52:E52" si="8">B51/SQRT(13)</f>
        <v>3.6058247858968095</v>
      </c>
      <c r="C52" s="12">
        <f t="shared" si="8"/>
        <v>36.022606861916657</v>
      </c>
      <c r="D52" s="12">
        <f t="shared" si="8"/>
        <v>17.520740034626012</v>
      </c>
      <c r="E52" s="12">
        <f t="shared" si="8"/>
        <v>0.17484848329469047</v>
      </c>
      <c r="F52" s="10">
        <f>F51/SQRT(13)</f>
        <v>0</v>
      </c>
      <c r="G52" s="10">
        <f>G51/SQRT(13)</f>
        <v>37.609944024770243</v>
      </c>
      <c r="H52" s="10">
        <f>H51/SQRT(13)</f>
        <v>43.53772537204938</v>
      </c>
      <c r="I52" s="10">
        <f>I51/SQRT(13)</f>
        <v>12.188606572431272</v>
      </c>
      <c r="J52" s="3"/>
    </row>
    <row r="53" spans="1:10">
      <c r="A53" s="20" t="s">
        <v>10</v>
      </c>
      <c r="B53" s="20">
        <v>2</v>
      </c>
      <c r="C53" s="20">
        <v>323</v>
      </c>
      <c r="D53" s="20">
        <v>239</v>
      </c>
      <c r="E53" s="20">
        <v>0</v>
      </c>
      <c r="F53" s="20">
        <v>1</v>
      </c>
      <c r="G53" s="20">
        <v>191</v>
      </c>
      <c r="H53" s="20">
        <v>434</v>
      </c>
      <c r="I53" s="20">
        <v>0</v>
      </c>
    </row>
    <row r="54" spans="1:10">
      <c r="A54" s="20" t="s">
        <v>10</v>
      </c>
      <c r="B54" s="20">
        <v>0</v>
      </c>
      <c r="C54" s="20">
        <v>82</v>
      </c>
      <c r="D54" s="20">
        <v>227</v>
      </c>
      <c r="E54" s="20">
        <v>0</v>
      </c>
      <c r="F54" s="20">
        <v>0</v>
      </c>
      <c r="G54" s="20">
        <v>387</v>
      </c>
      <c r="H54" s="20">
        <v>188</v>
      </c>
      <c r="I54" s="20">
        <v>0</v>
      </c>
    </row>
    <row r="55" spans="1:10">
      <c r="A55" s="20" t="s">
        <v>10</v>
      </c>
      <c r="B55" s="20">
        <v>0</v>
      </c>
      <c r="C55" s="20">
        <v>192</v>
      </c>
      <c r="D55" s="20">
        <v>210</v>
      </c>
      <c r="E55" s="20">
        <v>0</v>
      </c>
      <c r="F55" s="20">
        <v>0</v>
      </c>
      <c r="G55" s="20">
        <v>0</v>
      </c>
      <c r="H55" s="20">
        <v>0</v>
      </c>
      <c r="I55" s="20">
        <v>85</v>
      </c>
    </row>
    <row r="56" spans="1:10">
      <c r="A56" s="20" t="s">
        <v>10</v>
      </c>
      <c r="B56" s="20">
        <v>0</v>
      </c>
      <c r="C56" s="20">
        <v>0</v>
      </c>
      <c r="D56" s="20">
        <v>13</v>
      </c>
      <c r="E56" s="20">
        <v>14</v>
      </c>
      <c r="F56" s="20">
        <v>0</v>
      </c>
      <c r="G56" s="20">
        <v>0</v>
      </c>
      <c r="H56" s="20">
        <v>0</v>
      </c>
      <c r="I56" s="20">
        <v>0</v>
      </c>
    </row>
    <row r="57" spans="1:10">
      <c r="A57" s="20" t="s">
        <v>10</v>
      </c>
      <c r="B57" s="20">
        <v>2</v>
      </c>
      <c r="C57" s="20">
        <v>148</v>
      </c>
      <c r="D57" s="20">
        <v>283</v>
      </c>
      <c r="E57" s="20">
        <v>4</v>
      </c>
      <c r="F57" s="20">
        <v>0</v>
      </c>
      <c r="G57" s="20">
        <v>200</v>
      </c>
      <c r="H57" s="20">
        <v>449</v>
      </c>
      <c r="I57" s="20">
        <v>0</v>
      </c>
    </row>
    <row r="58" spans="1:10">
      <c r="A58" s="20" t="s">
        <v>10</v>
      </c>
      <c r="B58" s="20">
        <v>0</v>
      </c>
      <c r="C58" s="20">
        <v>269</v>
      </c>
      <c r="D58" s="20">
        <v>260</v>
      </c>
      <c r="E58" s="20">
        <v>3</v>
      </c>
      <c r="F58" s="20">
        <v>0</v>
      </c>
      <c r="G58" s="20">
        <v>783</v>
      </c>
      <c r="H58" s="20">
        <v>364</v>
      </c>
      <c r="I58" s="20">
        <v>0</v>
      </c>
    </row>
    <row r="59" spans="1:10">
      <c r="A59" s="20" t="s">
        <v>10</v>
      </c>
      <c r="B59" s="20">
        <v>0</v>
      </c>
      <c r="C59" s="20">
        <v>227</v>
      </c>
      <c r="D59" s="20">
        <v>0</v>
      </c>
      <c r="E59" s="20">
        <v>36</v>
      </c>
      <c r="F59" s="20">
        <v>0</v>
      </c>
      <c r="G59" s="20">
        <v>186</v>
      </c>
      <c r="H59" s="20">
        <v>265</v>
      </c>
      <c r="I59" s="20">
        <v>0</v>
      </c>
    </row>
    <row r="60" spans="1:10">
      <c r="A60" s="20" t="s">
        <v>10</v>
      </c>
      <c r="B60" s="20">
        <v>0</v>
      </c>
      <c r="C60" s="20">
        <v>5</v>
      </c>
      <c r="D60" s="20">
        <v>345</v>
      </c>
      <c r="E60" s="20">
        <v>1</v>
      </c>
      <c r="F60" s="20">
        <v>4</v>
      </c>
      <c r="G60" s="20">
        <v>0</v>
      </c>
      <c r="H60" s="20">
        <v>2</v>
      </c>
      <c r="I60" s="20">
        <v>14</v>
      </c>
    </row>
    <row r="61" spans="1:10">
      <c r="A61" s="20" t="s">
        <v>10</v>
      </c>
      <c r="B61" s="20">
        <v>0</v>
      </c>
      <c r="C61" s="20">
        <v>411</v>
      </c>
      <c r="D61" s="20">
        <v>195</v>
      </c>
      <c r="E61" s="20">
        <v>0</v>
      </c>
      <c r="F61" s="20">
        <v>0</v>
      </c>
      <c r="G61" s="20">
        <v>270</v>
      </c>
      <c r="H61" s="20">
        <v>345</v>
      </c>
      <c r="I61" s="20">
        <v>0</v>
      </c>
    </row>
    <row r="62" spans="1:10">
      <c r="A62" s="20" t="s">
        <v>10</v>
      </c>
      <c r="B62" s="20">
        <v>0</v>
      </c>
      <c r="C62" s="20">
        <v>285</v>
      </c>
      <c r="D62" s="20">
        <v>128</v>
      </c>
      <c r="E62" s="20">
        <v>16</v>
      </c>
      <c r="F62" s="20">
        <v>1</v>
      </c>
      <c r="G62" s="20">
        <v>474</v>
      </c>
      <c r="H62" s="20">
        <v>492</v>
      </c>
      <c r="I62" s="20">
        <v>0</v>
      </c>
    </row>
    <row r="63" spans="1:10">
      <c r="A63" s="20" t="s">
        <v>10</v>
      </c>
      <c r="B63" s="20">
        <v>0</v>
      </c>
      <c r="C63" s="20">
        <v>3</v>
      </c>
      <c r="D63" s="20">
        <v>80</v>
      </c>
      <c r="E63" s="20">
        <v>1</v>
      </c>
      <c r="F63" s="20">
        <v>0</v>
      </c>
      <c r="G63" s="20">
        <v>271</v>
      </c>
      <c r="H63" s="20">
        <v>129</v>
      </c>
      <c r="I63" s="20">
        <v>0</v>
      </c>
    </row>
    <row r="64" spans="1:10">
      <c r="A64" s="20" t="s">
        <v>10</v>
      </c>
      <c r="B64" s="20">
        <v>0</v>
      </c>
      <c r="C64" s="20">
        <v>28</v>
      </c>
      <c r="D64" s="20">
        <v>0</v>
      </c>
      <c r="E64" s="20">
        <v>91</v>
      </c>
      <c r="F64" s="20">
        <v>72</v>
      </c>
      <c r="G64" s="20">
        <v>53</v>
      </c>
      <c r="H64" s="20">
        <v>215</v>
      </c>
      <c r="I64" s="20">
        <v>3</v>
      </c>
    </row>
    <row r="65" spans="1:10">
      <c r="A65" s="20" t="s">
        <v>10</v>
      </c>
      <c r="B65" s="20">
        <v>1</v>
      </c>
      <c r="C65" s="20">
        <v>178</v>
      </c>
      <c r="D65" s="20">
        <v>439</v>
      </c>
      <c r="E65" s="20">
        <v>2</v>
      </c>
      <c r="F65" s="20">
        <v>0</v>
      </c>
      <c r="G65" s="20">
        <v>255</v>
      </c>
      <c r="H65" s="20">
        <v>257</v>
      </c>
      <c r="I65" s="20">
        <v>0</v>
      </c>
    </row>
    <row r="66" spans="1:10">
      <c r="A66" s="20" t="s">
        <v>10</v>
      </c>
      <c r="B66" s="20">
        <v>2</v>
      </c>
      <c r="C66" s="20">
        <v>170</v>
      </c>
      <c r="D66" s="20">
        <v>455</v>
      </c>
      <c r="E66" s="20">
        <v>3</v>
      </c>
      <c r="J66" s="4" t="s">
        <v>31</v>
      </c>
    </row>
    <row r="67" spans="1:10">
      <c r="A67" s="10" t="s">
        <v>12</v>
      </c>
      <c r="B67" s="10">
        <f>AVERAGE(B53:B66)</f>
        <v>0.5</v>
      </c>
      <c r="C67" s="10">
        <f>AVERAGE(C53:C66)</f>
        <v>165.78571428571428</v>
      </c>
      <c r="D67" s="10">
        <f>AVERAGE(D53:D66)</f>
        <v>205.28571428571428</v>
      </c>
      <c r="E67" s="10">
        <f>AVERAGE(E53:E66)</f>
        <v>12.214285714285714</v>
      </c>
      <c r="F67" s="10">
        <f>AVERAGE(F53:F65)</f>
        <v>6</v>
      </c>
      <c r="G67" s="10">
        <f>AVERAGE(G53:G65)</f>
        <v>236.15384615384616</v>
      </c>
      <c r="H67" s="10">
        <f>AVERAGE(H53:H65)</f>
        <v>241.53846153846155</v>
      </c>
      <c r="I67" s="10">
        <f>AVERAGE(I53:I65)</f>
        <v>7.8461538461538458</v>
      </c>
    </row>
    <row r="68" spans="1:10">
      <c r="A68" s="13" t="s">
        <v>7</v>
      </c>
      <c r="B68" s="24">
        <f>STDEV(B53:B66)</f>
        <v>0.85485041426511033</v>
      </c>
      <c r="C68" s="24">
        <f>STDEV(C53:C66)</f>
        <v>130.22771687224744</v>
      </c>
      <c r="D68" s="24">
        <f>STDEV(D53:D66)</f>
        <v>149.40828345455003</v>
      </c>
      <c r="E68" s="24">
        <f>STDEV(E53:E66)</f>
        <v>24.776473243252891</v>
      </c>
      <c r="F68" s="24">
        <f>STDEV(F53:F65)</f>
        <v>19.862024066041204</v>
      </c>
      <c r="G68" s="24">
        <f>STDEV(G53:G65)</f>
        <v>221.32059934020532</v>
      </c>
      <c r="H68" s="24">
        <f>STDEV(H53:H65)</f>
        <v>173.10864381683129</v>
      </c>
      <c r="I68" s="24">
        <f>STDEV(I53:I65)</f>
        <v>23.504773110463308</v>
      </c>
    </row>
    <row r="69" spans="1:10">
      <c r="A69" s="10" t="s">
        <v>8</v>
      </c>
      <c r="B69" s="12">
        <f>B68/SQRT(14)</f>
        <v>0.22846838336584385</v>
      </c>
      <c r="C69" s="12">
        <f t="shared" ref="C69:E69" si="9">C68/SQRT(14)</f>
        <v>34.804821342696435</v>
      </c>
      <c r="D69" s="12">
        <f t="shared" si="9"/>
        <v>39.93104338806657</v>
      </c>
      <c r="E69" s="12">
        <f t="shared" si="9"/>
        <v>6.6217910092017211</v>
      </c>
      <c r="F69" s="10">
        <f>F68/SQRT(13)</f>
        <v>5.5087343234316402</v>
      </c>
      <c r="G69" s="10">
        <f>G68/SQRT(13)</f>
        <v>61.383289941348607</v>
      </c>
      <c r="H69" s="10">
        <f>H68/SQRT(13)</f>
        <v>48.01169934673981</v>
      </c>
      <c r="I69" s="10">
        <f>I68/SQRT(13)</f>
        <v>6.5190511283017436</v>
      </c>
      <c r="J69" s="3"/>
    </row>
    <row r="70" spans="1:10">
      <c r="A70" s="20" t="s">
        <v>11</v>
      </c>
      <c r="B70" s="20">
        <v>3</v>
      </c>
      <c r="C70" s="20">
        <v>282</v>
      </c>
      <c r="D70" s="20">
        <v>466</v>
      </c>
      <c r="E70" s="20">
        <v>0</v>
      </c>
      <c r="F70" s="20">
        <v>0</v>
      </c>
      <c r="G70" s="20">
        <v>0</v>
      </c>
      <c r="H70" s="20">
        <v>1</v>
      </c>
      <c r="I70" s="20">
        <v>130</v>
      </c>
    </row>
    <row r="71" spans="1:10">
      <c r="A71" s="20" t="s">
        <v>11</v>
      </c>
      <c r="B71" s="20">
        <v>0</v>
      </c>
      <c r="C71" s="20">
        <v>0</v>
      </c>
      <c r="D71" s="20">
        <v>577</v>
      </c>
      <c r="E71" s="20">
        <v>0</v>
      </c>
      <c r="F71" s="20">
        <v>0</v>
      </c>
      <c r="G71" s="20">
        <v>416</v>
      </c>
      <c r="H71" s="20">
        <v>390</v>
      </c>
      <c r="I71" s="20">
        <v>0</v>
      </c>
    </row>
    <row r="72" spans="1:10">
      <c r="A72" s="20" t="s">
        <v>11</v>
      </c>
      <c r="B72" s="20">
        <v>0</v>
      </c>
      <c r="C72" s="20">
        <v>288</v>
      </c>
      <c r="D72" s="20">
        <v>256</v>
      </c>
      <c r="E72" s="20">
        <v>0</v>
      </c>
      <c r="F72" s="20">
        <v>0</v>
      </c>
      <c r="G72" s="20">
        <v>451</v>
      </c>
      <c r="H72" s="20">
        <v>326</v>
      </c>
      <c r="I72" s="20">
        <v>0</v>
      </c>
    </row>
    <row r="73" spans="1:10">
      <c r="A73" s="20" t="s">
        <v>11</v>
      </c>
      <c r="B73" s="20">
        <v>12</v>
      </c>
      <c r="C73" s="20">
        <v>5</v>
      </c>
      <c r="D73" s="20">
        <v>48</v>
      </c>
      <c r="E73" s="20">
        <v>0</v>
      </c>
      <c r="F73" s="20">
        <v>0</v>
      </c>
      <c r="G73" s="20">
        <v>289</v>
      </c>
      <c r="H73" s="20">
        <v>500</v>
      </c>
      <c r="I73" s="20">
        <v>2</v>
      </c>
    </row>
    <row r="74" spans="1:10">
      <c r="A74" s="20" t="s">
        <v>11</v>
      </c>
      <c r="B74" s="20">
        <v>1</v>
      </c>
      <c r="C74" s="20">
        <v>4</v>
      </c>
      <c r="D74" s="20">
        <v>51</v>
      </c>
      <c r="E74" s="20">
        <v>85</v>
      </c>
      <c r="F74" s="20">
        <v>0</v>
      </c>
      <c r="G74" s="20">
        <v>0</v>
      </c>
      <c r="H74" s="20">
        <v>70</v>
      </c>
      <c r="I74" s="20">
        <v>0</v>
      </c>
    </row>
    <row r="75" spans="1:10">
      <c r="A75" s="20" t="s">
        <v>11</v>
      </c>
      <c r="B75" s="20">
        <v>2</v>
      </c>
      <c r="C75" s="20">
        <v>244</v>
      </c>
      <c r="D75" s="20">
        <v>194</v>
      </c>
      <c r="E75" s="20">
        <v>0</v>
      </c>
      <c r="F75" s="20">
        <v>0</v>
      </c>
      <c r="G75" s="20">
        <v>412</v>
      </c>
      <c r="H75" s="20">
        <v>373</v>
      </c>
      <c r="I75" s="20">
        <v>0</v>
      </c>
    </row>
    <row r="76" spans="1:10">
      <c r="A76" s="20" t="s">
        <v>11</v>
      </c>
      <c r="B76" s="20">
        <v>0</v>
      </c>
      <c r="C76" s="20">
        <v>146</v>
      </c>
      <c r="D76" s="20">
        <v>361</v>
      </c>
      <c r="E76" s="20">
        <v>0</v>
      </c>
      <c r="F76" s="20">
        <v>0</v>
      </c>
      <c r="G76" s="20">
        <v>279</v>
      </c>
      <c r="H76" s="20">
        <v>603</v>
      </c>
      <c r="I76" s="20">
        <v>0</v>
      </c>
    </row>
    <row r="77" spans="1:10">
      <c r="A77" s="20" t="s">
        <v>11</v>
      </c>
      <c r="B77" s="20">
        <v>0</v>
      </c>
      <c r="C77" s="20">
        <v>299</v>
      </c>
      <c r="D77" s="20">
        <v>371</v>
      </c>
      <c r="E77" s="20">
        <v>0</v>
      </c>
      <c r="F77" s="20">
        <v>0</v>
      </c>
      <c r="G77" s="20">
        <v>3</v>
      </c>
      <c r="H77" s="20">
        <v>207</v>
      </c>
      <c r="I77" s="20">
        <v>0</v>
      </c>
    </row>
    <row r="78" spans="1:10">
      <c r="A78" s="20" t="s">
        <v>11</v>
      </c>
      <c r="B78" s="20">
        <v>0</v>
      </c>
      <c r="C78" s="20">
        <v>216</v>
      </c>
      <c r="D78" s="20">
        <v>374</v>
      </c>
      <c r="E78" s="20">
        <v>0</v>
      </c>
      <c r="F78" s="20">
        <v>0</v>
      </c>
      <c r="G78" s="20">
        <v>431</v>
      </c>
      <c r="H78" s="20">
        <v>675</v>
      </c>
      <c r="I78" s="20">
        <v>0</v>
      </c>
    </row>
    <row r="79" spans="1:10">
      <c r="A79" s="20" t="s">
        <v>11</v>
      </c>
      <c r="B79" s="20">
        <v>0</v>
      </c>
      <c r="C79" s="20">
        <v>315</v>
      </c>
      <c r="D79" s="20">
        <v>525</v>
      </c>
      <c r="E79" s="20">
        <v>5</v>
      </c>
      <c r="F79" s="20">
        <v>0</v>
      </c>
      <c r="G79" s="20">
        <v>191</v>
      </c>
      <c r="H79" s="20">
        <v>932</v>
      </c>
      <c r="I79" s="20">
        <v>0</v>
      </c>
    </row>
    <row r="80" spans="1:10">
      <c r="A80" s="20" t="s">
        <v>11</v>
      </c>
      <c r="B80" s="20">
        <v>0</v>
      </c>
      <c r="C80" s="20">
        <v>0</v>
      </c>
      <c r="D80" s="20">
        <v>1</v>
      </c>
      <c r="E80" s="20">
        <v>146</v>
      </c>
      <c r="F80" s="20">
        <v>0</v>
      </c>
      <c r="G80" s="20">
        <v>0</v>
      </c>
      <c r="H80" s="20">
        <v>38</v>
      </c>
      <c r="I80" s="20">
        <v>0</v>
      </c>
    </row>
    <row r="81" spans="1:10">
      <c r="A81" s="20" t="s">
        <v>11</v>
      </c>
      <c r="B81" s="20">
        <v>1</v>
      </c>
      <c r="C81" s="20">
        <v>194</v>
      </c>
      <c r="D81" s="20">
        <v>128</v>
      </c>
      <c r="E81" s="20">
        <v>0</v>
      </c>
      <c r="F81" s="20">
        <v>0</v>
      </c>
      <c r="G81" s="20">
        <v>106</v>
      </c>
      <c r="H81" s="20">
        <v>0</v>
      </c>
      <c r="I81" s="20">
        <v>423</v>
      </c>
    </row>
    <row r="82" spans="1:10">
      <c r="A82" s="20" t="s">
        <v>11</v>
      </c>
      <c r="B82" s="20">
        <v>0</v>
      </c>
      <c r="C82" s="20">
        <v>104</v>
      </c>
      <c r="D82" s="20">
        <v>133</v>
      </c>
      <c r="E82" s="20">
        <v>0</v>
      </c>
      <c r="F82" s="20">
        <v>0</v>
      </c>
      <c r="G82" s="20">
        <v>0</v>
      </c>
      <c r="H82" s="20">
        <v>693</v>
      </c>
      <c r="I82" s="20">
        <v>0</v>
      </c>
    </row>
    <row r="83" spans="1:10">
      <c r="A83" s="20" t="s">
        <v>11</v>
      </c>
      <c r="B83" s="20">
        <v>0</v>
      </c>
      <c r="C83" s="20">
        <v>0</v>
      </c>
      <c r="D83" s="20">
        <v>490</v>
      </c>
      <c r="E83" s="20">
        <v>0</v>
      </c>
      <c r="F83" s="20">
        <v>10</v>
      </c>
      <c r="G83" s="20">
        <v>24</v>
      </c>
      <c r="H83" s="20">
        <v>163</v>
      </c>
      <c r="I83" s="20">
        <v>0</v>
      </c>
    </row>
    <row r="84" spans="1:10">
      <c r="A84" s="20" t="s">
        <v>11</v>
      </c>
      <c r="B84" s="20">
        <v>0</v>
      </c>
      <c r="C84" s="20">
        <v>164</v>
      </c>
      <c r="D84" s="20">
        <v>417</v>
      </c>
      <c r="E84" s="20">
        <v>0</v>
      </c>
      <c r="F84" s="20">
        <v>0</v>
      </c>
      <c r="G84" s="20">
        <v>234</v>
      </c>
      <c r="H84" s="20">
        <v>396</v>
      </c>
      <c r="I84" s="20">
        <v>0</v>
      </c>
    </row>
    <row r="85" spans="1:10">
      <c r="A85" s="10" t="s">
        <v>12</v>
      </c>
      <c r="B85" s="10">
        <f t="shared" ref="B85:I85" si="10">AVERAGE(B70:B84)</f>
        <v>1.2666666666666666</v>
      </c>
      <c r="C85" s="10">
        <f t="shared" si="10"/>
        <v>150.73333333333332</v>
      </c>
      <c r="D85" s="10">
        <f t="shared" si="10"/>
        <v>292.8</v>
      </c>
      <c r="E85" s="10">
        <f t="shared" si="10"/>
        <v>15.733333333333333</v>
      </c>
      <c r="F85" s="10">
        <f t="shared" si="10"/>
        <v>0.66666666666666663</v>
      </c>
      <c r="G85" s="10">
        <f t="shared" si="10"/>
        <v>189.06666666666666</v>
      </c>
      <c r="H85" s="10">
        <f t="shared" si="10"/>
        <v>357.8</v>
      </c>
      <c r="I85" s="10">
        <f t="shared" si="10"/>
        <v>37</v>
      </c>
    </row>
    <row r="86" spans="1:10">
      <c r="A86" s="13" t="s">
        <v>7</v>
      </c>
      <c r="B86" s="24">
        <f t="shared" ref="B86:I86" si="11">STDEV(B70:B84)</f>
        <v>3.104528182847635</v>
      </c>
      <c r="C86" s="24">
        <f t="shared" si="11"/>
        <v>123.39915875301736</v>
      </c>
      <c r="D86" s="24">
        <f t="shared" si="11"/>
        <v>189.68214013373606</v>
      </c>
      <c r="E86" s="24">
        <f t="shared" si="11"/>
        <v>42.133235382646845</v>
      </c>
      <c r="F86" s="24">
        <f t="shared" si="11"/>
        <v>2.5819888974716112</v>
      </c>
      <c r="G86" s="24">
        <f t="shared" si="11"/>
        <v>181.30261469498473</v>
      </c>
      <c r="H86" s="24">
        <f t="shared" si="11"/>
        <v>283.83576740281137</v>
      </c>
      <c r="I86" s="24">
        <f t="shared" si="11"/>
        <v>111.89855099278861</v>
      </c>
    </row>
    <row r="87" spans="1:10">
      <c r="A87" s="10" t="s">
        <v>8</v>
      </c>
      <c r="B87" s="12">
        <f t="shared" ref="B87:E87" si="12">B86/SQRT(15)</f>
        <v>0.80158573000003097</v>
      </c>
      <c r="C87" s="12">
        <f t="shared" si="12"/>
        <v>31.861525785762762</v>
      </c>
      <c r="D87" s="12">
        <f t="shared" si="12"/>
        <v>48.975717987396081</v>
      </c>
      <c r="E87" s="12">
        <f t="shared" si="12"/>
        <v>10.87875459725522</v>
      </c>
      <c r="F87" s="10">
        <f>F86/SQRT(15)</f>
        <v>0.66666666666666663</v>
      </c>
      <c r="G87" s="10">
        <f>G86/SQRT(15)</f>
        <v>46.812133822502396</v>
      </c>
      <c r="H87" s="10">
        <f>H86/SQRT(15)</f>
        <v>73.286080013939355</v>
      </c>
      <c r="I87" s="10">
        <f>I86/SQRT(15)</f>
        <v>28.892081630654115</v>
      </c>
      <c r="J87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8"/>
  <sheetViews>
    <sheetView workbookViewId="0">
      <selection activeCell="A2" sqref="A2"/>
    </sheetView>
  </sheetViews>
  <sheetFormatPr defaultRowHeight="15"/>
  <cols>
    <col min="1" max="1" width="17.85546875" style="20" customWidth="1"/>
    <col min="2" max="2" width="12.140625" style="20" customWidth="1"/>
    <col min="3" max="3" width="14.5703125" style="20" customWidth="1"/>
    <col min="4" max="4" width="13.85546875" style="20" customWidth="1"/>
    <col min="5" max="5" width="14.5703125" style="20" customWidth="1"/>
    <col min="6" max="13" width="9.140625" style="20"/>
  </cols>
  <sheetData>
    <row r="1" spans="1:6">
      <c r="A1" s="7" t="s">
        <v>13</v>
      </c>
    </row>
    <row r="2" spans="1:6">
      <c r="A2" s="3" t="s">
        <v>43</v>
      </c>
    </row>
    <row r="4" spans="1:6">
      <c r="A4" s="2" t="s">
        <v>4</v>
      </c>
      <c r="B4" s="2" t="s">
        <v>2</v>
      </c>
      <c r="C4" s="2"/>
      <c r="D4" s="2" t="s">
        <v>3</v>
      </c>
      <c r="E4" s="2"/>
      <c r="F4" s="21"/>
    </row>
    <row r="5" spans="1:6">
      <c r="A5" s="2"/>
      <c r="B5" s="2" t="s">
        <v>0</v>
      </c>
      <c r="C5" s="2" t="s">
        <v>1</v>
      </c>
      <c r="D5" s="2" t="s">
        <v>0</v>
      </c>
      <c r="E5" s="2" t="s">
        <v>1</v>
      </c>
      <c r="F5" s="21"/>
    </row>
    <row r="6" spans="1:6">
      <c r="A6" s="21" t="s">
        <v>5</v>
      </c>
      <c r="B6" s="21">
        <v>182</v>
      </c>
      <c r="C6" s="21">
        <v>1</v>
      </c>
      <c r="D6" s="21">
        <v>88</v>
      </c>
      <c r="E6" s="21">
        <v>0</v>
      </c>
      <c r="F6" s="21"/>
    </row>
    <row r="7" spans="1:6">
      <c r="A7" s="21" t="s">
        <v>5</v>
      </c>
      <c r="B7" s="20">
        <v>0</v>
      </c>
      <c r="C7" s="20">
        <v>38</v>
      </c>
      <c r="D7" s="20">
        <v>21</v>
      </c>
      <c r="E7" s="20">
        <v>6</v>
      </c>
    </row>
    <row r="8" spans="1:6">
      <c r="A8" s="21" t="s">
        <v>5</v>
      </c>
      <c r="B8" s="20">
        <v>4</v>
      </c>
      <c r="C8" s="20">
        <v>18</v>
      </c>
      <c r="D8" s="20">
        <v>24</v>
      </c>
      <c r="E8" s="20">
        <v>16</v>
      </c>
    </row>
    <row r="9" spans="1:6">
      <c r="A9" s="21" t="s">
        <v>5</v>
      </c>
      <c r="B9" s="20">
        <v>48</v>
      </c>
      <c r="C9" s="20">
        <v>3</v>
      </c>
      <c r="D9" s="20">
        <v>74</v>
      </c>
      <c r="E9" s="20">
        <v>44</v>
      </c>
    </row>
    <row r="10" spans="1:6">
      <c r="A10" s="21" t="s">
        <v>5</v>
      </c>
      <c r="B10" s="20">
        <v>0</v>
      </c>
      <c r="C10" s="20">
        <v>0</v>
      </c>
      <c r="D10" s="20">
        <v>14</v>
      </c>
      <c r="E10" s="20">
        <v>51</v>
      </c>
    </row>
    <row r="11" spans="1:6">
      <c r="A11" s="21" t="s">
        <v>5</v>
      </c>
      <c r="B11" s="20">
        <v>1</v>
      </c>
      <c r="C11" s="20">
        <v>30</v>
      </c>
      <c r="D11" s="20">
        <v>123</v>
      </c>
      <c r="E11" s="20">
        <v>1</v>
      </c>
    </row>
    <row r="12" spans="1:6">
      <c r="A12" s="21" t="s">
        <v>5</v>
      </c>
      <c r="B12" s="20">
        <v>0</v>
      </c>
      <c r="C12" s="20">
        <v>5</v>
      </c>
      <c r="D12" s="20">
        <v>2</v>
      </c>
      <c r="E12" s="20">
        <v>7</v>
      </c>
    </row>
    <row r="13" spans="1:6">
      <c r="A13" s="21" t="s">
        <v>5</v>
      </c>
      <c r="B13" s="20">
        <v>0</v>
      </c>
      <c r="C13" s="20">
        <v>0</v>
      </c>
      <c r="D13" s="20">
        <v>1</v>
      </c>
      <c r="E13" s="20">
        <v>20</v>
      </c>
    </row>
    <row r="14" spans="1:6">
      <c r="A14" s="21" t="s">
        <v>5</v>
      </c>
      <c r="B14" s="20">
        <v>0</v>
      </c>
      <c r="C14" s="20">
        <v>66</v>
      </c>
      <c r="D14" s="20">
        <v>0</v>
      </c>
      <c r="E14" s="20">
        <v>72</v>
      </c>
    </row>
    <row r="15" spans="1:6">
      <c r="A15" s="21" t="s">
        <v>5</v>
      </c>
      <c r="B15" s="20">
        <v>0</v>
      </c>
      <c r="C15" s="20">
        <v>0</v>
      </c>
      <c r="D15" s="20">
        <v>170</v>
      </c>
      <c r="E15" s="20">
        <v>54</v>
      </c>
    </row>
    <row r="16" spans="1:6">
      <c r="A16" s="21" t="s">
        <v>5</v>
      </c>
      <c r="B16" s="20">
        <v>22</v>
      </c>
      <c r="C16" s="20">
        <v>12</v>
      </c>
      <c r="D16" s="20">
        <v>36</v>
      </c>
      <c r="E16" s="20">
        <v>5</v>
      </c>
    </row>
    <row r="17" spans="1:14">
      <c r="A17" s="10" t="s">
        <v>12</v>
      </c>
      <c r="B17" s="10">
        <f>AVERAGE(B6:B16)</f>
        <v>23.363636363636363</v>
      </c>
      <c r="C17" s="10">
        <f>AVERAGE(C6:C16)</f>
        <v>15.727272727272727</v>
      </c>
      <c r="D17" s="10">
        <f>AVERAGE(D6:D16)</f>
        <v>50.272727272727273</v>
      </c>
      <c r="E17" s="10">
        <f>AVERAGE(E6:E16)</f>
        <v>25.09090909090909</v>
      </c>
    </row>
    <row r="18" spans="1:14">
      <c r="A18" s="13" t="s">
        <v>7</v>
      </c>
      <c r="B18" s="24">
        <f>STDEV(B6:B16)</f>
        <v>54.703332123871078</v>
      </c>
      <c r="C18" s="24">
        <f>STDEV(C6:C16)</f>
        <v>21.171163922141403</v>
      </c>
      <c r="D18" s="24">
        <f>STDEV(D6:D16)</f>
        <v>56.535105746944367</v>
      </c>
      <c r="E18" s="24">
        <f>STDEV(E6:E16)</f>
        <v>25.453701284703353</v>
      </c>
      <c r="F18" s="6"/>
      <c r="G18" s="19"/>
      <c r="H18" s="19"/>
      <c r="I18" s="19"/>
      <c r="J18" s="19"/>
      <c r="K18" s="19"/>
    </row>
    <row r="19" spans="1:14">
      <c r="A19" s="10" t="s">
        <v>8</v>
      </c>
      <c r="B19" s="12">
        <f>B18/SQRT(11)</f>
        <v>16.493675221552341</v>
      </c>
      <c r="C19" s="12">
        <f t="shared" ref="C19:E19" si="0">C18/SQRT(11)</f>
        <v>6.3833461004410941</v>
      </c>
      <c r="D19" s="12">
        <f t="shared" si="0"/>
        <v>17.045975749607248</v>
      </c>
      <c r="E19" s="12">
        <f t="shared" si="0"/>
        <v>7.674579698831657</v>
      </c>
      <c r="F19" s="3"/>
    </row>
    <row r="20" spans="1:14">
      <c r="A20" s="20" t="s">
        <v>6</v>
      </c>
      <c r="B20" s="20">
        <v>12</v>
      </c>
      <c r="C20" s="20">
        <v>261</v>
      </c>
      <c r="D20" s="20">
        <v>466</v>
      </c>
      <c r="E20" s="20">
        <v>0</v>
      </c>
    </row>
    <row r="21" spans="1:14">
      <c r="A21" s="20" t="s">
        <v>6</v>
      </c>
      <c r="B21" s="20">
        <v>0</v>
      </c>
      <c r="C21" s="20">
        <v>133</v>
      </c>
      <c r="D21" s="20">
        <v>17</v>
      </c>
      <c r="E21" s="20">
        <v>214</v>
      </c>
    </row>
    <row r="22" spans="1:14">
      <c r="A22" s="20" t="s">
        <v>6</v>
      </c>
      <c r="B22" s="20">
        <v>0</v>
      </c>
      <c r="C22" s="20">
        <v>54</v>
      </c>
      <c r="D22" s="20">
        <v>102</v>
      </c>
      <c r="E22" s="20">
        <v>6</v>
      </c>
    </row>
    <row r="23" spans="1:14">
      <c r="A23" s="4" t="s">
        <v>6</v>
      </c>
      <c r="B23" s="4">
        <v>2</v>
      </c>
      <c r="C23" s="4">
        <v>0</v>
      </c>
      <c r="D23" s="20">
        <v>68</v>
      </c>
      <c r="E23" s="20">
        <v>0</v>
      </c>
      <c r="F23" s="19"/>
      <c r="G23" s="19"/>
      <c r="H23" s="19"/>
      <c r="I23" s="19"/>
      <c r="J23" s="19"/>
      <c r="K23" s="19"/>
      <c r="L23" s="19"/>
      <c r="M23" s="19"/>
      <c r="N23" s="28"/>
    </row>
    <row r="24" spans="1:14">
      <c r="A24" s="4" t="s">
        <v>6</v>
      </c>
      <c r="B24" s="4">
        <v>95</v>
      </c>
      <c r="C24" s="4">
        <v>7</v>
      </c>
      <c r="D24" s="20">
        <v>0</v>
      </c>
      <c r="E24" s="20">
        <v>0</v>
      </c>
      <c r="F24" s="19"/>
      <c r="G24" s="19"/>
      <c r="H24" s="19"/>
      <c r="I24" s="19"/>
      <c r="J24" s="19"/>
      <c r="K24" s="19"/>
      <c r="L24" s="19"/>
      <c r="M24" s="19"/>
    </row>
    <row r="25" spans="1:14">
      <c r="A25" s="4" t="s">
        <v>6</v>
      </c>
      <c r="B25" s="4">
        <v>6</v>
      </c>
      <c r="C25" s="4">
        <v>38</v>
      </c>
      <c r="D25" s="20">
        <v>33</v>
      </c>
      <c r="E25" s="20">
        <v>12</v>
      </c>
      <c r="F25" s="19"/>
      <c r="G25" s="19"/>
      <c r="H25" s="19"/>
      <c r="I25" s="19"/>
      <c r="J25" s="19"/>
      <c r="K25" s="19"/>
      <c r="L25" s="19"/>
      <c r="M25" s="19"/>
    </row>
    <row r="26" spans="1:14">
      <c r="A26" s="4" t="s">
        <v>6</v>
      </c>
      <c r="B26" s="4">
        <v>2</v>
      </c>
      <c r="C26" s="4">
        <v>243</v>
      </c>
      <c r="D26" s="20">
        <v>527</v>
      </c>
      <c r="E26" s="20">
        <v>0</v>
      </c>
      <c r="F26" s="19"/>
      <c r="G26" s="19"/>
      <c r="H26" s="19"/>
      <c r="I26" s="19"/>
      <c r="J26" s="19"/>
      <c r="K26" s="19"/>
      <c r="L26" s="19"/>
      <c r="M26" s="19"/>
    </row>
    <row r="27" spans="1:14">
      <c r="A27" s="4" t="s">
        <v>6</v>
      </c>
      <c r="B27" s="4">
        <v>0</v>
      </c>
      <c r="C27" s="4">
        <v>9</v>
      </c>
      <c r="D27" s="20">
        <v>33</v>
      </c>
      <c r="E27" s="20">
        <v>86</v>
      </c>
      <c r="F27" s="19"/>
      <c r="G27" s="19"/>
      <c r="H27" s="19"/>
      <c r="I27" s="19"/>
      <c r="J27" s="19"/>
      <c r="K27" s="19"/>
      <c r="L27" s="19"/>
      <c r="M27" s="19"/>
    </row>
    <row r="28" spans="1:14">
      <c r="A28" s="4" t="s">
        <v>6</v>
      </c>
      <c r="B28" s="4">
        <v>51</v>
      </c>
      <c r="C28" s="4">
        <v>0</v>
      </c>
      <c r="D28" s="20">
        <v>41</v>
      </c>
      <c r="E28" s="20">
        <v>5</v>
      </c>
      <c r="F28" s="19"/>
      <c r="G28" s="19"/>
      <c r="H28" s="19"/>
      <c r="I28" s="19"/>
      <c r="J28" s="19"/>
      <c r="K28" s="19"/>
      <c r="L28" s="19"/>
      <c r="M28" s="19"/>
    </row>
    <row r="29" spans="1:14">
      <c r="A29" s="4" t="s">
        <v>6</v>
      </c>
      <c r="B29" s="4">
        <v>0</v>
      </c>
      <c r="C29" s="4">
        <v>34</v>
      </c>
      <c r="D29" s="20">
        <v>36</v>
      </c>
      <c r="E29" s="20">
        <v>46</v>
      </c>
      <c r="F29" s="19"/>
      <c r="G29" s="19"/>
      <c r="H29" s="19"/>
      <c r="I29" s="19"/>
      <c r="J29" s="19"/>
      <c r="K29" s="19"/>
      <c r="L29" s="19"/>
      <c r="M29" s="19"/>
    </row>
    <row r="30" spans="1:14">
      <c r="A30" s="4" t="s">
        <v>6</v>
      </c>
      <c r="B30" s="4">
        <v>0</v>
      </c>
      <c r="C30" s="4">
        <v>126</v>
      </c>
      <c r="D30" s="20">
        <v>317</v>
      </c>
      <c r="E30" s="20">
        <v>8</v>
      </c>
      <c r="F30" s="19"/>
      <c r="G30" s="19"/>
      <c r="H30" s="19"/>
      <c r="I30" s="19"/>
      <c r="J30" s="19"/>
      <c r="K30" s="19"/>
      <c r="L30" s="19"/>
      <c r="M30" s="19"/>
    </row>
    <row r="31" spans="1:14">
      <c r="A31" s="4" t="s">
        <v>6</v>
      </c>
      <c r="B31" s="4">
        <v>0</v>
      </c>
      <c r="C31" s="4">
        <v>125</v>
      </c>
      <c r="D31" s="20">
        <v>39</v>
      </c>
      <c r="E31" s="20">
        <v>94</v>
      </c>
      <c r="F31" s="19"/>
      <c r="G31" s="19"/>
      <c r="H31" s="19"/>
      <c r="I31" s="19"/>
      <c r="J31" s="19"/>
      <c r="K31" s="19"/>
      <c r="L31" s="19"/>
      <c r="M31" s="19"/>
    </row>
    <row r="32" spans="1:14">
      <c r="A32" s="4" t="s">
        <v>6</v>
      </c>
      <c r="B32" s="4">
        <v>0</v>
      </c>
      <c r="C32" s="4">
        <v>1</v>
      </c>
      <c r="D32" s="20">
        <v>5</v>
      </c>
      <c r="E32" s="20">
        <v>5</v>
      </c>
      <c r="F32" s="19"/>
      <c r="G32" s="19"/>
      <c r="H32" s="19"/>
      <c r="I32" s="19"/>
      <c r="J32" s="19"/>
      <c r="K32" s="19"/>
      <c r="L32" s="19"/>
      <c r="M32" s="19"/>
    </row>
    <row r="33" spans="1:6">
      <c r="A33" s="20" t="s">
        <v>6</v>
      </c>
      <c r="B33" s="20">
        <v>2</v>
      </c>
      <c r="C33" s="20">
        <v>123</v>
      </c>
      <c r="D33" s="20">
        <v>15</v>
      </c>
      <c r="E33" s="20">
        <v>235</v>
      </c>
    </row>
    <row r="34" spans="1:6">
      <c r="A34" s="20" t="s">
        <v>6</v>
      </c>
      <c r="B34" s="20">
        <v>4</v>
      </c>
      <c r="C34" s="20">
        <v>42</v>
      </c>
      <c r="D34" s="20">
        <v>320</v>
      </c>
      <c r="E34" s="20">
        <v>2</v>
      </c>
    </row>
    <row r="35" spans="1:6">
      <c r="A35" s="10" t="s">
        <v>12</v>
      </c>
      <c r="B35" s="10">
        <f>AVERAGE(B20:B34)</f>
        <v>11.6</v>
      </c>
      <c r="C35" s="10">
        <f>AVERAGE(C20:C29)</f>
        <v>77.900000000000006</v>
      </c>
      <c r="D35" s="10">
        <f>AVERAGE(D20:D34)</f>
        <v>134.6</v>
      </c>
      <c r="E35" s="10">
        <f>AVERAGE(E20:E34)</f>
        <v>47.533333333333331</v>
      </c>
    </row>
    <row r="36" spans="1:6">
      <c r="A36" s="13" t="s">
        <v>7</v>
      </c>
      <c r="B36" s="24">
        <f>STDEV(B20:B34)</f>
        <v>26.47856275771564</v>
      </c>
      <c r="C36" s="24">
        <f>STDEV(C20:C29)</f>
        <v>99.900450449434899</v>
      </c>
      <c r="D36" s="24">
        <f>STDEV(D20:D34)</f>
        <v>178.93725955524985</v>
      </c>
      <c r="E36" s="24">
        <f>STDEV(E20:E34)</f>
        <v>78.274121491321097</v>
      </c>
    </row>
    <row r="37" spans="1:6">
      <c r="A37" s="10" t="s">
        <v>8</v>
      </c>
      <c r="B37" s="12">
        <f>B36/SQRT(15)</f>
        <v>6.8367355061427073</v>
      </c>
      <c r="C37" s="12">
        <f t="shared" ref="C37:E37" si="1">C36/SQRT(15)</f>
        <v>25.794185391285374</v>
      </c>
      <c r="D37" s="12">
        <f t="shared" si="1"/>
        <v>46.201401751565108</v>
      </c>
      <c r="E37" s="12">
        <f t="shared" si="1"/>
        <v>20.210291264993511</v>
      </c>
      <c r="F37" s="3"/>
    </row>
    <row r="38" spans="1:6">
      <c r="A38" s="20" t="s">
        <v>9</v>
      </c>
      <c r="B38" s="20">
        <v>12</v>
      </c>
      <c r="C38" s="20">
        <v>39</v>
      </c>
      <c r="D38" s="20">
        <v>28</v>
      </c>
      <c r="E38" s="20">
        <v>6</v>
      </c>
    </row>
    <row r="39" spans="1:6">
      <c r="A39" s="20" t="s">
        <v>9</v>
      </c>
      <c r="B39" s="20">
        <v>130</v>
      </c>
      <c r="C39" s="20">
        <v>36</v>
      </c>
      <c r="D39" s="20">
        <v>135</v>
      </c>
      <c r="E39" s="20">
        <v>0</v>
      </c>
    </row>
    <row r="40" spans="1:6">
      <c r="A40" s="20" t="s">
        <v>9</v>
      </c>
      <c r="B40" s="20">
        <v>3</v>
      </c>
      <c r="C40" s="20">
        <v>44</v>
      </c>
      <c r="D40" s="20">
        <v>73</v>
      </c>
      <c r="E40" s="20">
        <v>1</v>
      </c>
    </row>
    <row r="41" spans="1:6">
      <c r="A41" s="20" t="s">
        <v>9</v>
      </c>
      <c r="B41" s="20">
        <v>6</v>
      </c>
      <c r="C41" s="20">
        <v>23</v>
      </c>
      <c r="D41" s="20">
        <v>7</v>
      </c>
      <c r="E41" s="20">
        <v>4</v>
      </c>
    </row>
    <row r="42" spans="1:6">
      <c r="A42" s="20" t="s">
        <v>9</v>
      </c>
      <c r="B42" s="20">
        <v>0</v>
      </c>
      <c r="C42" s="20">
        <v>80</v>
      </c>
      <c r="D42" s="20">
        <v>10</v>
      </c>
      <c r="E42" s="20">
        <v>140</v>
      </c>
    </row>
    <row r="43" spans="1:6">
      <c r="A43" s="20" t="s">
        <v>9</v>
      </c>
      <c r="B43" s="20">
        <v>11</v>
      </c>
      <c r="C43" s="20">
        <v>0</v>
      </c>
      <c r="D43" s="20">
        <v>30</v>
      </c>
      <c r="E43" s="20">
        <v>6</v>
      </c>
    </row>
    <row r="44" spans="1:6">
      <c r="A44" s="20" t="s">
        <v>9</v>
      </c>
      <c r="B44" s="20">
        <v>27</v>
      </c>
      <c r="C44" s="20">
        <v>2</v>
      </c>
      <c r="D44" s="20">
        <v>1</v>
      </c>
      <c r="E44" s="20">
        <v>43</v>
      </c>
    </row>
    <row r="45" spans="1:6">
      <c r="A45" s="20" t="s">
        <v>9</v>
      </c>
      <c r="B45" s="20">
        <v>0</v>
      </c>
      <c r="C45" s="20">
        <v>93</v>
      </c>
      <c r="D45" s="20">
        <v>27</v>
      </c>
      <c r="E45" s="20">
        <v>40</v>
      </c>
    </row>
    <row r="46" spans="1:6">
      <c r="A46" s="20" t="s">
        <v>9</v>
      </c>
      <c r="B46" s="20">
        <v>70</v>
      </c>
      <c r="C46" s="20">
        <v>34</v>
      </c>
      <c r="D46" s="20">
        <v>38</v>
      </c>
      <c r="E46" s="20">
        <v>25</v>
      </c>
    </row>
    <row r="47" spans="1:6">
      <c r="A47" s="20" t="s">
        <v>9</v>
      </c>
      <c r="B47" s="20">
        <v>41</v>
      </c>
      <c r="C47" s="20">
        <v>51</v>
      </c>
      <c r="D47" s="20">
        <v>51</v>
      </c>
      <c r="E47" s="20">
        <v>9</v>
      </c>
    </row>
    <row r="48" spans="1:6">
      <c r="A48" s="20" t="s">
        <v>9</v>
      </c>
      <c r="B48" s="20">
        <v>28</v>
      </c>
      <c r="C48" s="20">
        <v>0</v>
      </c>
      <c r="D48" s="20">
        <v>28</v>
      </c>
      <c r="E48" s="20">
        <v>52</v>
      </c>
    </row>
    <row r="49" spans="1:6">
      <c r="A49" s="20" t="s">
        <v>9</v>
      </c>
      <c r="B49" s="20">
        <v>18</v>
      </c>
      <c r="C49" s="20">
        <v>0</v>
      </c>
      <c r="D49" s="20">
        <v>43</v>
      </c>
      <c r="E49" s="20">
        <v>0</v>
      </c>
    </row>
    <row r="50" spans="1:6">
      <c r="A50" s="20" t="s">
        <v>9</v>
      </c>
      <c r="B50" s="20">
        <v>0</v>
      </c>
      <c r="C50" s="20">
        <v>1</v>
      </c>
      <c r="D50" s="20">
        <v>11</v>
      </c>
      <c r="E50" s="20">
        <v>12</v>
      </c>
    </row>
    <row r="51" spans="1:6">
      <c r="A51" s="20" t="s">
        <v>9</v>
      </c>
      <c r="B51" s="20">
        <v>56</v>
      </c>
      <c r="C51" s="20">
        <v>0</v>
      </c>
      <c r="D51" s="20">
        <v>57</v>
      </c>
      <c r="E51" s="20">
        <v>9</v>
      </c>
    </row>
    <row r="52" spans="1:6">
      <c r="A52" s="10" t="s">
        <v>12</v>
      </c>
      <c r="B52" s="10">
        <f>AVERAGE(B38:B51)</f>
        <v>28.714285714285715</v>
      </c>
      <c r="C52" s="10">
        <f>AVERAGE(C38:C51)</f>
        <v>28.785714285714285</v>
      </c>
      <c r="D52" s="10">
        <f>AVERAGE(D38:D51)</f>
        <v>38.5</v>
      </c>
      <c r="E52" s="10">
        <f>AVERAGE(E38:E51)</f>
        <v>24.785714285714285</v>
      </c>
    </row>
    <row r="53" spans="1:6">
      <c r="A53" s="13" t="s">
        <v>7</v>
      </c>
      <c r="B53" s="24">
        <f>STDEV(B38:B51)</f>
        <v>36.39617175859734</v>
      </c>
      <c r="C53" s="24">
        <f>STDEV(C38:C51)</f>
        <v>30.999202400232001</v>
      </c>
      <c r="D53" s="24">
        <f>STDEV(D38:D51)</f>
        <v>34.433324645666239</v>
      </c>
      <c r="E53" s="24">
        <f>STDEV(E38:E51)</f>
        <v>37.388148207334723</v>
      </c>
    </row>
    <row r="54" spans="1:6">
      <c r="A54" s="10" t="s">
        <v>8</v>
      </c>
      <c r="B54" s="12">
        <f>B53/SQRT(14)</f>
        <v>9.7272860650606319</v>
      </c>
      <c r="C54" s="12">
        <f t="shared" ref="C54:E54" si="2">C53/SQRT(14)</f>
        <v>8.284885331780611</v>
      </c>
      <c r="D54" s="12">
        <f t="shared" si="2"/>
        <v>9.2026931079744489</v>
      </c>
      <c r="E54" s="12">
        <f t="shared" si="2"/>
        <v>9.9924029226980622</v>
      </c>
      <c r="F54" s="3"/>
    </row>
    <row r="55" spans="1:6">
      <c r="A55" s="20" t="s">
        <v>10</v>
      </c>
      <c r="B55" s="20">
        <v>0</v>
      </c>
      <c r="C55" s="20">
        <v>0</v>
      </c>
      <c r="D55" s="20">
        <v>239</v>
      </c>
      <c r="E55" s="20">
        <v>5</v>
      </c>
    </row>
    <row r="56" spans="1:6">
      <c r="A56" s="20" t="s">
        <v>10</v>
      </c>
      <c r="B56" s="20">
        <v>0</v>
      </c>
      <c r="C56" s="20">
        <v>6</v>
      </c>
      <c r="D56" s="20">
        <v>112</v>
      </c>
      <c r="E56" s="20">
        <v>5</v>
      </c>
    </row>
    <row r="57" spans="1:6">
      <c r="A57" s="20" t="s">
        <v>10</v>
      </c>
      <c r="B57" s="20">
        <v>19</v>
      </c>
      <c r="C57" s="20">
        <v>96</v>
      </c>
      <c r="D57" s="20">
        <v>0</v>
      </c>
      <c r="E57" s="20">
        <v>0</v>
      </c>
    </row>
    <row r="58" spans="1:6">
      <c r="A58" s="20" t="s">
        <v>10</v>
      </c>
      <c r="B58" s="20">
        <v>0</v>
      </c>
      <c r="C58" s="20">
        <v>68</v>
      </c>
      <c r="D58" s="20">
        <v>27</v>
      </c>
      <c r="E58" s="20">
        <v>13</v>
      </c>
    </row>
    <row r="59" spans="1:6">
      <c r="A59" s="20" t="s">
        <v>10</v>
      </c>
      <c r="B59" s="20">
        <v>5</v>
      </c>
      <c r="C59" s="20">
        <v>1</v>
      </c>
      <c r="D59" s="20">
        <v>15</v>
      </c>
      <c r="E59" s="20">
        <v>0</v>
      </c>
    </row>
    <row r="60" spans="1:6">
      <c r="A60" s="20" t="s">
        <v>10</v>
      </c>
      <c r="B60" s="20">
        <v>0</v>
      </c>
      <c r="C60" s="20">
        <v>1</v>
      </c>
      <c r="D60" s="20">
        <v>23</v>
      </c>
      <c r="E60" s="20">
        <v>42</v>
      </c>
    </row>
    <row r="61" spans="1:6">
      <c r="A61" s="20" t="s">
        <v>10</v>
      </c>
      <c r="B61" s="20">
        <v>54</v>
      </c>
      <c r="C61" s="20">
        <v>31</v>
      </c>
      <c r="D61" s="20">
        <v>46</v>
      </c>
      <c r="E61" s="20">
        <v>0</v>
      </c>
    </row>
    <row r="62" spans="1:6">
      <c r="A62" s="20" t="s">
        <v>10</v>
      </c>
      <c r="B62" s="20">
        <v>1</v>
      </c>
      <c r="C62" s="20">
        <v>13</v>
      </c>
      <c r="D62" s="20">
        <v>33</v>
      </c>
      <c r="E62" s="20">
        <v>0</v>
      </c>
    </row>
    <row r="63" spans="1:6">
      <c r="A63" s="20" t="s">
        <v>10</v>
      </c>
      <c r="B63" s="20">
        <v>80</v>
      </c>
      <c r="C63" s="20">
        <v>18</v>
      </c>
      <c r="D63" s="20">
        <v>11</v>
      </c>
      <c r="E63" s="20">
        <v>19</v>
      </c>
    </row>
    <row r="64" spans="1:6">
      <c r="A64" s="20" t="s">
        <v>10</v>
      </c>
      <c r="B64" s="20">
        <v>15</v>
      </c>
      <c r="C64" s="20">
        <v>6</v>
      </c>
      <c r="D64" s="20">
        <v>7</v>
      </c>
      <c r="E64" s="20">
        <v>34</v>
      </c>
    </row>
    <row r="65" spans="1:7">
      <c r="A65" s="20" t="s">
        <v>10</v>
      </c>
      <c r="B65" s="20">
        <v>0</v>
      </c>
      <c r="C65" s="20">
        <v>110</v>
      </c>
      <c r="D65" s="20">
        <v>58</v>
      </c>
      <c r="E65" s="20">
        <v>2</v>
      </c>
    </row>
    <row r="66" spans="1:7">
      <c r="A66" s="20" t="s">
        <v>10</v>
      </c>
      <c r="B66" s="20">
        <v>12</v>
      </c>
      <c r="C66" s="20">
        <v>12</v>
      </c>
      <c r="D66" s="20">
        <v>14</v>
      </c>
      <c r="E66" s="20">
        <v>28</v>
      </c>
    </row>
    <row r="67" spans="1:7">
      <c r="A67" s="20" t="s">
        <v>10</v>
      </c>
      <c r="B67" s="20">
        <v>3</v>
      </c>
      <c r="C67" s="20">
        <v>12</v>
      </c>
      <c r="D67" s="20">
        <v>86</v>
      </c>
      <c r="E67" s="20">
        <v>48</v>
      </c>
      <c r="F67" s="6"/>
      <c r="G67" s="19"/>
    </row>
    <row r="68" spans="1:7">
      <c r="A68" s="10" t="s">
        <v>12</v>
      </c>
      <c r="B68" s="10">
        <f>AVERAGE(B55:B67)</f>
        <v>14.538461538461538</v>
      </c>
      <c r="C68" s="10">
        <f>AVERAGE(C55:C67)</f>
        <v>28.76923076923077</v>
      </c>
      <c r="D68" s="10">
        <f>AVERAGE(D55:D67)</f>
        <v>51.615384615384613</v>
      </c>
      <c r="E68" s="10">
        <f>AVERAGE(E55:E67)</f>
        <v>15.076923076923077</v>
      </c>
    </row>
    <row r="69" spans="1:7">
      <c r="A69" s="13" t="s">
        <v>7</v>
      </c>
      <c r="B69" s="24">
        <f>STDEV(B55:B67)</f>
        <v>24.720488751288151</v>
      </c>
      <c r="C69" s="24">
        <f>STDEV(C55:C67)</f>
        <v>37.634544960168903</v>
      </c>
      <c r="D69" s="24">
        <f>STDEV(D55:D67)</f>
        <v>65.092931594680408</v>
      </c>
      <c r="E69" s="24">
        <f>STDEV(E55:E67)</f>
        <v>17.409104602963449</v>
      </c>
    </row>
    <row r="70" spans="1:7">
      <c r="A70" s="10" t="s">
        <v>8</v>
      </c>
      <c r="B70" s="12">
        <f>B69/SQRT(12)</f>
        <v>7.1361904175276649</v>
      </c>
      <c r="C70" s="12">
        <f>C69/SQRT(12)</f>
        <v>10.864157331791295</v>
      </c>
      <c r="D70" s="12">
        <f>D69/SQRT(13)</f>
        <v>18.053530964222322</v>
      </c>
      <c r="E70" s="12">
        <f>E69/SQRT(13)</f>
        <v>4.8284168696846823</v>
      </c>
      <c r="F70" s="3"/>
    </row>
    <row r="71" spans="1:7">
      <c r="A71" s="20" t="s">
        <v>11</v>
      </c>
      <c r="B71" s="20">
        <v>152</v>
      </c>
      <c r="C71" s="20">
        <v>3</v>
      </c>
      <c r="D71" s="20">
        <v>9</v>
      </c>
      <c r="E71" s="20">
        <v>8</v>
      </c>
    </row>
    <row r="72" spans="1:7">
      <c r="A72" s="20" t="s">
        <v>11</v>
      </c>
      <c r="B72" s="20">
        <v>20</v>
      </c>
      <c r="C72" s="20">
        <v>49</v>
      </c>
      <c r="D72" s="20">
        <v>256</v>
      </c>
      <c r="E72" s="20">
        <v>0</v>
      </c>
    </row>
    <row r="73" spans="1:7">
      <c r="A73" s="20" t="s">
        <v>11</v>
      </c>
      <c r="B73" s="20">
        <v>0</v>
      </c>
      <c r="C73" s="20">
        <v>118</v>
      </c>
      <c r="D73" s="20">
        <v>201</v>
      </c>
      <c r="E73" s="20">
        <v>0</v>
      </c>
    </row>
    <row r="74" spans="1:7">
      <c r="A74" s="20" t="s">
        <v>11</v>
      </c>
      <c r="B74" s="20">
        <v>9</v>
      </c>
      <c r="C74" s="20">
        <v>4</v>
      </c>
      <c r="D74" s="20">
        <v>89</v>
      </c>
      <c r="E74" s="20">
        <v>1</v>
      </c>
    </row>
    <row r="75" spans="1:7">
      <c r="A75" s="20" t="s">
        <v>11</v>
      </c>
      <c r="B75" s="20">
        <v>29</v>
      </c>
      <c r="C75" s="20">
        <v>11</v>
      </c>
      <c r="D75" s="20">
        <v>29</v>
      </c>
      <c r="E75" s="20">
        <v>1</v>
      </c>
    </row>
    <row r="76" spans="1:7">
      <c r="A76" s="20" t="s">
        <v>11</v>
      </c>
      <c r="B76" s="20">
        <v>0</v>
      </c>
      <c r="C76" s="20">
        <v>57</v>
      </c>
      <c r="D76" s="20">
        <v>5</v>
      </c>
      <c r="E76" s="20">
        <v>5</v>
      </c>
    </row>
    <row r="77" spans="1:7">
      <c r="A77" s="20" t="s">
        <v>11</v>
      </c>
      <c r="B77" s="20">
        <v>38</v>
      </c>
      <c r="C77" s="20">
        <v>2</v>
      </c>
      <c r="D77" s="20">
        <v>31</v>
      </c>
      <c r="E77" s="20">
        <v>22</v>
      </c>
    </row>
    <row r="78" spans="1:7">
      <c r="A78" s="20" t="s">
        <v>11</v>
      </c>
      <c r="B78" s="20">
        <v>2</v>
      </c>
      <c r="C78" s="20">
        <v>0</v>
      </c>
      <c r="D78" s="20">
        <v>65</v>
      </c>
      <c r="E78" s="20">
        <v>0</v>
      </c>
    </row>
    <row r="79" spans="1:7">
      <c r="A79" s="20" t="s">
        <v>11</v>
      </c>
      <c r="B79" s="20">
        <v>6</v>
      </c>
      <c r="C79" s="20">
        <v>1</v>
      </c>
      <c r="D79" s="20">
        <v>24</v>
      </c>
      <c r="E79" s="20">
        <v>36</v>
      </c>
    </row>
    <row r="80" spans="1:7">
      <c r="A80" s="20" t="s">
        <v>11</v>
      </c>
      <c r="B80" s="20">
        <v>0</v>
      </c>
      <c r="C80" s="20">
        <v>2</v>
      </c>
      <c r="D80" s="20">
        <v>16</v>
      </c>
      <c r="E80" s="20">
        <v>2</v>
      </c>
    </row>
    <row r="81" spans="1:6">
      <c r="A81" s="20" t="s">
        <v>11</v>
      </c>
      <c r="B81" s="20">
        <v>0</v>
      </c>
      <c r="C81" s="20">
        <v>23</v>
      </c>
      <c r="D81" s="20">
        <v>188</v>
      </c>
      <c r="E81" s="20">
        <v>15</v>
      </c>
    </row>
    <row r="82" spans="1:6">
      <c r="A82" s="20" t="s">
        <v>11</v>
      </c>
      <c r="B82" s="20">
        <v>0</v>
      </c>
      <c r="C82" s="20">
        <v>44</v>
      </c>
      <c r="D82" s="20">
        <v>85</v>
      </c>
      <c r="E82" s="20">
        <v>8</v>
      </c>
    </row>
    <row r="83" spans="1:6">
      <c r="A83" s="20" t="s">
        <v>11</v>
      </c>
      <c r="B83" s="20">
        <v>8</v>
      </c>
      <c r="C83" s="20">
        <v>35</v>
      </c>
      <c r="D83" s="20">
        <v>3</v>
      </c>
      <c r="E83" s="20">
        <v>13</v>
      </c>
    </row>
    <row r="84" spans="1:6">
      <c r="A84" s="20" t="s">
        <v>11</v>
      </c>
      <c r="B84" s="20">
        <v>0</v>
      </c>
      <c r="C84" s="20">
        <v>7</v>
      </c>
      <c r="D84" s="20">
        <v>7</v>
      </c>
      <c r="E84" s="20">
        <v>6</v>
      </c>
    </row>
    <row r="85" spans="1:6">
      <c r="A85" s="20" t="s">
        <v>11</v>
      </c>
      <c r="B85" s="20">
        <v>18</v>
      </c>
      <c r="C85" s="20">
        <v>33</v>
      </c>
      <c r="D85" s="20">
        <v>38</v>
      </c>
      <c r="E85" s="20">
        <v>180</v>
      </c>
    </row>
    <row r="86" spans="1:6">
      <c r="A86" s="10" t="s">
        <v>12</v>
      </c>
      <c r="B86" s="10">
        <f>AVERAGE(B71:B85)</f>
        <v>18.8</v>
      </c>
      <c r="C86" s="10">
        <f>AVERAGE(C71:C85)</f>
        <v>25.933333333333334</v>
      </c>
      <c r="D86" s="10">
        <f>AVERAGE(D71:D85)</f>
        <v>69.733333333333334</v>
      </c>
      <c r="E86" s="10">
        <f>AVERAGE(E71:E85)</f>
        <v>19.8</v>
      </c>
    </row>
    <row r="87" spans="1:6">
      <c r="A87" s="13" t="s">
        <v>7</v>
      </c>
      <c r="B87" s="24">
        <f>STDEV(B71:B85)</f>
        <v>38.726513619778082</v>
      </c>
      <c r="C87" s="24">
        <f>STDEV(C71:C85)</f>
        <v>32.14802074926601</v>
      </c>
      <c r="D87" s="24">
        <f>STDEV(D71:D85)</f>
        <v>81.043609659655871</v>
      </c>
      <c r="E87" s="24">
        <f>STDEV(E71:E85)</f>
        <v>45.425291885216801</v>
      </c>
    </row>
    <row r="88" spans="1:6">
      <c r="A88" s="10" t="s">
        <v>8</v>
      </c>
      <c r="B88" s="12">
        <f>B87/SQRT(15)</f>
        <v>9.9991428204050141</v>
      </c>
      <c r="C88" s="12">
        <f t="shared" ref="C88:E88" si="3">C87/SQRT(15)</f>
        <v>8.3005832650291822</v>
      </c>
      <c r="D88" s="12">
        <f t="shared" si="3"/>
        <v>20.925370035225448</v>
      </c>
      <c r="E88" s="12">
        <f t="shared" si="3"/>
        <v>11.728759931203705</v>
      </c>
      <c r="F88" s="3"/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4"/>
  <sheetViews>
    <sheetView workbookViewId="0">
      <selection activeCell="C50" sqref="C50"/>
    </sheetView>
  </sheetViews>
  <sheetFormatPr defaultRowHeight="15"/>
  <cols>
    <col min="1" max="1" width="17.140625" style="20" customWidth="1"/>
    <col min="2" max="2" width="9.5703125" style="20" bestFit="1" customWidth="1"/>
    <col min="3" max="3" width="10.5703125" style="20" bestFit="1" customWidth="1"/>
    <col min="4" max="4" width="9.7109375" style="20" bestFit="1" customWidth="1"/>
    <col min="5" max="5" width="9.42578125" style="20" bestFit="1" customWidth="1"/>
    <col min="6" max="7" width="9.5703125" style="20" bestFit="1" customWidth="1"/>
    <col min="8" max="8" width="5.7109375" style="19" customWidth="1"/>
    <col min="9" max="9" width="9.5703125" style="20" bestFit="1" customWidth="1"/>
    <col min="10" max="10" width="10.5703125" style="20" bestFit="1" customWidth="1"/>
    <col min="11" max="12" width="9.5703125" style="20" bestFit="1" customWidth="1"/>
    <col min="13" max="13" width="9.7109375" style="20" bestFit="1" customWidth="1"/>
    <col min="14" max="14" width="9.5703125" style="20" bestFit="1" customWidth="1"/>
  </cols>
  <sheetData>
    <row r="1" spans="1:24">
      <c r="A1" s="7" t="s">
        <v>30</v>
      </c>
      <c r="I1" s="19"/>
      <c r="J1" s="19"/>
      <c r="K1" s="19"/>
      <c r="L1" s="19"/>
      <c r="M1" s="19"/>
    </row>
    <row r="2" spans="1:24">
      <c r="A2" s="3" t="s">
        <v>39</v>
      </c>
      <c r="I2" s="19"/>
      <c r="J2" s="19"/>
      <c r="K2" s="19"/>
      <c r="L2" s="19"/>
      <c r="M2" s="19"/>
    </row>
    <row r="3" spans="1:24">
      <c r="A3" s="7"/>
      <c r="I3" s="19"/>
      <c r="J3" s="19"/>
      <c r="K3" s="19"/>
      <c r="L3" s="19"/>
      <c r="M3" s="19"/>
    </row>
    <row r="4" spans="1:24">
      <c r="A4" s="7" t="s">
        <v>4</v>
      </c>
      <c r="B4" s="7" t="s">
        <v>27</v>
      </c>
      <c r="C4" s="7"/>
      <c r="D4" s="7"/>
      <c r="E4" s="7"/>
      <c r="F4" s="7"/>
      <c r="G4" s="7"/>
      <c r="I4" s="7" t="s">
        <v>28</v>
      </c>
      <c r="J4" s="7"/>
      <c r="K4" s="7"/>
      <c r="L4" s="7"/>
      <c r="M4" s="7"/>
      <c r="N4" s="7"/>
    </row>
    <row r="5" spans="1:24">
      <c r="A5" s="7"/>
      <c r="B5" s="7" t="s">
        <v>21</v>
      </c>
      <c r="C5" s="7" t="s">
        <v>22</v>
      </c>
      <c r="D5" s="7" t="s">
        <v>23</v>
      </c>
      <c r="E5" s="7" t="s">
        <v>26</v>
      </c>
      <c r="F5" s="7" t="s">
        <v>24</v>
      </c>
      <c r="G5" s="7" t="s">
        <v>25</v>
      </c>
      <c r="I5" s="7" t="s">
        <v>21</v>
      </c>
      <c r="J5" s="7" t="s">
        <v>22</v>
      </c>
      <c r="K5" s="7" t="s">
        <v>23</v>
      </c>
      <c r="L5" s="7" t="s">
        <v>26</v>
      </c>
      <c r="M5" s="7" t="s">
        <v>24</v>
      </c>
      <c r="N5" s="7" t="s">
        <v>25</v>
      </c>
      <c r="O5" s="8"/>
      <c r="P5" s="8"/>
      <c r="Q5" s="8"/>
      <c r="R5" s="8"/>
      <c r="S5" s="8"/>
      <c r="T5" s="8"/>
      <c r="U5" s="8"/>
      <c r="V5" s="8"/>
      <c r="W5" s="8"/>
      <c r="X5" s="9"/>
    </row>
    <row r="6" spans="1:24">
      <c r="A6" s="21" t="s">
        <v>5</v>
      </c>
      <c r="B6" s="4">
        <v>5.1373712147998223</v>
      </c>
      <c r="C6" s="4">
        <v>6.3987695631692016</v>
      </c>
      <c r="D6" s="4">
        <v>72.748439128527536</v>
      </c>
      <c r="E6" s="4">
        <v>7.2340467918781917</v>
      </c>
      <c r="F6" s="4">
        <v>10.145773107371856</v>
      </c>
      <c r="G6" s="4">
        <v>4.0053839640320268</v>
      </c>
      <c r="I6" s="20">
        <v>1.0601566342894053</v>
      </c>
      <c r="J6" s="20">
        <v>2.8237099189488228</v>
      </c>
      <c r="K6" s="20">
        <v>0</v>
      </c>
      <c r="L6" s="20">
        <v>0</v>
      </c>
      <c r="M6" s="20">
        <v>10.126953248634509</v>
      </c>
      <c r="N6" s="20">
        <v>8.8810088720206153</v>
      </c>
    </row>
    <row r="7" spans="1:24">
      <c r="A7" s="21" t="s">
        <v>5</v>
      </c>
      <c r="B7" s="4">
        <v>3.9654042182867562</v>
      </c>
      <c r="C7" s="4">
        <v>98.887909233868783</v>
      </c>
      <c r="D7" s="4">
        <v>7.661244841359415</v>
      </c>
      <c r="E7" s="4">
        <v>3.3957913442248406</v>
      </c>
      <c r="F7" s="4">
        <v>9.0307182891730076</v>
      </c>
      <c r="G7" s="4">
        <v>4.1866364812439478</v>
      </c>
      <c r="I7" s="20">
        <v>10.514506889388697</v>
      </c>
      <c r="J7" s="20">
        <v>66.247989947293178</v>
      </c>
      <c r="K7" s="20">
        <v>5.5694018105005423</v>
      </c>
      <c r="L7" s="20">
        <v>2.5521528135706579</v>
      </c>
      <c r="M7" s="20">
        <v>6.4304288945745256</v>
      </c>
      <c r="N7" s="20">
        <v>4.0473542033504284</v>
      </c>
    </row>
    <row r="8" spans="1:24">
      <c r="A8" s="21" t="s">
        <v>5</v>
      </c>
      <c r="B8" s="4">
        <v>11.407789993439943</v>
      </c>
      <c r="C8" s="4">
        <v>24.648979795287531</v>
      </c>
      <c r="D8" s="4">
        <v>2.4666340263486086</v>
      </c>
      <c r="E8" s="4">
        <v>0</v>
      </c>
      <c r="F8" s="4">
        <v>7.787847608152024</v>
      </c>
      <c r="G8" s="4">
        <v>4.9873845333760602</v>
      </c>
    </row>
    <row r="9" spans="1:24">
      <c r="A9" s="21" t="s">
        <v>5</v>
      </c>
      <c r="B9" s="4">
        <v>4.0770520593591435</v>
      </c>
      <c r="C9" s="4">
        <v>85.242770902550461</v>
      </c>
      <c r="D9" s="4">
        <v>6.2550213575616276</v>
      </c>
      <c r="E9" s="4">
        <v>4.2522065400483422</v>
      </c>
      <c r="F9" s="4">
        <v>12.420905454108102</v>
      </c>
      <c r="G9" s="4">
        <v>8.3851476603352779</v>
      </c>
      <c r="I9" s="20">
        <v>7.8899379368901341</v>
      </c>
      <c r="J9" s="20">
        <v>86.336028944305241</v>
      </c>
      <c r="K9" s="20">
        <v>4.7498821464108527</v>
      </c>
      <c r="L9" s="20">
        <v>0</v>
      </c>
      <c r="M9" s="20">
        <v>11.320401109631259</v>
      </c>
      <c r="N9" s="20">
        <v>7.4813545911408124</v>
      </c>
    </row>
    <row r="10" spans="1:24">
      <c r="A10" s="21" t="s">
        <v>5</v>
      </c>
      <c r="B10" s="4">
        <v>7.4386274259909486</v>
      </c>
      <c r="C10" s="4">
        <v>98.118090498764701</v>
      </c>
      <c r="D10" s="4">
        <v>6.1382716046092352</v>
      </c>
      <c r="E10" s="4">
        <v>3.8948905366373041</v>
      </c>
      <c r="F10" s="4">
        <v>10.637037292115522</v>
      </c>
      <c r="G10" s="4">
        <v>7.1253221517340464</v>
      </c>
      <c r="I10" s="20">
        <v>6.5152331029817079</v>
      </c>
      <c r="J10" s="20">
        <v>97.3424662437736</v>
      </c>
      <c r="K10" s="20">
        <v>5.3311383355545141</v>
      </c>
      <c r="L10" s="20">
        <v>1.7398956254028666</v>
      </c>
      <c r="M10" s="20">
        <v>10.550467650573903</v>
      </c>
      <c r="N10" s="20">
        <v>5.6569871499585922</v>
      </c>
    </row>
    <row r="11" spans="1:24">
      <c r="A11" s="21" t="s">
        <v>5</v>
      </c>
      <c r="B11" s="4">
        <v>9.8389338016517112</v>
      </c>
      <c r="C11" s="4">
        <v>99.430387529664586</v>
      </c>
      <c r="D11" s="4">
        <v>7.2496797287037182</v>
      </c>
      <c r="E11" s="4">
        <v>5.1238343828423032</v>
      </c>
      <c r="F11" s="4">
        <v>11.075093988853482</v>
      </c>
      <c r="G11" s="4">
        <v>7.8069324001347624</v>
      </c>
      <c r="I11" s="20">
        <v>4.6608876087075242</v>
      </c>
      <c r="J11" s="20">
        <v>48.780886504775054</v>
      </c>
      <c r="K11" s="20">
        <v>2.9981748016593452</v>
      </c>
      <c r="L11" s="20">
        <v>2.3068765538292997</v>
      </c>
      <c r="M11" s="20">
        <v>4.9072479570252439</v>
      </c>
      <c r="N11" s="20">
        <v>2.875689567795253</v>
      </c>
    </row>
    <row r="12" spans="1:24">
      <c r="A12" s="21" t="s">
        <v>5</v>
      </c>
      <c r="B12" s="4">
        <v>18.765123849475664</v>
      </c>
      <c r="C12" s="4">
        <v>87.373270765412514</v>
      </c>
      <c r="D12" s="4">
        <v>3.6220510906199999</v>
      </c>
      <c r="E12" s="4">
        <v>2.9035100052998923</v>
      </c>
      <c r="F12" s="4">
        <v>8.1609953657485281</v>
      </c>
      <c r="G12" s="4">
        <v>4.1449567577074387</v>
      </c>
      <c r="I12" s="20">
        <v>8.3105154922839173</v>
      </c>
      <c r="J12" s="20">
        <v>45.023926107718189</v>
      </c>
      <c r="K12" s="20">
        <v>5.2583796015212405</v>
      </c>
      <c r="L12" s="20">
        <v>2.3566777633854166</v>
      </c>
      <c r="M12" s="20">
        <v>16.954261973541414</v>
      </c>
      <c r="N12" s="20">
        <v>2.5769428501283871</v>
      </c>
      <c r="P12" s="5"/>
      <c r="Q12" s="5"/>
    </row>
    <row r="13" spans="1:24">
      <c r="A13" s="10" t="s">
        <v>12</v>
      </c>
      <c r="B13" s="23">
        <f>AVERAGE(B6:B12)</f>
        <v>8.6614717947148545</v>
      </c>
      <c r="C13" s="23">
        <f>AVERAGE(C6:C12)</f>
        <v>71.442882612673969</v>
      </c>
      <c r="D13" s="23">
        <f>AVERAGE(D6:D12)</f>
        <v>15.163048825390023</v>
      </c>
      <c r="E13" s="23">
        <f>AVERAGE(E6:E12)</f>
        <v>3.8291828001329824</v>
      </c>
      <c r="F13" s="23">
        <f t="shared" ref="F13:G13" si="0">AVERAGE(F6:F12)</f>
        <v>9.8940530150746469</v>
      </c>
      <c r="G13" s="23">
        <f t="shared" si="0"/>
        <v>5.8059662783662231</v>
      </c>
      <c r="H13" s="22"/>
      <c r="I13" s="23">
        <f t="shared" ref="I13:N13" si="1">AVERAGE(I6:I12)</f>
        <v>6.4918729440902316</v>
      </c>
      <c r="J13" s="23">
        <f t="shared" si="1"/>
        <v>57.75916794446902</v>
      </c>
      <c r="K13" s="23">
        <f t="shared" si="1"/>
        <v>3.9844961159410826</v>
      </c>
      <c r="L13" s="23">
        <f t="shared" si="1"/>
        <v>1.4926004593647069</v>
      </c>
      <c r="M13" s="23">
        <f t="shared" si="1"/>
        <v>10.048293472330142</v>
      </c>
      <c r="N13" s="23">
        <f t="shared" si="1"/>
        <v>5.2532228723990144</v>
      </c>
      <c r="Q13" s="5"/>
    </row>
    <row r="14" spans="1:24">
      <c r="A14" s="13" t="s">
        <v>7</v>
      </c>
      <c r="B14" s="16">
        <f>STDEV(B6:B12)</f>
        <v>5.2914562190679328</v>
      </c>
      <c r="C14" s="16">
        <f>STDEV(C6:C12)</f>
        <v>38.97160675900804</v>
      </c>
      <c r="D14" s="16">
        <f>STDEV(D6:D12)</f>
        <v>25.462942958200664</v>
      </c>
      <c r="E14" s="16">
        <f>STDEV(E6:E12)</f>
        <v>2.2045342406067663</v>
      </c>
      <c r="F14" s="16">
        <f t="shared" ref="F14:G14" si="2">STDEV(F6:F12)</f>
        <v>1.6623360346299436</v>
      </c>
      <c r="G14" s="16">
        <f t="shared" si="2"/>
        <v>1.9013195551880446</v>
      </c>
      <c r="H14" s="22"/>
      <c r="I14" s="16">
        <f t="shared" ref="I14:N14" si="3">STDEV(I6:I12)</f>
        <v>3.295458249337313</v>
      </c>
      <c r="J14" s="16">
        <f t="shared" si="3"/>
        <v>33.811935935630466</v>
      </c>
      <c r="K14" s="16">
        <f t="shared" si="3"/>
        <v>2.1625450409977844</v>
      </c>
      <c r="L14" s="16">
        <f t="shared" si="3"/>
        <v>1.187366287072434</v>
      </c>
      <c r="M14" s="16">
        <f t="shared" si="3"/>
        <v>4.221097443549974</v>
      </c>
      <c r="N14" s="16">
        <f t="shared" si="3"/>
        <v>2.5517714014403783</v>
      </c>
      <c r="Q14" s="5"/>
    </row>
    <row r="15" spans="1:24">
      <c r="A15" s="10" t="s">
        <v>8</v>
      </c>
      <c r="B15" s="10">
        <f t="shared" ref="B15:G15" si="4">B14/SQRT(7)</f>
        <v>1.9999824612914092</v>
      </c>
      <c r="C15" s="10">
        <f t="shared" si="4"/>
        <v>14.729882810991311</v>
      </c>
      <c r="D15" s="10">
        <f t="shared" si="4"/>
        <v>9.6240878164603263</v>
      </c>
      <c r="E15" s="10">
        <f t="shared" si="4"/>
        <v>0.83323562248173333</v>
      </c>
      <c r="F15" s="10">
        <f t="shared" si="4"/>
        <v>0.62830396329315508</v>
      </c>
      <c r="G15" s="10">
        <f t="shared" si="4"/>
        <v>0.71863124369878761</v>
      </c>
      <c r="H15" s="18"/>
      <c r="I15" s="10">
        <f>I14/SQRT(6)</f>
        <v>1.3453651965869931</v>
      </c>
      <c r="J15" s="10">
        <f>J14/SQRT(6)</f>
        <v>13.803665042994796</v>
      </c>
      <c r="K15" s="10">
        <f t="shared" ref="K15:N15" si="5">K14/SQRT(6)</f>
        <v>0.88285531603845013</v>
      </c>
      <c r="L15" s="10">
        <f t="shared" si="5"/>
        <v>0.4847402568517456</v>
      </c>
      <c r="M15" s="10">
        <f t="shared" si="5"/>
        <v>1.7232558152106596</v>
      </c>
      <c r="N15" s="10">
        <f t="shared" si="5"/>
        <v>1.0417563122926103</v>
      </c>
      <c r="X15" s="1"/>
    </row>
    <row r="16" spans="1:24">
      <c r="A16" s="20" t="s">
        <v>6</v>
      </c>
      <c r="B16" s="4">
        <v>6.8959874140056305</v>
      </c>
      <c r="C16" s="4">
        <v>31.950005816545737</v>
      </c>
      <c r="D16" s="4">
        <v>4.9253535887052156</v>
      </c>
      <c r="E16" s="4">
        <v>3.0911310314549358</v>
      </c>
      <c r="F16" s="4">
        <v>12.562608433752908</v>
      </c>
      <c r="G16" s="4">
        <v>7.7363031786043859</v>
      </c>
      <c r="I16" s="4">
        <v>5.588675077249559</v>
      </c>
      <c r="J16" s="4">
        <v>36.341230586861435</v>
      </c>
      <c r="K16" s="4">
        <v>4.8042774990293848</v>
      </c>
      <c r="L16" s="4">
        <v>2.955548416855911</v>
      </c>
      <c r="M16" s="4">
        <v>8.6558031767872237</v>
      </c>
      <c r="N16" s="4">
        <v>5.5270252801018405</v>
      </c>
    </row>
    <row r="17" spans="1:24">
      <c r="A17" s="20" t="s">
        <v>6</v>
      </c>
      <c r="B17" s="4">
        <v>10.603656828500004</v>
      </c>
      <c r="C17" s="4">
        <v>91.354566426840051</v>
      </c>
      <c r="D17" s="4">
        <v>10.159046363988388</v>
      </c>
      <c r="E17" s="4">
        <v>4.75534920931287</v>
      </c>
      <c r="F17" s="4">
        <v>14.121028204851115</v>
      </c>
      <c r="G17" s="4">
        <v>8.1222173254146721</v>
      </c>
      <c r="I17" s="4">
        <v>2.8249493756323187</v>
      </c>
      <c r="J17" s="4">
        <v>61.08931134952627</v>
      </c>
      <c r="K17" s="4">
        <v>5.5272899851099266</v>
      </c>
      <c r="L17" s="4">
        <v>1.029302922623955</v>
      </c>
      <c r="M17" s="4">
        <v>9.8542944407039741</v>
      </c>
      <c r="N17" s="4">
        <v>5.3667723537942074</v>
      </c>
    </row>
    <row r="18" spans="1:24">
      <c r="A18" s="20" t="s">
        <v>6</v>
      </c>
      <c r="B18" s="4">
        <v>0</v>
      </c>
      <c r="C18" s="4">
        <v>6.3906417951460792</v>
      </c>
      <c r="D18" s="4">
        <v>0</v>
      </c>
      <c r="E18" s="4">
        <v>0.57204124314040528</v>
      </c>
      <c r="F18" s="4">
        <v>5.3312330899772791</v>
      </c>
      <c r="G18" s="4">
        <v>4.8682517161782366</v>
      </c>
      <c r="I18" s="4">
        <v>2.4490895599603455</v>
      </c>
      <c r="J18" s="4">
        <v>80.658142615324152</v>
      </c>
      <c r="K18" s="4">
        <v>4.9342512528242111</v>
      </c>
      <c r="L18" s="4">
        <v>2.0933816516578792</v>
      </c>
      <c r="M18" s="4">
        <v>8.4742983015729791</v>
      </c>
      <c r="N18" s="4">
        <v>4.7681649046123082</v>
      </c>
    </row>
    <row r="19" spans="1:24">
      <c r="A19" s="20" t="s">
        <v>6</v>
      </c>
      <c r="B19" s="4">
        <v>2.574691779959867</v>
      </c>
      <c r="C19" s="4">
        <v>3.1536383743725827</v>
      </c>
      <c r="D19" s="4">
        <v>1.1275656474941638</v>
      </c>
      <c r="E19" s="4">
        <v>1.7293825615174643</v>
      </c>
      <c r="F19" s="4">
        <v>7.7810972486594174</v>
      </c>
      <c r="G19" s="4">
        <v>5.0237613604011786</v>
      </c>
      <c r="I19" s="4">
        <v>6.8439115123652616</v>
      </c>
      <c r="J19" s="4">
        <v>62.378297037206579</v>
      </c>
      <c r="K19" s="4">
        <v>3.4678235006620977</v>
      </c>
      <c r="L19" s="4">
        <v>1.6315591698770655</v>
      </c>
      <c r="M19" s="4">
        <v>9.0502135856369588</v>
      </c>
      <c r="N19" s="4">
        <v>4.9835744914628961</v>
      </c>
    </row>
    <row r="20" spans="1:24">
      <c r="A20" s="20" t="s">
        <v>6</v>
      </c>
      <c r="B20" s="4">
        <v>7.3924344240773801</v>
      </c>
      <c r="C20" s="4">
        <v>38.998960917417151</v>
      </c>
      <c r="D20" s="4">
        <v>5.2680325381155351</v>
      </c>
      <c r="E20" s="4">
        <v>4.7538138747306169</v>
      </c>
      <c r="F20" s="4">
        <v>22.975894206181614</v>
      </c>
      <c r="G20" s="4">
        <v>16.574868601708701</v>
      </c>
      <c r="I20" s="4">
        <v>5.6467683120569685</v>
      </c>
      <c r="J20" s="4">
        <v>70.416030065082822</v>
      </c>
      <c r="K20" s="4">
        <v>3.919516570465015</v>
      </c>
      <c r="L20" s="4">
        <v>2.3303019793373148</v>
      </c>
      <c r="M20" s="4">
        <v>13.290644960615037</v>
      </c>
      <c r="N20" s="4">
        <v>9.2162383459735153</v>
      </c>
    </row>
    <row r="21" spans="1:24">
      <c r="A21" s="10" t="s">
        <v>12</v>
      </c>
      <c r="B21" s="23">
        <f>AVERAGE(B16:B20)</f>
        <v>5.4933540893085766</v>
      </c>
      <c r="C21" s="23">
        <f>AVERAGE(C16:C20)</f>
        <v>34.369562666064319</v>
      </c>
      <c r="D21" s="23">
        <f>AVERAGE(D16:D20)</f>
        <v>4.2959996276606605</v>
      </c>
      <c r="E21" s="23">
        <f>AVERAGE(E16:E20)</f>
        <v>2.9803435840312589</v>
      </c>
      <c r="F21" s="23">
        <f t="shared" ref="F21:G21" si="6">AVERAGE(F16:F20)</f>
        <v>12.554372236684468</v>
      </c>
      <c r="G21" s="23">
        <f t="shared" si="6"/>
        <v>8.4650804364614345</v>
      </c>
      <c r="H21" s="22"/>
      <c r="I21" s="23">
        <f>AVERAGE(I16:I20)</f>
        <v>4.6706787674528911</v>
      </c>
      <c r="J21" s="23">
        <f>AVERAGE(J16:J20)</f>
        <v>62.176602330800257</v>
      </c>
      <c r="K21" s="23">
        <f>AVERAGE(K16:K20)</f>
        <v>4.5306317616181264</v>
      </c>
      <c r="L21" s="23">
        <f>AVERAGE(L16:L20)</f>
        <v>2.008018828070425</v>
      </c>
      <c r="M21" s="23">
        <f t="shared" ref="M21:N21" si="7">AVERAGE(M16:M20)</f>
        <v>9.8650508930632359</v>
      </c>
      <c r="N21" s="23">
        <f t="shared" si="7"/>
        <v>5.9723550751889531</v>
      </c>
      <c r="P21" s="5"/>
      <c r="Q21" s="5"/>
    </row>
    <row r="22" spans="1:24">
      <c r="A22" s="13" t="s">
        <v>7</v>
      </c>
      <c r="B22" s="16">
        <f>STDEV(B16:B20)</f>
        <v>4.1947767900741662</v>
      </c>
      <c r="C22" s="16">
        <f>STDEV(C16:C20)</f>
        <v>35.467697203296979</v>
      </c>
      <c r="D22" s="16">
        <f>STDEV(D16:D20)</f>
        <v>4.0065832734134981</v>
      </c>
      <c r="E22" s="16">
        <f>STDEV(E16:E20)</f>
        <v>1.8488468936928224</v>
      </c>
      <c r="F22" s="16">
        <f t="shared" ref="F22:G22" si="8">STDEV(F16:F20)</f>
        <v>6.8194664777064</v>
      </c>
      <c r="G22" s="16">
        <f t="shared" si="8"/>
        <v>4.774860974834275</v>
      </c>
      <c r="H22" s="22"/>
      <c r="I22" s="16">
        <f>STDEV(I16:I20)</f>
        <v>1.9274714123770251</v>
      </c>
      <c r="J22" s="16">
        <f>STDEV(J16:J20)</f>
        <v>16.417557798413601</v>
      </c>
      <c r="K22" s="16">
        <f>STDEV(K16:K20)</f>
        <v>0.82676197816438068</v>
      </c>
      <c r="L22" s="16">
        <f>STDEV(L16:L20)</f>
        <v>0.72604618666554288</v>
      </c>
      <c r="M22" s="16">
        <f t="shared" ref="M22:N22" si="9">STDEV(M16:M20)</f>
        <v>1.9871614846649139</v>
      </c>
      <c r="N22" s="16">
        <f t="shared" si="9"/>
        <v>1.8381776806791017</v>
      </c>
      <c r="Q22" s="5"/>
    </row>
    <row r="23" spans="1:24">
      <c r="A23" s="10" t="s">
        <v>8</v>
      </c>
      <c r="B23" s="10">
        <f t="shared" ref="B23:G23" si="10">B22/SQRT(5)</f>
        <v>1.8759612106088401</v>
      </c>
      <c r="C23" s="10">
        <f t="shared" si="10"/>
        <v>15.861636390390244</v>
      </c>
      <c r="D23" s="10">
        <f t="shared" si="10"/>
        <v>1.7917985113732415</v>
      </c>
      <c r="E23" s="10">
        <f t="shared" si="10"/>
        <v>0.82682946685729553</v>
      </c>
      <c r="F23" s="10">
        <f t="shared" si="10"/>
        <v>3.0497581228865127</v>
      </c>
      <c r="G23" s="10">
        <f t="shared" si="10"/>
        <v>2.1353827445680702</v>
      </c>
      <c r="H23" s="18"/>
      <c r="I23" s="10">
        <f t="shared" ref="I23:N23" si="11">I22/SQRT(5)</f>
        <v>0.86199142055251154</v>
      </c>
      <c r="J23" s="10">
        <f t="shared" si="11"/>
        <v>7.3421550523569197</v>
      </c>
      <c r="K23" s="10">
        <f t="shared" si="11"/>
        <v>0.36973919687755036</v>
      </c>
      <c r="L23" s="10">
        <f t="shared" si="11"/>
        <v>0.32469772563773103</v>
      </c>
      <c r="M23" s="10">
        <f t="shared" si="11"/>
        <v>0.8886856323960306</v>
      </c>
      <c r="N23" s="10">
        <f t="shared" si="11"/>
        <v>0.82205804974427454</v>
      </c>
      <c r="Q23" s="5"/>
    </row>
    <row r="24" spans="1:24">
      <c r="A24" s="20" t="s">
        <v>9</v>
      </c>
      <c r="B24" s="17">
        <v>7.1649077939328762</v>
      </c>
      <c r="C24" s="17">
        <v>32.922819930564842</v>
      </c>
      <c r="D24" s="17">
        <v>5.9672194737591013</v>
      </c>
      <c r="E24" s="17">
        <v>0.91682315941950454</v>
      </c>
      <c r="F24" s="17">
        <v>18.367076090581321</v>
      </c>
      <c r="G24" s="17">
        <v>10.638041790874073</v>
      </c>
      <c r="H24" s="22"/>
      <c r="I24" s="17">
        <v>3.3586865521095772</v>
      </c>
      <c r="J24" s="17">
        <v>106.36331879065415</v>
      </c>
      <c r="K24" s="17">
        <v>10.410731368096833</v>
      </c>
      <c r="L24" s="17">
        <v>4.4032874712235914</v>
      </c>
      <c r="M24" s="17">
        <v>8.2184243430312911</v>
      </c>
      <c r="N24" s="17">
        <v>3.4332368760339964</v>
      </c>
      <c r="X24" s="1"/>
    </row>
    <row r="25" spans="1:24">
      <c r="A25" s="20" t="s">
        <v>9</v>
      </c>
      <c r="B25" s="17">
        <v>0.6582574180602665</v>
      </c>
      <c r="C25" s="17">
        <v>7.2612330396745755</v>
      </c>
      <c r="D25" s="17">
        <v>0.849715007787332</v>
      </c>
      <c r="E25" s="17">
        <v>0.40329351439447031</v>
      </c>
      <c r="F25" s="17">
        <v>7.8451575138388945</v>
      </c>
      <c r="G25" s="17">
        <v>4.6048565546577906</v>
      </c>
      <c r="H25" s="22"/>
      <c r="I25" s="17">
        <v>2.0045529870720076</v>
      </c>
      <c r="J25" s="17">
        <v>89.824784111051059</v>
      </c>
      <c r="K25" s="17">
        <v>7.5261028154313179</v>
      </c>
      <c r="L25" s="17">
        <v>3.2826966569693488</v>
      </c>
      <c r="M25" s="17">
        <v>9.1779452744800558</v>
      </c>
      <c r="N25" s="17">
        <v>6.126059397264072</v>
      </c>
    </row>
    <row r="26" spans="1:24">
      <c r="A26" s="20" t="s">
        <v>9</v>
      </c>
      <c r="B26" s="17">
        <v>0</v>
      </c>
      <c r="C26" s="17">
        <v>0.69445480007024063</v>
      </c>
      <c r="D26" s="17">
        <v>0</v>
      </c>
      <c r="E26" s="17">
        <v>0</v>
      </c>
      <c r="F26" s="17">
        <v>7.7569566808827126</v>
      </c>
      <c r="G26" s="17">
        <v>8.3771586421054174</v>
      </c>
      <c r="H26" s="22"/>
      <c r="I26" s="17">
        <v>8.842805940899499</v>
      </c>
      <c r="J26" s="17">
        <v>52.435494972354974</v>
      </c>
      <c r="K26" s="17">
        <v>3.4032303905357719</v>
      </c>
      <c r="L26" s="17">
        <v>0.55261440745849411</v>
      </c>
      <c r="M26" s="17">
        <v>7.0169605504686903</v>
      </c>
      <c r="N26" s="17">
        <v>5.0091968013946193</v>
      </c>
    </row>
    <row r="27" spans="1:24">
      <c r="A27" s="20" t="s">
        <v>9</v>
      </c>
      <c r="B27" s="17">
        <v>9.0705200877314702</v>
      </c>
      <c r="C27" s="17">
        <v>78.377237457346439</v>
      </c>
      <c r="D27" s="17">
        <v>8.9412603339668699</v>
      </c>
      <c r="E27" s="17">
        <v>6.0398762097966321</v>
      </c>
      <c r="F27" s="17">
        <v>11.974868196647567</v>
      </c>
      <c r="G27" s="17">
        <v>9.9070787692606803</v>
      </c>
      <c r="H27" s="22"/>
      <c r="I27" s="17">
        <v>2.9298686739947062</v>
      </c>
      <c r="J27" s="17">
        <v>8.6510607972040496</v>
      </c>
      <c r="K27" s="17">
        <v>1.7497030322734113</v>
      </c>
      <c r="L27" s="17">
        <v>1.3197846842130732</v>
      </c>
      <c r="M27" s="17">
        <v>19.281633434133315</v>
      </c>
      <c r="N27" s="17">
        <v>14.131449334341781</v>
      </c>
    </row>
    <row r="28" spans="1:24">
      <c r="A28" s="20" t="s">
        <v>9</v>
      </c>
      <c r="B28" s="17">
        <v>9.5695069965416444</v>
      </c>
      <c r="C28" s="17">
        <v>6.951696667122178</v>
      </c>
      <c r="D28" s="17">
        <v>5.3139435651299936</v>
      </c>
      <c r="E28" s="17">
        <v>7.9615713481951431</v>
      </c>
      <c r="F28" s="17">
        <v>16.899841431389483</v>
      </c>
      <c r="G28" s="17">
        <v>0</v>
      </c>
      <c r="H28" s="22"/>
      <c r="I28" s="17">
        <v>0.9298105018784617</v>
      </c>
      <c r="J28" s="17">
        <v>11.504482766359349</v>
      </c>
      <c r="K28" s="17">
        <v>0.84503909942033095</v>
      </c>
      <c r="L28" s="17">
        <v>0.4471044152644672</v>
      </c>
      <c r="M28" s="17">
        <v>1.4831843089669563</v>
      </c>
      <c r="N28" s="17">
        <v>1.0998837746431387</v>
      </c>
    </row>
    <row r="29" spans="1:24">
      <c r="B29" s="17"/>
      <c r="C29" s="17"/>
      <c r="D29" s="17"/>
      <c r="E29" s="17"/>
      <c r="F29" s="17"/>
      <c r="G29" s="17"/>
      <c r="H29" s="22"/>
      <c r="I29" s="17">
        <v>15.591912341983257</v>
      </c>
      <c r="J29" s="17">
        <v>136.62204623775381</v>
      </c>
      <c r="K29" s="17">
        <v>10.694333429757901</v>
      </c>
      <c r="L29" s="17">
        <v>11.96198793173901</v>
      </c>
      <c r="M29" s="17">
        <v>22.922904305526153</v>
      </c>
      <c r="N29" s="17">
        <v>0</v>
      </c>
    </row>
    <row r="30" spans="1:24">
      <c r="A30" s="20" t="s">
        <v>9</v>
      </c>
      <c r="B30" s="17">
        <v>18.765123849475664</v>
      </c>
      <c r="C30" s="17">
        <v>87.373270765412514</v>
      </c>
      <c r="D30" s="17">
        <v>3.6220510906199999</v>
      </c>
      <c r="E30" s="17">
        <v>2.9035100052998923</v>
      </c>
      <c r="F30" s="17">
        <v>8.1609953657485281</v>
      </c>
      <c r="G30" s="17">
        <v>4.1449567577074387</v>
      </c>
      <c r="H30" s="22"/>
      <c r="I30" s="17">
        <v>8.3105154922839173</v>
      </c>
      <c r="J30" s="17">
        <v>45.023926107718189</v>
      </c>
      <c r="K30" s="17">
        <v>5.2583796015212405</v>
      </c>
      <c r="L30" s="17">
        <v>2.3566777633854166</v>
      </c>
      <c r="M30" s="17">
        <v>16.954261973541414</v>
      </c>
      <c r="N30" s="17">
        <v>2.5769428501283871</v>
      </c>
    </row>
    <row r="31" spans="1:24">
      <c r="A31" s="10" t="s">
        <v>12</v>
      </c>
      <c r="B31" s="23">
        <f>AVERAGE(B24:B30)</f>
        <v>7.5380526909569872</v>
      </c>
      <c r="C31" s="23">
        <f>AVERAGE(C24:C30)</f>
        <v>35.596785443365128</v>
      </c>
      <c r="D31" s="23">
        <f>AVERAGE(D24:D30)</f>
        <v>4.1156982452105497</v>
      </c>
      <c r="E31" s="23">
        <f>AVERAGE(E24:E30)</f>
        <v>3.0375123728509403</v>
      </c>
      <c r="F31" s="23">
        <f t="shared" ref="F31:G31" si="12">AVERAGE(F24:F30)</f>
        <v>11.834149213181417</v>
      </c>
      <c r="G31" s="23">
        <f t="shared" si="12"/>
        <v>6.2786820857675671</v>
      </c>
      <c r="H31" s="22"/>
      <c r="I31" s="23">
        <f t="shared" ref="I31:N31" si="13">AVERAGE(I24:I30)</f>
        <v>5.995450355745918</v>
      </c>
      <c r="J31" s="23">
        <f t="shared" si="13"/>
        <v>64.3464448261565</v>
      </c>
      <c r="K31" s="23">
        <f t="shared" si="13"/>
        <v>5.6982171052909729</v>
      </c>
      <c r="L31" s="23">
        <f t="shared" si="13"/>
        <v>3.4748790471790572</v>
      </c>
      <c r="M31" s="23">
        <f t="shared" si="13"/>
        <v>12.150759170021123</v>
      </c>
      <c r="N31" s="23">
        <f t="shared" si="13"/>
        <v>4.6252527191151431</v>
      </c>
    </row>
    <row r="32" spans="1:24">
      <c r="A32" s="13" t="s">
        <v>7</v>
      </c>
      <c r="B32" s="16">
        <f>STDEV(B24:B30)</f>
        <v>6.8820846870565058</v>
      </c>
      <c r="C32" s="16">
        <f>STDEV(C24:C30)</f>
        <v>38.365971703433779</v>
      </c>
      <c r="D32" s="16">
        <f>STDEV(D24:D30)</f>
        <v>3.3466185395085302</v>
      </c>
      <c r="E32" s="16">
        <f>STDEV(E24:E30)</f>
        <v>3.2845521821402399</v>
      </c>
      <c r="F32" s="16">
        <f t="shared" ref="F32:G32" si="14">STDEV(F24:F30)</f>
        <v>4.7830489434489918</v>
      </c>
      <c r="G32" s="16">
        <f t="shared" si="14"/>
        <v>4.0828717297296615</v>
      </c>
      <c r="H32" s="22"/>
      <c r="I32" s="16">
        <f t="shared" ref="I32:N32" si="15">STDEV(I24:I30)</f>
        <v>5.2201105736700519</v>
      </c>
      <c r="J32" s="16">
        <f t="shared" si="15"/>
        <v>48.386990748854672</v>
      </c>
      <c r="K32" s="16">
        <f t="shared" si="15"/>
        <v>3.9815126180510489</v>
      </c>
      <c r="L32" s="16">
        <f t="shared" si="15"/>
        <v>4.0110628093210803</v>
      </c>
      <c r="M32" s="16">
        <f t="shared" si="15"/>
        <v>7.6856580623238591</v>
      </c>
      <c r="N32" s="16">
        <f t="shared" si="15"/>
        <v>4.6940613515148923</v>
      </c>
    </row>
    <row r="33" spans="1:24">
      <c r="A33" s="10" t="s">
        <v>8</v>
      </c>
      <c r="B33" s="10">
        <f>B32/SQRT(6)</f>
        <v>2.8095993083183486</v>
      </c>
      <c r="C33" s="10">
        <f t="shared" ref="C33:D33" si="16">C32/SQRT(6)</f>
        <v>15.662842359911783</v>
      </c>
      <c r="D33" s="10">
        <f t="shared" si="16"/>
        <v>1.3662512975890275</v>
      </c>
      <c r="E33" s="10">
        <f>E32/SQRT(6)</f>
        <v>1.3409128132981039</v>
      </c>
      <c r="F33" s="10">
        <f t="shared" ref="F33" si="17">F32/SQRT(6)</f>
        <v>1.9526715543680373</v>
      </c>
      <c r="G33" s="10">
        <f t="shared" ref="G33" si="18">G32/SQRT(6)</f>
        <v>1.6668254038453698</v>
      </c>
      <c r="H33" s="18"/>
      <c r="I33" s="10">
        <f>I32/SQRT(7)</f>
        <v>1.9730163420270959</v>
      </c>
      <c r="J33" s="10">
        <f t="shared" ref="J33:K33" si="19">J32/SQRT(7)</f>
        <v>18.288563458893208</v>
      </c>
      <c r="K33" s="10">
        <f t="shared" si="19"/>
        <v>1.5048703184612533</v>
      </c>
      <c r="L33" s="10">
        <f>L32/SQRT(7)</f>
        <v>1.5160392409319525</v>
      </c>
      <c r="M33" s="10">
        <f t="shared" ref="M33" si="20">M32/SQRT(7)</f>
        <v>2.9049056992553557</v>
      </c>
      <c r="N33" s="10">
        <f>N32/SQRT(7)</f>
        <v>1.7741884249983071</v>
      </c>
      <c r="P33" s="5"/>
      <c r="Q33" s="5"/>
    </row>
    <row r="34" spans="1:24">
      <c r="A34" s="20" t="s">
        <v>10</v>
      </c>
      <c r="B34" s="17">
        <v>2.9410271421851815</v>
      </c>
      <c r="C34" s="17">
        <v>45.079553405209154</v>
      </c>
      <c r="D34" s="17">
        <v>4.1523763273202414</v>
      </c>
      <c r="E34" s="17">
        <v>2.6670723053409273</v>
      </c>
      <c r="F34" s="17">
        <v>9.7626598518047558</v>
      </c>
      <c r="G34" s="17">
        <v>9.2725892556768272</v>
      </c>
      <c r="H34" s="22"/>
      <c r="I34" s="17">
        <v>5.0569130811277869</v>
      </c>
      <c r="J34" s="17">
        <v>89.821585380637572</v>
      </c>
      <c r="K34" s="17">
        <v>7.4985732429337286</v>
      </c>
      <c r="L34" s="17">
        <v>4.2549838798243398</v>
      </c>
      <c r="M34" s="17">
        <v>9.5314847065484134</v>
      </c>
      <c r="N34" s="17">
        <v>7.1025089910248891</v>
      </c>
      <c r="Q34" s="5"/>
    </row>
    <row r="35" spans="1:24">
      <c r="A35" s="20" t="s">
        <v>10</v>
      </c>
      <c r="B35" s="17">
        <v>4.3952511493532409</v>
      </c>
      <c r="C35" s="17">
        <v>4.1358297666648918</v>
      </c>
      <c r="D35" s="17">
        <v>2.7033261066186549</v>
      </c>
      <c r="E35" s="17">
        <v>3.0229546522066864</v>
      </c>
      <c r="F35" s="17">
        <v>13.4567602980699</v>
      </c>
      <c r="G35" s="17">
        <v>8.8594988081344717</v>
      </c>
      <c r="H35" s="22"/>
      <c r="I35" s="17">
        <v>4.1221724731426868</v>
      </c>
      <c r="J35" s="17">
        <v>149.39034157050625</v>
      </c>
      <c r="K35" s="17">
        <v>11.427803835777054</v>
      </c>
      <c r="L35" s="17">
        <v>2.0080982087515995</v>
      </c>
      <c r="M35" s="17">
        <v>9.8214134894458844</v>
      </c>
      <c r="N35" s="17">
        <v>5.976847138187023</v>
      </c>
      <c r="Q35" s="5"/>
    </row>
    <row r="36" spans="1:24">
      <c r="A36" s="20" t="s">
        <v>10</v>
      </c>
      <c r="B36" s="17">
        <v>4.1429683838490643</v>
      </c>
      <c r="C36" s="17">
        <v>12.041872754835129</v>
      </c>
      <c r="D36" s="17">
        <v>0</v>
      </c>
      <c r="E36" s="17">
        <v>0</v>
      </c>
      <c r="F36" s="17">
        <v>11.535127752121056</v>
      </c>
      <c r="G36" s="17">
        <v>31.750304603871953</v>
      </c>
      <c r="H36" s="22"/>
      <c r="I36" s="17">
        <v>6.0824207745602381</v>
      </c>
      <c r="J36" s="17">
        <v>155.82150519145472</v>
      </c>
      <c r="K36" s="17">
        <v>6.8044283860390316</v>
      </c>
      <c r="L36" s="17">
        <v>4.5742549344078141</v>
      </c>
      <c r="M36" s="17">
        <v>7.1781544228212431</v>
      </c>
      <c r="N36" s="17">
        <v>21.948575165182923</v>
      </c>
      <c r="X36" s="1"/>
    </row>
    <row r="37" spans="1:24">
      <c r="A37" s="20" t="s">
        <v>10</v>
      </c>
      <c r="B37" s="17">
        <v>3.5906208494942611</v>
      </c>
      <c r="C37" s="17">
        <v>70.111466353908455</v>
      </c>
      <c r="D37" s="17">
        <v>3.1559528380089579</v>
      </c>
      <c r="E37" s="17">
        <v>1.8334054498283703</v>
      </c>
      <c r="F37" s="17">
        <v>10.158367184685122</v>
      </c>
      <c r="G37" s="17">
        <v>5.7307183004216267</v>
      </c>
      <c r="H37" s="22"/>
      <c r="I37" s="17">
        <v>4.5302607165266595</v>
      </c>
      <c r="J37" s="17">
        <v>141.57994288011193</v>
      </c>
      <c r="K37" s="17">
        <v>6.6432457518396051</v>
      </c>
      <c r="L37" s="17">
        <v>6.8177203760105449</v>
      </c>
      <c r="M37" s="17">
        <v>12.941175141502388</v>
      </c>
      <c r="N37" s="17">
        <v>7.9949360959623359</v>
      </c>
    </row>
    <row r="38" spans="1:24">
      <c r="A38" s="10" t="s">
        <v>12</v>
      </c>
      <c r="B38" s="23">
        <f>AVERAGE(B34:B37)</f>
        <v>3.7674668812204368</v>
      </c>
      <c r="C38" s="23">
        <f>AVERAGE(C34:C37)</f>
        <v>32.842180570154412</v>
      </c>
      <c r="D38" s="23">
        <f>AVERAGE(D34:D37)</f>
        <v>2.5029138179869634</v>
      </c>
      <c r="E38" s="23">
        <f>AVERAGE(E34:E37)</f>
        <v>1.880858101843996</v>
      </c>
      <c r="F38" s="23">
        <f t="shared" ref="F38:G38" si="21">AVERAGE(F34:F37)</f>
        <v>11.22822877167021</v>
      </c>
      <c r="G38" s="23">
        <f t="shared" si="21"/>
        <v>13.903277742026219</v>
      </c>
      <c r="H38" s="22"/>
      <c r="I38" s="23">
        <f>AVERAGE(I34:I37)</f>
        <v>4.9479417613393428</v>
      </c>
      <c r="J38" s="23">
        <f>AVERAGE(J34:J37)</f>
        <v>134.15334375567761</v>
      </c>
      <c r="K38" s="23">
        <f>AVERAGE(K34:K37)</f>
        <v>8.0935128041473554</v>
      </c>
      <c r="L38" s="23">
        <f>AVERAGE(L34:L37)</f>
        <v>4.4137643497485746</v>
      </c>
      <c r="M38" s="23">
        <f t="shared" ref="M38:N38" si="22">AVERAGE(M34:M37)</f>
        <v>9.8680569400794838</v>
      </c>
      <c r="N38" s="23">
        <f t="shared" si="22"/>
        <v>10.755716847589293</v>
      </c>
    </row>
    <row r="39" spans="1:24">
      <c r="A39" s="13" t="s">
        <v>7</v>
      </c>
      <c r="B39" s="16">
        <f>STDEV(B34:B37)</f>
        <v>0.64534012401352026</v>
      </c>
      <c r="C39" s="16">
        <f>STDEV(C34:C37)</f>
        <v>30.52572870219646</v>
      </c>
      <c r="D39" s="16">
        <f>STDEV(D34:D37)</f>
        <v>1.7750050889196525</v>
      </c>
      <c r="E39" s="16">
        <f>STDEV(E34:E37)</f>
        <v>1.3493697612325277</v>
      </c>
      <c r="F39" s="16">
        <f t="shared" ref="F39:G39" si="23">STDEV(F34:F37)</f>
        <v>1.6686357523978272</v>
      </c>
      <c r="G39" s="16">
        <f t="shared" si="23"/>
        <v>12.00263967391594</v>
      </c>
      <c r="H39" s="22"/>
      <c r="I39" s="16">
        <f>STDEV(I34:I37)</f>
        <v>0.84759851983898882</v>
      </c>
      <c r="J39" s="16">
        <f>STDEV(J34:J37)</f>
        <v>30.122718434176257</v>
      </c>
      <c r="K39" s="16">
        <f>STDEV(K34:K37)</f>
        <v>2.2536239648709766</v>
      </c>
      <c r="L39" s="16">
        <f>STDEV(L34:L37)</f>
        <v>1.967841679229146</v>
      </c>
      <c r="M39" s="16">
        <f t="shared" ref="M39:N39" si="24">STDEV(M34:M37)</f>
        <v>2.3660859037758226</v>
      </c>
      <c r="N39" s="16">
        <f t="shared" si="24"/>
        <v>7.5074520981707522</v>
      </c>
    </row>
    <row r="40" spans="1:24">
      <c r="A40" s="10" t="s">
        <v>8</v>
      </c>
      <c r="B40" s="10">
        <f>B39/SQRT(4)</f>
        <v>0.32267006200676013</v>
      </c>
      <c r="C40" s="10">
        <f t="shared" ref="C40:D40" si="25">C39/SQRT(4)</f>
        <v>15.26286435109823</v>
      </c>
      <c r="D40" s="10">
        <f t="shared" si="25"/>
        <v>0.88750254445982624</v>
      </c>
      <c r="E40" s="10">
        <f>E39/SQRT(4)</f>
        <v>0.67468488061626386</v>
      </c>
      <c r="F40" s="10">
        <f t="shared" ref="F40" si="26">F39/SQRT(4)</f>
        <v>0.83431787619891362</v>
      </c>
      <c r="G40" s="10">
        <f>G39/SQRT(4)</f>
        <v>6.0013198369579701</v>
      </c>
      <c r="H40" s="18"/>
      <c r="I40" s="10">
        <f t="shared" ref="I40" si="27">I39/SQRT(4)</f>
        <v>0.42379925991949441</v>
      </c>
      <c r="J40" s="10">
        <f t="shared" ref="J40" si="28">J39/SQRT(4)</f>
        <v>15.061359217088128</v>
      </c>
      <c r="K40" s="10">
        <f>K39/SQRT(4)</f>
        <v>1.1268119824354883</v>
      </c>
      <c r="L40" s="10">
        <f>L39/SQRT(4)</f>
        <v>0.983920839614573</v>
      </c>
      <c r="M40" s="10">
        <f t="shared" ref="M40" si="29">M39/SQRT(4)</f>
        <v>1.1830429518879113</v>
      </c>
      <c r="N40" s="10">
        <f t="shared" ref="N40" si="30">N39/SQRT(4)</f>
        <v>3.7537260490853761</v>
      </c>
    </row>
    <row r="41" spans="1:24">
      <c r="A41" s="20" t="s">
        <v>11</v>
      </c>
      <c r="B41" s="17">
        <v>8.5724011447247044</v>
      </c>
      <c r="C41" s="17">
        <v>66.204821849514971</v>
      </c>
      <c r="D41" s="17">
        <v>6.299303343122661</v>
      </c>
      <c r="E41" s="17">
        <v>1.5568259934767885</v>
      </c>
      <c r="F41" s="17">
        <v>9.908972759675212</v>
      </c>
      <c r="G41" s="17">
        <v>7.8015282330049107</v>
      </c>
      <c r="H41" s="22"/>
      <c r="I41" s="17">
        <v>8.3084483332006087</v>
      </c>
      <c r="J41" s="17">
        <v>7.9682722430533284</v>
      </c>
      <c r="K41" s="17">
        <v>0</v>
      </c>
      <c r="L41" s="17">
        <v>0</v>
      </c>
      <c r="M41" s="17">
        <v>12.403616869169909</v>
      </c>
      <c r="N41" s="17">
        <v>7.4188954318431399</v>
      </c>
      <c r="P41" s="5"/>
      <c r="Q41" s="5"/>
    </row>
    <row r="42" spans="1:24">
      <c r="A42" s="20" t="s">
        <v>11</v>
      </c>
      <c r="B42" s="17">
        <v>1.5971744885525312</v>
      </c>
      <c r="C42" s="17">
        <v>64.834893417574406</v>
      </c>
      <c r="D42" s="17">
        <v>5.6383000135973056</v>
      </c>
      <c r="E42" s="17">
        <v>2.3005642933094839</v>
      </c>
      <c r="F42" s="17">
        <v>9.0043249525224667</v>
      </c>
      <c r="G42" s="17">
        <v>5.1187564234638394</v>
      </c>
      <c r="H42" s="22"/>
      <c r="I42" s="17">
        <v>0</v>
      </c>
      <c r="J42" s="17">
        <v>169.62964754288885</v>
      </c>
      <c r="K42" s="17">
        <v>15.914230952756942</v>
      </c>
      <c r="L42" s="17">
        <v>6.2995865177185477</v>
      </c>
      <c r="M42" s="17">
        <v>5.0310075906557339</v>
      </c>
      <c r="N42" s="17">
        <v>0.88306444855908706</v>
      </c>
      <c r="Q42" s="5"/>
    </row>
    <row r="43" spans="1:24">
      <c r="A43" s="20" t="s">
        <v>11</v>
      </c>
      <c r="B43" s="17">
        <v>3.8541624551148441</v>
      </c>
      <c r="C43" s="17">
        <v>2.8004830177952109</v>
      </c>
      <c r="D43" s="17">
        <v>1.8967476216600194</v>
      </c>
      <c r="E43" s="17">
        <v>1.5895531479878395</v>
      </c>
      <c r="F43" s="17">
        <v>19.32993804342739</v>
      </c>
      <c r="G43" s="17">
        <v>13.189721306631331</v>
      </c>
      <c r="H43" s="22"/>
      <c r="I43" s="17">
        <v>8.0040150058371218</v>
      </c>
      <c r="J43" s="17">
        <v>98.63561284224258</v>
      </c>
      <c r="K43" s="17">
        <v>10.13272836205028</v>
      </c>
      <c r="L43" s="17">
        <v>3.8450192092328082</v>
      </c>
      <c r="M43" s="17">
        <v>17.498085540949909</v>
      </c>
      <c r="N43" s="17">
        <v>10.543050199180355</v>
      </c>
      <c r="Q43" s="5"/>
    </row>
    <row r="44" spans="1:24">
      <c r="A44" s="20" t="s">
        <v>11</v>
      </c>
      <c r="B44" s="17">
        <v>6.1142973216047221</v>
      </c>
      <c r="C44" s="17">
        <v>3.1259093103263305</v>
      </c>
      <c r="D44" s="17">
        <v>2.7614585353316401</v>
      </c>
      <c r="E44" s="17">
        <v>1.2955369271785298</v>
      </c>
      <c r="F44" s="17">
        <v>13.35783920327518</v>
      </c>
      <c r="G44" s="17">
        <v>9.1560016298024038</v>
      </c>
      <c r="H44" s="22"/>
      <c r="I44" s="17">
        <v>24.798835994174414</v>
      </c>
      <c r="J44" s="17">
        <v>26.243008516002455</v>
      </c>
      <c r="K44" s="17">
        <v>4.8500412256082814</v>
      </c>
      <c r="L44" s="17">
        <v>3.1486515433277886</v>
      </c>
      <c r="M44" s="17">
        <v>9.6819027173817318</v>
      </c>
      <c r="N44" s="17">
        <v>6.1583361844239182</v>
      </c>
      <c r="X44" s="1"/>
    </row>
    <row r="45" spans="1:24">
      <c r="A45" s="20" t="s">
        <v>11</v>
      </c>
      <c r="B45" s="17">
        <v>0</v>
      </c>
      <c r="C45" s="17">
        <v>7.1838574280901639</v>
      </c>
      <c r="D45" s="17">
        <v>0</v>
      </c>
      <c r="E45" s="17">
        <v>0</v>
      </c>
      <c r="F45" s="17">
        <v>0</v>
      </c>
      <c r="G45" s="17">
        <v>16.616524689839686</v>
      </c>
      <c r="H45" s="22"/>
      <c r="I45" s="17">
        <v>11.624791799699208</v>
      </c>
      <c r="J45" s="17">
        <v>131.83521049298838</v>
      </c>
      <c r="K45" s="17">
        <v>5.4561197042743359</v>
      </c>
      <c r="L45" s="17">
        <v>4.2663657150080603</v>
      </c>
      <c r="M45" s="17">
        <v>5.2755419222200297</v>
      </c>
      <c r="N45" s="17">
        <v>13.088212339546743</v>
      </c>
    </row>
    <row r="46" spans="1:24">
      <c r="A46" s="20" t="s">
        <v>11</v>
      </c>
      <c r="B46" s="17">
        <v>1.9673124914775113</v>
      </c>
      <c r="C46" s="17">
        <v>146.11948826634227</v>
      </c>
      <c r="D46" s="17">
        <v>10.596365786089004</v>
      </c>
      <c r="E46" s="17">
        <v>6.2523209811569709</v>
      </c>
      <c r="F46" s="17">
        <v>13.200092502671183</v>
      </c>
      <c r="G46" s="17">
        <v>9.9450162328289728</v>
      </c>
      <c r="H46" s="22"/>
      <c r="I46" s="17">
        <v>6.5601095631994593</v>
      </c>
      <c r="J46" s="17">
        <v>121.37970307090546</v>
      </c>
      <c r="K46" s="17">
        <v>8.1776035743464988</v>
      </c>
      <c r="L46" s="17">
        <v>5.9577835492986582</v>
      </c>
      <c r="M46" s="17">
        <v>11.675175113312118</v>
      </c>
      <c r="N46" s="17">
        <v>7.2193255266475624</v>
      </c>
    </row>
    <row r="47" spans="1:24">
      <c r="A47" s="20" t="s">
        <v>11</v>
      </c>
      <c r="B47" s="17">
        <v>0</v>
      </c>
      <c r="C47" s="17">
        <v>6.8661211019143025</v>
      </c>
      <c r="D47" s="17">
        <v>0</v>
      </c>
      <c r="E47" s="17">
        <v>0.40497145784380578</v>
      </c>
      <c r="F47" s="17">
        <v>14.066351844210889</v>
      </c>
      <c r="G47" s="17">
        <v>0</v>
      </c>
      <c r="H47" s="22"/>
      <c r="I47" s="17">
        <v>0.50889458848243285</v>
      </c>
      <c r="J47" s="17">
        <v>7.5351219288688736</v>
      </c>
      <c r="K47" s="17">
        <v>0.50231097248397416</v>
      </c>
      <c r="L47" s="17">
        <v>0.73730922877081118</v>
      </c>
      <c r="M47" s="17">
        <v>1.3254379443474718</v>
      </c>
      <c r="N47" s="17">
        <v>0.46912496917754953</v>
      </c>
    </row>
    <row r="48" spans="1:24">
      <c r="A48" s="10" t="s">
        <v>12</v>
      </c>
      <c r="B48" s="23">
        <f>AVERAGE(B41:B47)</f>
        <v>3.1579068430677593</v>
      </c>
      <c r="C48" s="23">
        <f>AVERAGE(C41:C47)</f>
        <v>42.447939198793954</v>
      </c>
      <c r="D48" s="23">
        <f>AVERAGE(D41:D47)</f>
        <v>3.8845964714000902</v>
      </c>
      <c r="E48" s="23">
        <f>AVERAGE(E41:E47)</f>
        <v>1.9142532572790596</v>
      </c>
      <c r="F48" s="23">
        <f t="shared" ref="F48:G48" si="31">AVERAGE(F41:F47)</f>
        <v>11.266788472254616</v>
      </c>
      <c r="G48" s="23">
        <f t="shared" si="31"/>
        <v>8.8325069307958763</v>
      </c>
      <c r="H48" s="22"/>
      <c r="I48" s="23">
        <f>AVERAGE(I41:I47)</f>
        <v>8.5435850406561791</v>
      </c>
      <c r="J48" s="23">
        <f>AVERAGE(J41:J47)</f>
        <v>80.460939519564278</v>
      </c>
      <c r="K48" s="23">
        <f>AVERAGE(K41:K47)</f>
        <v>6.4332906845029019</v>
      </c>
      <c r="L48" s="23">
        <f>AVERAGE(L41:L47)</f>
        <v>3.4649593947652391</v>
      </c>
      <c r="M48" s="23">
        <f t="shared" ref="M48:N48" si="32">AVERAGE(M41:M47)</f>
        <v>8.9843953854338423</v>
      </c>
      <c r="N48" s="23">
        <f t="shared" si="32"/>
        <v>6.5400012999111938</v>
      </c>
    </row>
    <row r="49" spans="1:17">
      <c r="A49" s="13" t="s">
        <v>7</v>
      </c>
      <c r="B49" s="16">
        <f>STDEV(B41:B47)</f>
        <v>3.2233501395552273</v>
      </c>
      <c r="C49" s="16">
        <f>STDEV(C41:C47)</f>
        <v>53.915241099530547</v>
      </c>
      <c r="D49" s="16">
        <f>STDEV(D41:D47)</f>
        <v>3.8589137955288235</v>
      </c>
      <c r="E49" s="16">
        <f>STDEV(E41:E47)</f>
        <v>2.062618044445625</v>
      </c>
      <c r="F49" s="16">
        <f t="shared" ref="F49:G49" si="33">STDEV(F41:F47)</f>
        <v>5.9842156389455852</v>
      </c>
      <c r="G49" s="16">
        <f t="shared" si="33"/>
        <v>5.3818617278481025</v>
      </c>
      <c r="H49" s="22"/>
      <c r="I49" s="16">
        <f>STDEV(I41:I47)</f>
        <v>8.3222264121081579</v>
      </c>
      <c r="J49" s="16">
        <f>STDEV(J41:J47)</f>
        <v>65.964616641547096</v>
      </c>
      <c r="K49" s="16">
        <f>STDEV(K41:K47)</f>
        <v>5.5773647646434181</v>
      </c>
      <c r="L49" s="16">
        <f>STDEV(L41:L47)</f>
        <v>2.4007655180729457</v>
      </c>
      <c r="M49" s="16">
        <f t="shared" ref="M49:N49" si="34">STDEV(M41:M47)</f>
        <v>5.4763933659681729</v>
      </c>
      <c r="N49" s="16">
        <f t="shared" si="34"/>
        <v>4.6393165235364089</v>
      </c>
    </row>
    <row r="50" spans="1:17">
      <c r="A50" s="10" t="s">
        <v>8</v>
      </c>
      <c r="B50" s="10">
        <f>B49/SQRT(7)</f>
        <v>1.2183118368212105</v>
      </c>
      <c r="C50" s="10">
        <f t="shared" ref="C50:E50" si="35">C49/SQRT(7)</f>
        <v>20.378045689349491</v>
      </c>
      <c r="D50" s="10">
        <f t="shared" si="35"/>
        <v>1.4585323191150885</v>
      </c>
      <c r="E50" s="10">
        <f t="shared" si="35"/>
        <v>0.7795963421882135</v>
      </c>
      <c r="F50" s="10">
        <f>F49/SQRT(7)</f>
        <v>2.2618209103476441</v>
      </c>
      <c r="G50" s="10">
        <f t="shared" ref="G50" si="36">G49/SQRT(7)</f>
        <v>2.034152531774637</v>
      </c>
      <c r="I50" s="10">
        <f t="shared" ref="I50" si="37">I49/SQRT(7)</f>
        <v>3.1455059201159314</v>
      </c>
      <c r="J50" s="10">
        <f t="shared" ref="J50" si="38">J49/SQRT(7)</f>
        <v>24.932281566178048</v>
      </c>
      <c r="K50" s="10">
        <f>K49/SQRT(7)</f>
        <v>2.108045734048682</v>
      </c>
      <c r="L50" s="10">
        <f t="shared" ref="L50" si="39">L49/SQRT(7)</f>
        <v>0.90740407385716526</v>
      </c>
      <c r="M50" s="10">
        <f>M49/SQRT(7)</f>
        <v>2.0698821325593886</v>
      </c>
      <c r="N50" s="10">
        <f t="shared" ref="N50" si="40">N49/SQRT(7)</f>
        <v>1.7534968249414389</v>
      </c>
    </row>
    <row r="52" spans="1:17">
      <c r="P52" s="5"/>
      <c r="Q52" s="5"/>
    </row>
    <row r="53" spans="1:17">
      <c r="Q53" s="5"/>
    </row>
    <row r="54" spans="1:17">
      <c r="Q54" s="5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68"/>
  <sheetViews>
    <sheetView workbookViewId="0">
      <selection activeCell="B16" sqref="B16"/>
    </sheetView>
  </sheetViews>
  <sheetFormatPr defaultRowHeight="15"/>
  <cols>
    <col min="1" max="1" width="17.5703125" style="20" customWidth="1"/>
    <col min="2" max="7" width="9.140625" style="20"/>
    <col min="8" max="8" width="4.42578125" style="20" customWidth="1"/>
    <col min="9" max="15" width="9.140625" style="20"/>
  </cols>
  <sheetData>
    <row r="1" spans="1:28">
      <c r="A1" s="7" t="s">
        <v>29</v>
      </c>
      <c r="H1" s="19"/>
      <c r="I1" s="19"/>
      <c r="J1" s="19"/>
      <c r="K1" s="19"/>
      <c r="L1" s="19"/>
      <c r="M1" s="19"/>
      <c r="N1" s="19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>
      <c r="A2" s="3" t="s">
        <v>40</v>
      </c>
      <c r="H2" s="19"/>
      <c r="I2" s="19"/>
      <c r="J2" s="19"/>
      <c r="K2" s="19"/>
      <c r="L2" s="19"/>
      <c r="M2" s="19"/>
      <c r="N2" s="1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7"/>
      <c r="H3" s="19"/>
      <c r="P3" s="6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>
      <c r="A4" s="7" t="s">
        <v>4</v>
      </c>
      <c r="B4" s="7" t="s">
        <v>27</v>
      </c>
      <c r="C4" s="7"/>
      <c r="D4" s="7"/>
      <c r="E4" s="7"/>
      <c r="F4" s="7"/>
      <c r="G4" s="7"/>
      <c r="H4" s="18"/>
      <c r="I4" s="7" t="s">
        <v>28</v>
      </c>
      <c r="J4" s="7"/>
      <c r="K4" s="7"/>
      <c r="L4" s="7"/>
      <c r="M4" s="7"/>
      <c r="N4" s="7"/>
      <c r="P4" s="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>
      <c r="A5" s="7"/>
      <c r="B5" s="7" t="s">
        <v>21</v>
      </c>
      <c r="C5" s="7" t="s">
        <v>22</v>
      </c>
      <c r="D5" s="7" t="s">
        <v>23</v>
      </c>
      <c r="E5" s="7" t="s">
        <v>26</v>
      </c>
      <c r="F5" s="7" t="s">
        <v>24</v>
      </c>
      <c r="G5" s="7" t="s">
        <v>25</v>
      </c>
      <c r="H5" s="18"/>
      <c r="I5" s="7" t="s">
        <v>21</v>
      </c>
      <c r="J5" s="7" t="s">
        <v>22</v>
      </c>
      <c r="K5" s="7" t="s">
        <v>23</v>
      </c>
      <c r="L5" s="7" t="s">
        <v>26</v>
      </c>
      <c r="M5" s="7" t="s">
        <v>24</v>
      </c>
      <c r="N5" s="7" t="s">
        <v>25</v>
      </c>
      <c r="P5" s="6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>
      <c r="A6" s="21" t="s">
        <v>5</v>
      </c>
      <c r="B6" s="25">
        <v>29.385717899017429</v>
      </c>
      <c r="C6" s="25">
        <v>71.900577792102681</v>
      </c>
      <c r="D6" s="25">
        <v>10.164196114737587</v>
      </c>
      <c r="E6" s="25">
        <v>8.4388573423925273</v>
      </c>
      <c r="F6" s="25">
        <v>12.244023070101409</v>
      </c>
      <c r="G6" s="25">
        <v>14.099319575530144</v>
      </c>
      <c r="H6" s="19"/>
      <c r="I6" s="25">
        <v>11.291988042521963</v>
      </c>
      <c r="J6" s="25">
        <v>59.226665733806897</v>
      </c>
      <c r="K6" s="25">
        <v>6.6480145562741519</v>
      </c>
      <c r="L6" s="25">
        <v>4.6938592544267301</v>
      </c>
      <c r="M6" s="25">
        <v>6.8649053519157643</v>
      </c>
      <c r="N6" s="25">
        <v>6.23086449504091</v>
      </c>
      <c r="P6" s="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1" t="s">
        <v>5</v>
      </c>
      <c r="B7" s="25">
        <v>10.090745586761427</v>
      </c>
      <c r="C7" s="25">
        <v>69.046896883633622</v>
      </c>
      <c r="D7" s="25">
        <v>6.2521041124512475</v>
      </c>
      <c r="E7" s="25">
        <v>3.9046286173467362</v>
      </c>
      <c r="F7" s="25">
        <v>9.8126827042892035</v>
      </c>
      <c r="G7" s="25">
        <v>6.7888404939679496</v>
      </c>
      <c r="H7" s="19"/>
      <c r="I7" s="25">
        <v>20.528924881167836</v>
      </c>
      <c r="J7" s="25">
        <v>48.412712625201763</v>
      </c>
      <c r="K7" s="25">
        <v>3.7207405716136006</v>
      </c>
      <c r="L7" s="25">
        <v>0</v>
      </c>
      <c r="M7" s="25">
        <v>6.8586555957223876</v>
      </c>
      <c r="N7" s="25">
        <v>5.0170432423454976</v>
      </c>
      <c r="P7" s="6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1" t="s">
        <v>5</v>
      </c>
      <c r="B8" s="25">
        <v>94.064478184294444</v>
      </c>
      <c r="C8" s="25">
        <v>69.168718739729869</v>
      </c>
      <c r="D8" s="25">
        <v>50.019159334545662</v>
      </c>
      <c r="E8" s="25">
        <v>53.722519337593354</v>
      </c>
      <c r="F8" s="25">
        <v>56.51921415317527</v>
      </c>
      <c r="G8" s="25">
        <v>52.36889935471757</v>
      </c>
      <c r="H8" s="19"/>
      <c r="I8" s="25">
        <v>20.948516916568487</v>
      </c>
      <c r="J8" s="25">
        <v>62.583169087814817</v>
      </c>
      <c r="K8" s="25">
        <v>3.572294442353253</v>
      </c>
      <c r="L8" s="25">
        <v>0</v>
      </c>
      <c r="M8" s="25">
        <v>5.7637905642985503</v>
      </c>
      <c r="N8" s="25">
        <v>2.9430894925796105</v>
      </c>
      <c r="P8" s="6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1" t="s">
        <v>5</v>
      </c>
      <c r="B9" s="25">
        <v>94.064478184294444</v>
      </c>
      <c r="C9" s="25">
        <v>53.722519337593354</v>
      </c>
      <c r="D9" s="25">
        <v>50.019159334545662</v>
      </c>
      <c r="E9" s="25">
        <v>53.722519337593354</v>
      </c>
      <c r="F9" s="25">
        <v>56.51921415317527</v>
      </c>
      <c r="G9" s="25">
        <v>52.36889935471757</v>
      </c>
      <c r="H9" s="19"/>
      <c r="I9" s="25">
        <v>20.948516916568487</v>
      </c>
      <c r="J9" s="25">
        <v>0</v>
      </c>
      <c r="K9" s="25">
        <v>3.572294442353253</v>
      </c>
      <c r="L9" s="25">
        <v>0</v>
      </c>
      <c r="M9" s="25">
        <v>5.7637905642985503</v>
      </c>
      <c r="N9" s="25">
        <v>2.9430894925796105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>
      <c r="A10" s="21" t="s">
        <v>5</v>
      </c>
      <c r="B10" s="25">
        <v>1.4751543931678341</v>
      </c>
      <c r="C10" s="25">
        <v>153.61165691596165</v>
      </c>
      <c r="D10" s="25">
        <v>13.211203189841649</v>
      </c>
      <c r="E10" s="25">
        <v>6.6145029089111418</v>
      </c>
      <c r="F10" s="25">
        <v>7.0978387020455331</v>
      </c>
      <c r="G10" s="25">
        <v>5.4958471432792031</v>
      </c>
      <c r="H10" s="19"/>
      <c r="I10" s="25">
        <v>9.6291516751162831</v>
      </c>
      <c r="J10" s="25">
        <v>62.70438485210564</v>
      </c>
      <c r="K10" s="25">
        <v>6.1339581936215071</v>
      </c>
      <c r="L10" s="25">
        <v>2.8708907556548735</v>
      </c>
      <c r="M10" s="25">
        <v>2.5297722465537911</v>
      </c>
      <c r="N10" s="25">
        <v>2.5447117389606824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21" t="s">
        <v>5</v>
      </c>
      <c r="B11" s="25">
        <v>6.7263039623375125</v>
      </c>
      <c r="C11" s="25">
        <v>125.79018892405756</v>
      </c>
      <c r="D11" s="25">
        <v>12.846384180558772</v>
      </c>
      <c r="E11" s="25">
        <v>7.9655078210692647</v>
      </c>
      <c r="F11" s="25">
        <v>10.869297754637159</v>
      </c>
      <c r="G11" s="25">
        <v>7.5230764868516369</v>
      </c>
      <c r="H11" s="19"/>
      <c r="I11" s="25">
        <v>1.8991829735923424</v>
      </c>
      <c r="J11" s="25">
        <v>111.29355647134375</v>
      </c>
      <c r="K11" s="25">
        <v>10.773396393664946</v>
      </c>
      <c r="L11" s="25">
        <v>4.4431716522323077</v>
      </c>
      <c r="M11" s="25">
        <v>5.6970275853303676</v>
      </c>
      <c r="N11" s="25">
        <v>3.5914079681570454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s="21" t="s">
        <v>5</v>
      </c>
      <c r="B12" s="25">
        <v>3.8223904402005751</v>
      </c>
      <c r="C12" s="25">
        <v>143.16217875873571</v>
      </c>
      <c r="D12" s="25">
        <v>0.32897345009446405</v>
      </c>
      <c r="E12" s="25">
        <v>2.4418369370242199</v>
      </c>
      <c r="F12" s="25">
        <v>6.6523064194031072</v>
      </c>
      <c r="G12" s="25">
        <v>2.2746249741284892</v>
      </c>
      <c r="H12" s="19"/>
      <c r="I12" s="25">
        <v>3.972385303564522</v>
      </c>
      <c r="J12" s="25">
        <v>123.9790004763824</v>
      </c>
      <c r="K12" s="25">
        <v>7.9998092537788095</v>
      </c>
      <c r="L12" s="25">
        <v>6.3655514140235248</v>
      </c>
      <c r="M12" s="25">
        <v>9.3198382451671069</v>
      </c>
      <c r="N12" s="25">
        <v>1.0581257806761069</v>
      </c>
      <c r="P12" s="6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>
      <c r="A13" s="21" t="s">
        <v>5</v>
      </c>
      <c r="B13" s="25">
        <v>8.167124996821677</v>
      </c>
      <c r="C13" s="25">
        <v>194.2376153394161</v>
      </c>
      <c r="D13" s="25">
        <v>17.807170064849643</v>
      </c>
      <c r="E13" s="25">
        <v>6.9102162618512892</v>
      </c>
      <c r="F13" s="25">
        <v>14.054399727920995</v>
      </c>
      <c r="G13" s="25">
        <v>9.5945024402935672</v>
      </c>
      <c r="H13" s="19"/>
      <c r="I13" s="25">
        <v>4.0853212128924756</v>
      </c>
      <c r="J13" s="25">
        <v>166.36603767636765</v>
      </c>
      <c r="K13" s="25">
        <v>15.841319486809628</v>
      </c>
      <c r="L13" s="25">
        <v>8.6050052471320271</v>
      </c>
      <c r="M13" s="25">
        <v>13.675410984316372</v>
      </c>
      <c r="N13" s="25">
        <v>11.703943676076403</v>
      </c>
      <c r="P13" s="6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>
      <c r="A14" s="10" t="s">
        <v>12</v>
      </c>
      <c r="B14" s="10">
        <f t="shared" ref="B14:N14" si="0">AVERAGE(B6:B13)</f>
        <v>30.974549205861916</v>
      </c>
      <c r="C14" s="10">
        <f>AVERAGE(C6:C13)</f>
        <v>110.08004408640383</v>
      </c>
      <c r="D14" s="10">
        <f>AVERAGE(D6:D13)</f>
        <v>20.081043722703086</v>
      </c>
      <c r="E14" s="10">
        <f>AVERAGE(E6:E13)</f>
        <v>17.965073570472732</v>
      </c>
      <c r="F14" s="10">
        <f t="shared" si="0"/>
        <v>21.721122085593493</v>
      </c>
      <c r="G14" s="10">
        <f t="shared" si="0"/>
        <v>18.81425122793577</v>
      </c>
      <c r="H14" s="18"/>
      <c r="I14" s="10">
        <f t="shared" si="0"/>
        <v>11.662998490249048</v>
      </c>
      <c r="J14" s="10">
        <f>AVERAGE(J6:J13)</f>
        <v>79.32069086537787</v>
      </c>
      <c r="K14" s="10">
        <f>AVERAGE(K6:K13)</f>
        <v>7.2827284175586424</v>
      </c>
      <c r="L14" s="10">
        <f>AVERAGE(L6:L13)</f>
        <v>3.372309790433683</v>
      </c>
      <c r="M14" s="10">
        <f t="shared" si="0"/>
        <v>7.0591488922003602</v>
      </c>
      <c r="N14" s="10">
        <f t="shared" si="0"/>
        <v>4.5040344858019834</v>
      </c>
      <c r="P14" s="6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>
      <c r="A15" s="13" t="s">
        <v>7</v>
      </c>
      <c r="B15" s="24">
        <f t="shared" ref="B15:N15" si="1">STDEV(B6:B13)</f>
        <v>39.847828282680936</v>
      </c>
      <c r="C15" s="24">
        <f>STDEV(C6:C13)</f>
        <v>51.144099440925274</v>
      </c>
      <c r="D15" s="24">
        <f>STDEV(D6:D13)</f>
        <v>19.187104147999811</v>
      </c>
      <c r="E15" s="24">
        <f>STDEV(E6:E13)</f>
        <v>22.160590111704849</v>
      </c>
      <c r="F15" s="24">
        <f t="shared" si="1"/>
        <v>21.616432581494838</v>
      </c>
      <c r="G15" s="24">
        <f t="shared" si="1"/>
        <v>20.983338371025035</v>
      </c>
      <c r="H15" s="19"/>
      <c r="I15" s="24">
        <f t="shared" si="1"/>
        <v>8.1697993928007495</v>
      </c>
      <c r="J15" s="24">
        <f>STDEV(J6:J13)</f>
        <v>51.824721595062726</v>
      </c>
      <c r="K15" s="24">
        <f>STDEV(K6:K13)</f>
        <v>4.2743985647480187</v>
      </c>
      <c r="L15" s="24">
        <f>STDEV(L6:L13)</f>
        <v>3.2426328872203412</v>
      </c>
      <c r="M15" s="24">
        <f t="shared" si="1"/>
        <v>3.2664988286969652</v>
      </c>
      <c r="N15" s="24">
        <f t="shared" si="1"/>
        <v>3.3059044655648049</v>
      </c>
      <c r="P15" s="6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>
      <c r="A16" s="10" t="s">
        <v>8</v>
      </c>
      <c r="B16" s="10">
        <f t="shared" ref="B16:N16" si="2">B15/SQRT(8)</f>
        <v>14.088334797120392</v>
      </c>
      <c r="C16" s="10">
        <f>C15/SQRT(8)</f>
        <v>18.082169766178687</v>
      </c>
      <c r="D16" s="10">
        <f>D15/SQRT(8)</f>
        <v>6.7836657271916003</v>
      </c>
      <c r="E16" s="10">
        <f>E15/SQRT(8)</f>
        <v>7.8349517715410242</v>
      </c>
      <c r="F16" s="10">
        <f t="shared" si="2"/>
        <v>7.6425630317184128</v>
      </c>
      <c r="G16" s="10">
        <f t="shared" si="2"/>
        <v>7.4187304270418419</v>
      </c>
      <c r="H16" s="18"/>
      <c r="I16" s="10">
        <f t="shared" si="2"/>
        <v>2.8884602757915738</v>
      </c>
      <c r="J16" s="10">
        <f>J15/SQRT(8)</f>
        <v>18.322806036486881</v>
      </c>
      <c r="K16" s="10">
        <f>K15/SQRT(8)</f>
        <v>1.5112281053136849</v>
      </c>
      <c r="L16" s="10">
        <f>L15/SQRT(8)</f>
        <v>1.1464438517260083</v>
      </c>
      <c r="M16" s="10">
        <f t="shared" si="2"/>
        <v>1.1548817362547692</v>
      </c>
      <c r="N16" s="10">
        <f t="shared" si="2"/>
        <v>1.1688137327778814</v>
      </c>
      <c r="P16" s="6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>
      <c r="A17" s="20" t="s">
        <v>6</v>
      </c>
      <c r="B17" s="25">
        <v>23.920271953066596</v>
      </c>
      <c r="C17" s="25">
        <v>86.469897010388763</v>
      </c>
      <c r="D17" s="25">
        <v>9.4876628172041784</v>
      </c>
      <c r="E17" s="25">
        <v>8.6417420904100037</v>
      </c>
      <c r="F17" s="25">
        <v>10.43083039655499</v>
      </c>
      <c r="G17" s="25">
        <v>8.2064546151449811</v>
      </c>
      <c r="H17" s="19"/>
      <c r="I17" s="25">
        <v>5.8096423548141987</v>
      </c>
      <c r="J17" s="25">
        <v>45.056631859061213</v>
      </c>
      <c r="K17" s="25">
        <v>4.5709964965435663</v>
      </c>
      <c r="L17" s="25">
        <v>3.4425175667353445</v>
      </c>
      <c r="M17" s="25">
        <v>6.3960478206717024</v>
      </c>
      <c r="N17" s="25">
        <v>2.9339958742321048</v>
      </c>
      <c r="P17" s="6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>
      <c r="A18" s="20" t="s">
        <v>6</v>
      </c>
      <c r="B18" s="25">
        <v>5.8477288851349387</v>
      </c>
      <c r="C18" s="25">
        <v>24.928049427813828</v>
      </c>
      <c r="D18" s="25">
        <v>1.8138199856165718</v>
      </c>
      <c r="E18" s="25">
        <v>1.6342598893469296</v>
      </c>
      <c r="F18" s="25">
        <v>5.0578744142783858</v>
      </c>
      <c r="G18" s="25">
        <v>1.8144821707707983</v>
      </c>
      <c r="H18" s="19"/>
      <c r="I18" s="25">
        <v>10.796643535056486</v>
      </c>
      <c r="J18" s="25">
        <v>28.663041583300803</v>
      </c>
      <c r="K18" s="25">
        <v>1.8989033804112609</v>
      </c>
      <c r="L18" s="25">
        <v>0.94517764061346188</v>
      </c>
      <c r="M18" s="25">
        <v>3.4265524535744034</v>
      </c>
      <c r="N18" s="25">
        <v>1.693804744705582</v>
      </c>
      <c r="P18" s="6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>
      <c r="A19" s="20" t="s">
        <v>6</v>
      </c>
      <c r="B19" s="25">
        <v>13.470727851300575</v>
      </c>
      <c r="C19" s="25">
        <v>33.622225053432331</v>
      </c>
      <c r="D19" s="25">
        <v>4.2416554346439472</v>
      </c>
      <c r="E19" s="25">
        <v>3.7929639750535085</v>
      </c>
      <c r="F19" s="25">
        <v>6.1676790876105141</v>
      </c>
      <c r="G19" s="25">
        <v>3.149008311695574</v>
      </c>
      <c r="H19" s="19"/>
      <c r="I19" s="25">
        <v>1.5845747065947957</v>
      </c>
      <c r="J19" s="25">
        <v>12.877669304229636</v>
      </c>
      <c r="K19" s="25">
        <v>0.27117121394022164</v>
      </c>
      <c r="L19" s="25">
        <v>0.61194374510978233</v>
      </c>
      <c r="M19" s="25">
        <v>1.3644946858189515</v>
      </c>
      <c r="N19" s="25">
        <v>0.90558180124346066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A20" s="20" t="s">
        <v>6</v>
      </c>
      <c r="B20" s="25">
        <v>4.1789901884894185</v>
      </c>
      <c r="C20" s="25">
        <v>50.790093062117876</v>
      </c>
      <c r="D20" s="25">
        <v>4.8749699316128794</v>
      </c>
      <c r="E20" s="25">
        <v>5.1350784741005597</v>
      </c>
      <c r="F20" s="25">
        <v>7.8580552426369232</v>
      </c>
      <c r="G20" s="25">
        <v>5.5089714531390426</v>
      </c>
      <c r="H20" s="19"/>
      <c r="I20" s="25">
        <v>7.7777953028069264</v>
      </c>
      <c r="J20" s="25">
        <v>79.549985045176726</v>
      </c>
      <c r="K20" s="25">
        <v>4.6982389650901659</v>
      </c>
      <c r="L20" s="25">
        <v>1.1662702584414915</v>
      </c>
      <c r="M20" s="25">
        <v>9.9889084287352858</v>
      </c>
      <c r="N20" s="25">
        <v>9.0334725719855378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>
      <c r="A21" s="20" t="s">
        <v>6</v>
      </c>
      <c r="B21" s="25">
        <v>6.4392305104716101</v>
      </c>
      <c r="C21" s="25">
        <v>89.243735392430949</v>
      </c>
      <c r="D21" s="25">
        <v>8.2961119217548305</v>
      </c>
      <c r="E21" s="25">
        <v>6.0874479845033154</v>
      </c>
      <c r="F21" s="25">
        <v>11.13110688084701</v>
      </c>
      <c r="G21" s="25">
        <v>5.3172968486679952</v>
      </c>
      <c r="H21" s="19"/>
      <c r="I21" s="25">
        <v>4.6943104329241336</v>
      </c>
      <c r="J21" s="25">
        <v>134.69602877263947</v>
      </c>
      <c r="K21" s="25">
        <v>11.198598099952758</v>
      </c>
      <c r="L21" s="25">
        <v>7.2181063254056692</v>
      </c>
      <c r="M21" s="25">
        <v>6.9970105946349932</v>
      </c>
      <c r="N21" s="25">
        <v>2.7387927486676098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>
      <c r="A22" s="20" t="s">
        <v>6</v>
      </c>
      <c r="B22" s="25">
        <v>32.369710512667638</v>
      </c>
      <c r="C22" s="25">
        <v>46.283396798465091</v>
      </c>
      <c r="D22" s="25">
        <v>6.0030977117023916</v>
      </c>
      <c r="E22" s="25">
        <v>4.2448810416355984</v>
      </c>
      <c r="F22" s="25">
        <v>7.5218494294744005</v>
      </c>
      <c r="G22" s="25">
        <v>2.9687151644963894</v>
      </c>
      <c r="H22" s="19"/>
      <c r="I22" s="25">
        <v>6.5952437271990814</v>
      </c>
      <c r="J22" s="25">
        <v>103.00816687063654</v>
      </c>
      <c r="K22" s="25">
        <v>10.081436633622403</v>
      </c>
      <c r="L22" s="25">
        <v>2.0425222660609017</v>
      </c>
      <c r="M22" s="25">
        <v>6.2357819434743273</v>
      </c>
      <c r="N22" s="25">
        <v>3.1123447499045227</v>
      </c>
    </row>
    <row r="23" spans="1:28">
      <c r="A23" s="20" t="s">
        <v>6</v>
      </c>
      <c r="B23" s="25">
        <v>1.1820606911485056</v>
      </c>
      <c r="C23" s="25">
        <v>125.69095346267828</v>
      </c>
      <c r="D23" s="25">
        <v>10.350672299013537</v>
      </c>
      <c r="E23" s="25">
        <v>4.4000500146781558</v>
      </c>
      <c r="F23" s="25">
        <v>0</v>
      </c>
      <c r="G23" s="25">
        <v>10.149595946997888</v>
      </c>
      <c r="H23" s="19"/>
      <c r="I23" s="25">
        <v>2.7049835382251732</v>
      </c>
      <c r="J23" s="25">
        <v>99.437305046173805</v>
      </c>
      <c r="K23" s="25">
        <v>8.6183508846789891</v>
      </c>
      <c r="L23" s="25">
        <v>2.1160365979348956</v>
      </c>
      <c r="M23" s="25">
        <v>0</v>
      </c>
      <c r="N23" s="25">
        <v>5.5559081740876</v>
      </c>
    </row>
    <row r="24" spans="1:28">
      <c r="A24" s="10" t="s">
        <v>12</v>
      </c>
      <c r="B24" s="10">
        <f>AVERAGE(B17:B23)</f>
        <v>12.486960084611326</v>
      </c>
      <c r="C24" s="10">
        <f>AVERAGE(C17:C23)</f>
        <v>65.289764315332448</v>
      </c>
      <c r="D24" s="10">
        <f>AVERAGE(D17:D23)</f>
        <v>6.4382843002211905</v>
      </c>
      <c r="E24" s="10">
        <f>AVERAGE(E17:E23)</f>
        <v>4.8480604956754387</v>
      </c>
      <c r="F24" s="10">
        <f t="shared" ref="F24:G24" si="3">AVERAGE(F17:F23)</f>
        <v>6.8810564930574616</v>
      </c>
      <c r="G24" s="10">
        <f t="shared" si="3"/>
        <v>5.3020749301303818</v>
      </c>
      <c r="H24" s="18"/>
      <c r="I24" s="10">
        <f t="shared" ref="I24:N24" si="4">AVERAGE(I17:I23)</f>
        <v>5.709027656802971</v>
      </c>
      <c r="J24" s="10">
        <f>AVERAGE(J17:J23)</f>
        <v>71.89840406874545</v>
      </c>
      <c r="K24" s="10">
        <f>AVERAGE(K17:K23)</f>
        <v>5.9053850963199093</v>
      </c>
      <c r="L24" s="10">
        <f>AVERAGE(L17:L23)</f>
        <v>2.5060820571859352</v>
      </c>
      <c r="M24" s="10">
        <f t="shared" si="4"/>
        <v>4.9155422752728084</v>
      </c>
      <c r="N24" s="10">
        <f t="shared" si="4"/>
        <v>3.710557237832345</v>
      </c>
    </row>
    <row r="25" spans="1:28">
      <c r="A25" s="13" t="s">
        <v>7</v>
      </c>
      <c r="B25" s="24">
        <f>STDEV(B17:B23)</f>
        <v>11.579361826814399</v>
      </c>
      <c r="C25" s="24">
        <f>STDEV(C17:C23)</f>
        <v>36.226320877595256</v>
      </c>
      <c r="D25" s="24">
        <f>STDEV(D17:D23)</f>
        <v>3.0795346081382626</v>
      </c>
      <c r="E25" s="24">
        <f>STDEV(E17:E23)</f>
        <v>2.1608934324932734</v>
      </c>
      <c r="F25" s="24">
        <f t="shared" ref="F25:N25" si="5">STDEV(F17:F23)</f>
        <v>3.724039112853486</v>
      </c>
      <c r="G25" s="24">
        <f t="shared" si="5"/>
        <v>3.0061183763609467</v>
      </c>
      <c r="H25" s="19"/>
      <c r="I25" s="24">
        <f t="shared" si="5"/>
        <v>3.1097744127179965</v>
      </c>
      <c r="J25" s="24">
        <f>STDEV(J17:J23)</f>
        <v>44.349974079797448</v>
      </c>
      <c r="K25" s="24">
        <f>STDEV(K17:K23)</f>
        <v>4.1603635707012332</v>
      </c>
      <c r="L25" s="24">
        <f>STDEV(L17:L23)</f>
        <v>2.2827755586519376</v>
      </c>
      <c r="M25" s="24">
        <f t="shared" si="5"/>
        <v>3.4879810175978729</v>
      </c>
      <c r="N25" s="24">
        <f t="shared" si="5"/>
        <v>2.7561796477930707</v>
      </c>
    </row>
    <row r="26" spans="1:28">
      <c r="A26" s="10" t="s">
        <v>8</v>
      </c>
      <c r="B26" s="10">
        <f>B25/SQRT(7)</f>
        <v>4.3765873906550663</v>
      </c>
      <c r="C26" s="10">
        <f>C25/SQRT(7)</f>
        <v>13.692262279563456</v>
      </c>
      <c r="D26" s="10">
        <f>D25/SQRT(7)</f>
        <v>1.1639546752786554</v>
      </c>
      <c r="E26" s="10">
        <f>E25/SQRT(7)</f>
        <v>0.81674094744142012</v>
      </c>
      <c r="F26" s="10">
        <f t="shared" ref="F26:G26" si="6">F25/SQRT(7)</f>
        <v>1.4075544807554179</v>
      </c>
      <c r="G26" s="10">
        <f t="shared" si="6"/>
        <v>1.1362059479246189</v>
      </c>
      <c r="H26" s="18"/>
      <c r="I26" s="10">
        <f t="shared" ref="I26:N26" si="7">I25/SQRT(7)</f>
        <v>1.1753842470805367</v>
      </c>
      <c r="J26" s="10">
        <f>J25/SQRT(7)</f>
        <v>16.762714581043529</v>
      </c>
      <c r="K26" s="10">
        <f>K25/SQRT(7)</f>
        <v>1.5724696245268783</v>
      </c>
      <c r="L26" s="10">
        <f>L25/SQRT(7)</f>
        <v>0.8628080610242238</v>
      </c>
      <c r="M26" s="10">
        <f t="shared" si="7"/>
        <v>1.318332907182568</v>
      </c>
      <c r="N26" s="10">
        <f t="shared" si="7"/>
        <v>1.0417379880968654</v>
      </c>
    </row>
    <row r="27" spans="1:28">
      <c r="A27" s="20" t="s">
        <v>9</v>
      </c>
      <c r="B27" s="25">
        <v>11.34716624423527</v>
      </c>
      <c r="C27" s="25">
        <v>31.559799211135562</v>
      </c>
      <c r="D27" s="25">
        <v>3.3502873664761674</v>
      </c>
      <c r="E27" s="25">
        <v>2.2514216300103751</v>
      </c>
      <c r="F27" s="25">
        <v>9.7290633016974652</v>
      </c>
      <c r="G27" s="25">
        <v>4.4788934944609435</v>
      </c>
      <c r="H27" s="19"/>
      <c r="I27" s="25">
        <v>21.694320677514185</v>
      </c>
      <c r="J27" s="25">
        <v>22.656487420763071</v>
      </c>
      <c r="K27" s="25">
        <v>2.547974974407424</v>
      </c>
      <c r="L27" s="25">
        <v>2.1183711209477707</v>
      </c>
      <c r="M27" s="25">
        <v>13.331157089824458</v>
      </c>
      <c r="N27" s="25">
        <v>6.3453097801278364</v>
      </c>
    </row>
    <row r="28" spans="1:28">
      <c r="A28" s="20" t="s">
        <v>9</v>
      </c>
      <c r="B28" s="25">
        <v>9.3863524468901094</v>
      </c>
      <c r="C28" s="25">
        <v>8.5164967674595218</v>
      </c>
      <c r="D28" s="25">
        <v>0.48356352790035295</v>
      </c>
      <c r="E28" s="25">
        <v>0</v>
      </c>
      <c r="F28" s="25">
        <v>4.410776286998253</v>
      </c>
      <c r="G28" s="25">
        <v>6.1349379177437351</v>
      </c>
      <c r="H28" s="19"/>
      <c r="I28" s="25">
        <v>16.993318563706843</v>
      </c>
      <c r="J28" s="25">
        <v>3.2628773371168824</v>
      </c>
      <c r="K28" s="25">
        <v>0</v>
      </c>
      <c r="L28" s="25">
        <v>0</v>
      </c>
      <c r="M28" s="25">
        <v>3.4176869228661184</v>
      </c>
      <c r="N28" s="25">
        <v>5.6056794503931151</v>
      </c>
    </row>
    <row r="29" spans="1:28">
      <c r="A29" s="20" t="s">
        <v>9</v>
      </c>
      <c r="B29" s="25">
        <v>7.0666892962656025</v>
      </c>
      <c r="C29" s="25">
        <v>24.427494306170868</v>
      </c>
      <c r="D29" s="25">
        <v>3.8626680167632381</v>
      </c>
      <c r="E29" s="25">
        <v>1.9280900801935386</v>
      </c>
      <c r="F29" s="25">
        <v>5.1470895284170561</v>
      </c>
      <c r="G29" s="25">
        <v>3.0331525001915653</v>
      </c>
      <c r="H29" s="19"/>
      <c r="I29" s="25">
        <v>5.3269925199232038</v>
      </c>
      <c r="J29" s="25">
        <v>22.708223217358675</v>
      </c>
      <c r="K29" s="25">
        <v>1.6523005231019243</v>
      </c>
      <c r="L29" s="25">
        <v>1.4887301338972265</v>
      </c>
      <c r="M29" s="25">
        <v>4.6074740640015488</v>
      </c>
      <c r="N29" s="25">
        <v>1.6529037411088903</v>
      </c>
    </row>
    <row r="30" spans="1:28">
      <c r="A30" s="20" t="s">
        <v>9</v>
      </c>
      <c r="B30" s="25">
        <v>19.377496245433449</v>
      </c>
      <c r="C30" s="25">
        <v>31.569061950914438</v>
      </c>
      <c r="D30" s="25">
        <v>2.5545662913430753</v>
      </c>
      <c r="E30" s="25">
        <v>2.4499262013776169</v>
      </c>
      <c r="F30" s="25">
        <v>9.7648625371979527</v>
      </c>
      <c r="G30" s="25">
        <v>2.7416429765814092</v>
      </c>
      <c r="H30" s="19"/>
      <c r="I30" s="25">
        <v>11.878300549093321</v>
      </c>
      <c r="J30" s="25">
        <v>32.496268051744998</v>
      </c>
      <c r="K30" s="25">
        <v>2.0979286735830676</v>
      </c>
      <c r="L30" s="25">
        <v>0</v>
      </c>
      <c r="M30" s="25">
        <v>8.4507029087228211</v>
      </c>
      <c r="N30" s="25">
        <v>2.781414852493016</v>
      </c>
    </row>
    <row r="31" spans="1:28">
      <c r="A31" s="20" t="s">
        <v>9</v>
      </c>
      <c r="B31" s="25">
        <v>21.084797268754059</v>
      </c>
      <c r="C31" s="25">
        <v>14.887446200200966</v>
      </c>
      <c r="D31" s="25">
        <v>5.3181232727197685</v>
      </c>
      <c r="E31" s="25">
        <v>5.7259517961897117</v>
      </c>
      <c r="F31" s="25">
        <v>3.4959511310704481</v>
      </c>
      <c r="G31" s="25">
        <v>4.6987064870906918</v>
      </c>
      <c r="H31" s="19"/>
      <c r="I31" s="25">
        <v>13.558144719261394</v>
      </c>
      <c r="J31" s="25">
        <v>29.088386342786013</v>
      </c>
      <c r="K31" s="25">
        <v>3.4357879562085798</v>
      </c>
      <c r="L31" s="25">
        <v>4.6844433476550131</v>
      </c>
      <c r="M31" s="25">
        <v>4.3317681516386077</v>
      </c>
      <c r="N31" s="25">
        <v>3.5338150889625055</v>
      </c>
    </row>
    <row r="32" spans="1:28">
      <c r="A32" s="20" t="s">
        <v>9</v>
      </c>
      <c r="B32" s="25">
        <v>20.077759440833269</v>
      </c>
      <c r="C32" s="25">
        <v>98.180375658708385</v>
      </c>
      <c r="D32" s="25">
        <v>6.168648663308292</v>
      </c>
      <c r="E32" s="25">
        <v>9.0511136799599718</v>
      </c>
      <c r="F32" s="25">
        <v>22.495898450994662</v>
      </c>
      <c r="G32" s="25">
        <v>0</v>
      </c>
      <c r="H32" s="19"/>
      <c r="I32" s="25">
        <v>10.893661536644348</v>
      </c>
      <c r="J32" s="25">
        <v>138.42109638100777</v>
      </c>
      <c r="K32" s="25">
        <v>4.5812559713009824</v>
      </c>
      <c r="L32" s="25">
        <v>1.1093250031453536</v>
      </c>
      <c r="M32" s="25">
        <v>12.949664907422946</v>
      </c>
      <c r="N32" s="25">
        <v>0</v>
      </c>
    </row>
    <row r="33" spans="1:15">
      <c r="A33" s="20" t="s">
        <v>9</v>
      </c>
      <c r="B33" s="25">
        <v>4.7659996368499975</v>
      </c>
      <c r="C33" s="25">
        <v>95.801510117769254</v>
      </c>
      <c r="D33" s="25">
        <v>10.436762217962743</v>
      </c>
      <c r="E33" s="25">
        <v>6.0769919326701363</v>
      </c>
      <c r="F33" s="25">
        <v>0</v>
      </c>
      <c r="G33" s="25">
        <v>12.924943669014823</v>
      </c>
      <c r="H33" s="19"/>
      <c r="I33" s="25">
        <v>16.395322599136961</v>
      </c>
      <c r="J33" s="25">
        <v>65.662185781708786</v>
      </c>
      <c r="K33" s="25">
        <v>6.1972159235439737</v>
      </c>
      <c r="L33" s="25">
        <v>1.9891823896289464</v>
      </c>
      <c r="M33" s="25">
        <v>0</v>
      </c>
      <c r="N33" s="25">
        <v>16.966328615668893</v>
      </c>
    </row>
    <row r="34" spans="1:15">
      <c r="A34" s="20" t="s">
        <v>9</v>
      </c>
      <c r="B34" s="25">
        <v>14.063308185344884</v>
      </c>
      <c r="C34" s="25">
        <v>133.1666718578154</v>
      </c>
      <c r="D34" s="25">
        <v>17.174569949992701</v>
      </c>
      <c r="E34" s="25">
        <v>9.9398268941526524</v>
      </c>
      <c r="F34" s="25">
        <v>16.951210782494023</v>
      </c>
      <c r="G34" s="25">
        <v>14.177190274061257</v>
      </c>
      <c r="H34" s="19"/>
      <c r="I34" s="25">
        <v>1.7759658552067996</v>
      </c>
      <c r="J34" s="25">
        <v>163.64562623088551</v>
      </c>
      <c r="K34" s="25">
        <v>16.137583748261903</v>
      </c>
      <c r="L34" s="25">
        <v>6.857808823087753</v>
      </c>
      <c r="M34" s="25">
        <v>9.6354000054307267</v>
      </c>
      <c r="N34" s="25">
        <v>8.7621748937536346</v>
      </c>
    </row>
    <row r="35" spans="1:15">
      <c r="A35" s="10" t="s">
        <v>12</v>
      </c>
      <c r="B35" s="10">
        <f>AVERAGE(B27:B34)</f>
        <v>13.39619609557583</v>
      </c>
      <c r="C35" s="10">
        <f>AVERAGE(C27:C34)</f>
        <v>54.7636070087718</v>
      </c>
      <c r="D35" s="10">
        <f>AVERAGE(D27:D34)</f>
        <v>6.168648663308292</v>
      </c>
      <c r="E35" s="10">
        <f>AVERAGE(E27:E34)</f>
        <v>4.6779152768192507</v>
      </c>
      <c r="F35" s="10">
        <f t="shared" ref="F35:G35" si="8">AVERAGE(F27:F34)</f>
        <v>8.999356502358733</v>
      </c>
      <c r="G35" s="10">
        <f t="shared" si="8"/>
        <v>6.0236834148930534</v>
      </c>
      <c r="H35" s="18"/>
      <c r="I35" s="10">
        <f t="shared" ref="I35:N35" si="9">AVERAGE(I27:I34)</f>
        <v>12.314503377560882</v>
      </c>
      <c r="J35" s="10">
        <f>AVERAGE(J27:J34)</f>
        <v>59.742643845421462</v>
      </c>
      <c r="K35" s="10">
        <f>AVERAGE(K27:K34)</f>
        <v>4.5812559713009824</v>
      </c>
      <c r="L35" s="10">
        <f>AVERAGE(L27:L34)</f>
        <v>2.280982602295258</v>
      </c>
      <c r="M35" s="10">
        <f t="shared" si="9"/>
        <v>7.0904817562384039</v>
      </c>
      <c r="N35" s="10">
        <f t="shared" si="9"/>
        <v>5.7059533028134872</v>
      </c>
    </row>
    <row r="36" spans="1:15">
      <c r="A36" s="13" t="s">
        <v>7</v>
      </c>
      <c r="B36" s="24">
        <f>STDEV(B27:B34)</f>
        <v>6.2655427699806392</v>
      </c>
      <c r="C36" s="24">
        <f>STDEV(C27:C34)</f>
        <v>46.967698058601222</v>
      </c>
      <c r="D36" s="24">
        <f>STDEV(D27:D34)</f>
        <v>5.3279985742981451</v>
      </c>
      <c r="E36" s="24">
        <f>STDEV(E27:E34)</f>
        <v>3.588963456887746</v>
      </c>
      <c r="F36" s="24">
        <f t="shared" ref="F36:N36" si="10">STDEV(F27:F34)</f>
        <v>7.4993144442367177</v>
      </c>
      <c r="G36" s="24">
        <f t="shared" si="10"/>
        <v>4.9894347087887532</v>
      </c>
      <c r="H36" s="19"/>
      <c r="I36" s="24">
        <f t="shared" si="10"/>
        <v>6.438357809396476</v>
      </c>
      <c r="J36" s="24">
        <f>STDEV(J27:J34)</f>
        <v>59.329724482391335</v>
      </c>
      <c r="K36" s="24">
        <f>STDEV(K27:K34)</f>
        <v>5.033317105639278</v>
      </c>
      <c r="L36" s="24">
        <f>STDEV(L27:L34)</f>
        <v>2.3676920780454087</v>
      </c>
      <c r="M36" s="24">
        <f t="shared" si="10"/>
        <v>4.7680940737453632</v>
      </c>
      <c r="N36" s="24">
        <f t="shared" si="10"/>
        <v>5.32932048148799</v>
      </c>
    </row>
    <row r="37" spans="1:15">
      <c r="A37" s="10" t="s">
        <v>8</v>
      </c>
      <c r="B37" s="10">
        <f>B36/SQRT(8)</f>
        <v>2.2152038902338274</v>
      </c>
      <c r="C37" s="10">
        <f>C36/SQRT(8)</f>
        <v>16.605588896979583</v>
      </c>
      <c r="D37" s="10">
        <f>D36/SQRT(8)</f>
        <v>1.8837319610192378</v>
      </c>
      <c r="E37" s="10">
        <f>E36/SQRT(8)</f>
        <v>1.2688901988980192</v>
      </c>
      <c r="F37" s="10">
        <f t="shared" ref="F37:G37" si="11">F36/SQRT(8)</f>
        <v>2.6514080488850036</v>
      </c>
      <c r="G37" s="10">
        <f t="shared" si="11"/>
        <v>1.7640315584360271</v>
      </c>
      <c r="H37" s="18"/>
      <c r="I37" s="10">
        <f t="shared" ref="I37:N37" si="12">I36/SQRT(8)</f>
        <v>2.2763032333648066</v>
      </c>
      <c r="J37" s="10">
        <f>J36/SQRT(8)</f>
        <v>20.976225253714219</v>
      </c>
      <c r="K37" s="10">
        <f>K36/SQRT(8)</f>
        <v>1.7795463286298898</v>
      </c>
      <c r="L37" s="10">
        <f>L36/SQRT(8)</f>
        <v>0.83710556207378839</v>
      </c>
      <c r="M37" s="10">
        <f t="shared" si="12"/>
        <v>1.6857758264403682</v>
      </c>
      <c r="N37" s="10">
        <f t="shared" si="12"/>
        <v>1.884199325788257</v>
      </c>
    </row>
    <row r="38" spans="1:15">
      <c r="A38" s="20" t="s">
        <v>10</v>
      </c>
      <c r="B38" s="25">
        <v>8.0791002207202016</v>
      </c>
      <c r="C38" s="25">
        <v>55.510684472360154</v>
      </c>
      <c r="D38" s="25">
        <v>6.7360468629119676</v>
      </c>
      <c r="E38" s="25">
        <v>3.1420366467136294</v>
      </c>
      <c r="F38" s="25">
        <v>9.6471640961282432</v>
      </c>
      <c r="G38" s="25">
        <v>6.1099921044539647</v>
      </c>
      <c r="H38" s="19"/>
      <c r="I38" s="25">
        <v>11.990025426467415</v>
      </c>
      <c r="J38" s="25">
        <v>33.652659612789222</v>
      </c>
      <c r="K38" s="25">
        <v>3.9116165777563165</v>
      </c>
      <c r="L38" s="25">
        <v>2.2683284732874793</v>
      </c>
      <c r="M38" s="25">
        <v>9.6537935613096764</v>
      </c>
      <c r="N38" s="25">
        <v>7.0057122476821592</v>
      </c>
    </row>
    <row r="39" spans="1:15">
      <c r="A39" s="20" t="s">
        <v>10</v>
      </c>
      <c r="B39" s="25">
        <v>3.2401722550945058</v>
      </c>
      <c r="C39" s="25">
        <v>81.277336945486354</v>
      </c>
      <c r="D39" s="25">
        <v>6.6381561004937977</v>
      </c>
      <c r="E39" s="25">
        <v>5.7873731188266753</v>
      </c>
      <c r="F39" s="25">
        <v>6.0680157698430959</v>
      </c>
      <c r="G39" s="25">
        <v>2.3918596825917522</v>
      </c>
      <c r="H39" s="19"/>
      <c r="I39" s="25">
        <v>0</v>
      </c>
      <c r="J39" s="25">
        <v>105.28240478683162</v>
      </c>
      <c r="K39" s="25">
        <v>8.6196897663528773</v>
      </c>
      <c r="L39" s="25">
        <v>7.4543575523953889</v>
      </c>
      <c r="M39" s="25">
        <v>7.8692554003028761</v>
      </c>
      <c r="N39" s="25">
        <v>2.3977270622262665</v>
      </c>
    </row>
    <row r="40" spans="1:15">
      <c r="A40" s="20" t="s">
        <v>10</v>
      </c>
      <c r="B40" s="25">
        <v>27.161049515800826</v>
      </c>
      <c r="C40" s="25">
        <v>61.394467390917434</v>
      </c>
      <c r="D40" s="25">
        <v>7.0501789609449492</v>
      </c>
      <c r="E40" s="25">
        <v>9.242638028837483</v>
      </c>
      <c r="F40" s="25">
        <v>12.090198340760095</v>
      </c>
      <c r="G40" s="25">
        <v>10.795005109176905</v>
      </c>
      <c r="H40" s="19"/>
      <c r="I40" s="25">
        <v>11.821874895771197</v>
      </c>
      <c r="J40" s="25">
        <v>44.89858592882517</v>
      </c>
      <c r="K40" s="25">
        <v>4.1242097538426057</v>
      </c>
      <c r="L40" s="25">
        <v>2.7272690004357791</v>
      </c>
      <c r="M40" s="25">
        <v>12.676564665329048</v>
      </c>
      <c r="N40" s="25">
        <v>4.8092720581452051</v>
      </c>
    </row>
    <row r="41" spans="1:15">
      <c r="A41" s="20" t="s">
        <v>10</v>
      </c>
      <c r="B41" s="25">
        <v>3.5469629739567061</v>
      </c>
      <c r="C41" s="25">
        <v>120.8401120089889</v>
      </c>
      <c r="D41" s="25">
        <v>9.4524663740966197</v>
      </c>
      <c r="E41" s="25">
        <v>5.5936799228851317</v>
      </c>
      <c r="F41" s="25">
        <v>8.7046115041781178</v>
      </c>
      <c r="G41" s="25">
        <v>4.1948932290497645</v>
      </c>
      <c r="H41" s="19"/>
      <c r="I41" s="25">
        <v>3.5434126960100905</v>
      </c>
      <c r="J41" s="25">
        <v>125.78093596138194</v>
      </c>
      <c r="K41" s="25">
        <v>12.183158545301531</v>
      </c>
      <c r="L41" s="25">
        <v>3.932521778406159</v>
      </c>
      <c r="M41" s="25">
        <v>7.140007447223323</v>
      </c>
      <c r="N41" s="25">
        <v>4.4437493181077468</v>
      </c>
    </row>
    <row r="42" spans="1:15">
      <c r="A42" s="20" t="s">
        <v>10</v>
      </c>
      <c r="B42" s="25">
        <v>5.6918068041718435</v>
      </c>
      <c r="C42" s="25">
        <v>38.543639858796162</v>
      </c>
      <c r="D42" s="25">
        <v>2.9226715522548701</v>
      </c>
      <c r="E42" s="25">
        <v>1.0923168537326626</v>
      </c>
      <c r="F42" s="25">
        <v>4.9692914807471205</v>
      </c>
      <c r="G42" s="25">
        <v>2.5585029035059832</v>
      </c>
      <c r="H42" s="19"/>
      <c r="I42" s="25">
        <v>7.4818622941331085</v>
      </c>
      <c r="J42" s="25">
        <v>49.222877527476697</v>
      </c>
      <c r="K42" s="25">
        <v>4.6472651529156286</v>
      </c>
      <c r="L42" s="25">
        <v>2.1707132029600373</v>
      </c>
      <c r="M42" s="25">
        <v>9.6735640642351122</v>
      </c>
      <c r="N42" s="25">
        <v>4.5566345600856035</v>
      </c>
    </row>
    <row r="43" spans="1:15">
      <c r="A43" s="20" t="s">
        <v>10</v>
      </c>
      <c r="B43" s="25">
        <v>3.6610530718838921</v>
      </c>
      <c r="C43" s="25">
        <v>55.431658259709337</v>
      </c>
      <c r="D43" s="25">
        <v>3.8343826160644081</v>
      </c>
      <c r="E43" s="25">
        <v>1.9641016994698643</v>
      </c>
      <c r="F43" s="25">
        <v>6.6559009979085815</v>
      </c>
      <c r="G43" s="25">
        <v>1.599992481245829</v>
      </c>
      <c r="H43" s="19"/>
      <c r="I43" s="25">
        <v>3.6555280177855325</v>
      </c>
      <c r="J43" s="25">
        <v>53.185395090130996</v>
      </c>
      <c r="K43" s="25">
        <v>3.9892528378051049</v>
      </c>
      <c r="L43" s="25">
        <v>2.3312922677324046</v>
      </c>
      <c r="M43" s="25">
        <v>4.0534223733446151</v>
      </c>
      <c r="N43" s="25">
        <v>1.9649890169220094</v>
      </c>
    </row>
    <row r="44" spans="1:15">
      <c r="A44" s="20" t="s">
        <v>10</v>
      </c>
      <c r="B44" s="25">
        <v>10.136391996254737</v>
      </c>
      <c r="C44" s="25">
        <v>69.598733910085571</v>
      </c>
      <c r="D44" s="25">
        <v>10.618811062237723</v>
      </c>
      <c r="E44" s="25">
        <v>3.8682997397165444</v>
      </c>
      <c r="F44" s="25">
        <v>6.3667777903140195</v>
      </c>
      <c r="G44" s="25">
        <v>5.9350657222832615</v>
      </c>
      <c r="H44" s="19"/>
      <c r="I44" s="25">
        <v>6.9405741696507857</v>
      </c>
      <c r="J44" s="25">
        <v>144.19282998607406</v>
      </c>
      <c r="K44" s="25">
        <v>18.096173526726457</v>
      </c>
      <c r="L44" s="25">
        <v>9.4387015288199123</v>
      </c>
      <c r="M44" s="25">
        <v>13.731488935837803</v>
      </c>
      <c r="N44" s="25">
        <v>12.256945253181593</v>
      </c>
    </row>
    <row r="45" spans="1:15">
      <c r="A45" s="10" t="s">
        <v>12</v>
      </c>
      <c r="B45" s="10">
        <f>AVERAGE(B38:B44)</f>
        <v>8.7880766911261023</v>
      </c>
      <c r="C45" s="10">
        <f>AVERAGE(C38:C44)</f>
        <v>68.942376120906275</v>
      </c>
      <c r="D45" s="10">
        <f>AVERAGE(D38:D44)</f>
        <v>6.7503876470006201</v>
      </c>
      <c r="E45" s="10">
        <f>AVERAGE(E38:E44)</f>
        <v>4.3843494300259982</v>
      </c>
      <c r="F45" s="10">
        <f t="shared" ref="F45:G45" si="13">AVERAGE(F38:F44)</f>
        <v>7.7859942828398951</v>
      </c>
      <c r="G45" s="10">
        <f t="shared" si="13"/>
        <v>4.7979016046153502</v>
      </c>
      <c r="H45" s="18"/>
      <c r="I45" s="10">
        <f t="shared" ref="I45:N45" si="14">AVERAGE(I38:I44)</f>
        <v>6.4904682142597343</v>
      </c>
      <c r="J45" s="10">
        <f>AVERAGE(J38:J44)</f>
        <v>79.459384127644242</v>
      </c>
      <c r="K45" s="10">
        <f>AVERAGE(K38:K44)</f>
        <v>7.9387665943857888</v>
      </c>
      <c r="L45" s="10">
        <f>AVERAGE(L38:L44)</f>
        <v>4.3318834005767375</v>
      </c>
      <c r="M45" s="10">
        <f t="shared" si="14"/>
        <v>9.2568709210832072</v>
      </c>
      <c r="N45" s="10">
        <f t="shared" si="14"/>
        <v>5.3478613594786548</v>
      </c>
    </row>
    <row r="46" spans="1:15">
      <c r="A46" s="13" t="s">
        <v>7</v>
      </c>
      <c r="B46" s="24">
        <f>STDEV(B38:B44)</f>
        <v>8.504983904027851</v>
      </c>
      <c r="C46" s="24">
        <f>STDEV(C38:C44)</f>
        <v>26.425874266825986</v>
      </c>
      <c r="D46" s="24">
        <f>STDEV(D38:D44)</f>
        <v>2.7544842656849693</v>
      </c>
      <c r="E46" s="24">
        <f>STDEV(E38:E44)</f>
        <v>2.7549546190069054</v>
      </c>
      <c r="F46" s="24">
        <f t="shared" ref="F46:N46" si="15">STDEV(F38:F44)</f>
        <v>2.4836308896852346</v>
      </c>
      <c r="G46" s="24">
        <f t="shared" si="15"/>
        <v>3.1721223255653395</v>
      </c>
      <c r="H46" s="19"/>
      <c r="I46" s="24">
        <f t="shared" si="15"/>
        <v>4.4478962089255134</v>
      </c>
      <c r="J46" s="24">
        <f>STDEV(J38:J44)</f>
        <v>44.535018407244053</v>
      </c>
      <c r="K46" s="24">
        <f>STDEV(K38:K44)</f>
        <v>5.4597444504768422</v>
      </c>
      <c r="L46" s="24">
        <f>STDEV(L38:L44)</f>
        <v>2.9295902371023645</v>
      </c>
      <c r="M46" s="24">
        <f t="shared" si="15"/>
        <v>3.304798456530293</v>
      </c>
      <c r="N46" s="24">
        <f t="shared" si="15"/>
        <v>3.4728605966489758</v>
      </c>
    </row>
    <row r="47" spans="1:15">
      <c r="A47" s="10" t="s">
        <v>8</v>
      </c>
      <c r="B47" s="12">
        <f>B46/SQRT(7)</f>
        <v>3.2145817592378467</v>
      </c>
      <c r="C47" s="12">
        <f t="shared" ref="C47:N47" si="16">C46/SQRT(7)</f>
        <v>9.9880416410689818</v>
      </c>
      <c r="D47" s="12">
        <f t="shared" si="16"/>
        <v>1.0410971938918276</v>
      </c>
      <c r="E47" s="12">
        <f t="shared" si="16"/>
        <v>1.0412749707372813</v>
      </c>
      <c r="F47" s="12">
        <f t="shared" si="16"/>
        <v>0.93872424036931779</v>
      </c>
      <c r="G47" s="12">
        <f t="shared" si="16"/>
        <v>1.1989495431031079</v>
      </c>
      <c r="H47" s="34"/>
      <c r="I47" s="12">
        <f t="shared" si="16"/>
        <v>1.6811467466062713</v>
      </c>
      <c r="J47" s="12">
        <f t="shared" si="16"/>
        <v>16.832654762750231</v>
      </c>
      <c r="K47" s="12">
        <f t="shared" si="16"/>
        <v>2.0635894339895327</v>
      </c>
      <c r="L47" s="12">
        <f t="shared" si="16"/>
        <v>1.1072810300993723</v>
      </c>
      <c r="M47" s="12">
        <f t="shared" si="16"/>
        <v>1.2490964070241797</v>
      </c>
      <c r="N47" s="12">
        <f t="shared" si="16"/>
        <v>1.3126179252469405</v>
      </c>
      <c r="O47" s="3"/>
    </row>
    <row r="48" spans="1:15">
      <c r="A48" s="20" t="s">
        <v>11</v>
      </c>
      <c r="B48" s="25">
        <v>6.905172064590559</v>
      </c>
      <c r="C48" s="25">
        <v>90.18884397612112</v>
      </c>
      <c r="D48" s="25">
        <v>6.6027487275367287</v>
      </c>
      <c r="E48" s="25">
        <v>3.0105101976814201</v>
      </c>
      <c r="F48" s="25">
        <v>13.634408935377561</v>
      </c>
      <c r="G48" s="25">
        <v>8.5052542632294905</v>
      </c>
      <c r="H48" s="19"/>
      <c r="I48" s="25">
        <v>14.428907192903001</v>
      </c>
      <c r="J48" s="25">
        <v>47.436603013188545</v>
      </c>
      <c r="K48" s="25">
        <v>4.3002153044790514</v>
      </c>
      <c r="L48" s="25">
        <v>1.4975873644278974</v>
      </c>
      <c r="M48" s="25">
        <v>12.42777461089976</v>
      </c>
      <c r="N48" s="25">
        <v>7.5876690903686903</v>
      </c>
    </row>
    <row r="49" spans="1:15">
      <c r="A49" s="20" t="s">
        <v>11</v>
      </c>
      <c r="B49" s="25">
        <v>18.088388963989864</v>
      </c>
      <c r="C49" s="25">
        <v>48.763803357964257</v>
      </c>
      <c r="D49" s="25">
        <v>7.4394830843751478</v>
      </c>
      <c r="E49" s="25">
        <v>6.1828340624275313</v>
      </c>
      <c r="F49" s="25">
        <v>6.5152073620050395</v>
      </c>
      <c r="G49" s="25">
        <v>5.1232101765785165</v>
      </c>
      <c r="H49" s="19"/>
      <c r="I49" s="25">
        <v>5.118641763456024</v>
      </c>
      <c r="J49" s="25">
        <v>52.878723786855531</v>
      </c>
      <c r="K49" s="25">
        <v>5.345343164957189</v>
      </c>
      <c r="L49" s="25">
        <v>0.87269920946815849</v>
      </c>
      <c r="M49" s="25">
        <v>3.313115648585256</v>
      </c>
      <c r="N49" s="25">
        <v>2.898403731605673</v>
      </c>
    </row>
    <row r="50" spans="1:15">
      <c r="A50" s="20" t="s">
        <v>11</v>
      </c>
      <c r="B50" s="25">
        <v>1.786481040380508</v>
      </c>
      <c r="C50" s="25">
        <v>14.518540502097808</v>
      </c>
      <c r="D50" s="25">
        <v>0.30572382001617615</v>
      </c>
      <c r="E50" s="25">
        <v>0.68991754940186978</v>
      </c>
      <c r="F50" s="25">
        <v>1.5383584477086218</v>
      </c>
      <c r="G50" s="25">
        <v>1.0209709341579021</v>
      </c>
      <c r="H50" s="19"/>
      <c r="I50" s="25">
        <v>9.5204186199303127</v>
      </c>
      <c r="J50" s="25">
        <v>29.393238884511639</v>
      </c>
      <c r="K50" s="25">
        <v>2.5299626791929826</v>
      </c>
      <c r="L50" s="25">
        <v>0</v>
      </c>
      <c r="M50" s="25">
        <v>5.7102293856899564</v>
      </c>
      <c r="N50" s="25">
        <v>0.96654953886375583</v>
      </c>
    </row>
    <row r="51" spans="1:15">
      <c r="A51" s="20" t="s">
        <v>11</v>
      </c>
      <c r="B51" s="25">
        <v>83.784793862571377</v>
      </c>
      <c r="C51" s="25">
        <v>83.896164839166772</v>
      </c>
      <c r="D51" s="25">
        <v>50.277975572216221</v>
      </c>
      <c r="E51" s="25">
        <v>56.497075121105894</v>
      </c>
      <c r="F51" s="25">
        <v>52.494281119237137</v>
      </c>
      <c r="G51" s="25">
        <v>48.880947518338374</v>
      </c>
      <c r="H51" s="19"/>
      <c r="I51" s="25">
        <v>4.3211737733921538</v>
      </c>
      <c r="J51" s="25">
        <v>37.106927750967984</v>
      </c>
      <c r="K51" s="25">
        <v>2.293725494721734</v>
      </c>
      <c r="L51" s="25">
        <v>0</v>
      </c>
      <c r="M51" s="25">
        <v>3.7701316364923798</v>
      </c>
      <c r="N51" s="25">
        <v>2.1796150928793998</v>
      </c>
    </row>
    <row r="52" spans="1:15">
      <c r="A52" s="20" t="s">
        <v>11</v>
      </c>
      <c r="B52" s="25">
        <v>16.498848318979036</v>
      </c>
      <c r="C52" s="25">
        <v>77.8396964533529</v>
      </c>
      <c r="D52" s="25">
        <v>10.440644478498555</v>
      </c>
      <c r="E52" s="25">
        <v>6.2111489379564491</v>
      </c>
      <c r="F52" s="25">
        <v>11.052595519805299</v>
      </c>
      <c r="G52" s="25">
        <v>7.7314514352893102</v>
      </c>
      <c r="H52" s="19"/>
      <c r="I52" s="25">
        <v>5.9295256658689475</v>
      </c>
      <c r="J52" s="25">
        <v>50.851998823051758</v>
      </c>
      <c r="K52" s="25">
        <v>5.0020086913876529</v>
      </c>
      <c r="L52" s="25">
        <v>2.7571516357958048</v>
      </c>
      <c r="M52" s="25">
        <v>5.4132957295105726</v>
      </c>
      <c r="N52" s="25">
        <v>3.6544957201585033</v>
      </c>
    </row>
    <row r="53" spans="1:15">
      <c r="A53" s="20" t="s">
        <v>11</v>
      </c>
      <c r="B53" s="25">
        <v>3.6316937401265053</v>
      </c>
      <c r="C53" s="25">
        <v>42.56684888630835</v>
      </c>
      <c r="D53" s="25">
        <v>3.2244422136919022</v>
      </c>
      <c r="E53" s="25">
        <v>1.000300396750559</v>
      </c>
      <c r="F53" s="25">
        <v>7.5031429670260472</v>
      </c>
      <c r="G53" s="25">
        <v>5.5029528143584177</v>
      </c>
      <c r="H53" s="19"/>
      <c r="I53" s="25">
        <v>2.4103255928363456</v>
      </c>
      <c r="J53" s="25">
        <v>66.355391381801383</v>
      </c>
      <c r="K53" s="25">
        <v>7.2179715701892384</v>
      </c>
      <c r="L53" s="25">
        <v>1.6720703964460646</v>
      </c>
      <c r="M53" s="25">
        <v>4.5058338782732017</v>
      </c>
      <c r="N53" s="25">
        <v>2.5619128341991244</v>
      </c>
    </row>
    <row r="54" spans="1:15">
      <c r="A54" s="20" t="s">
        <v>11</v>
      </c>
      <c r="B54" s="25">
        <v>2.6844894104548715</v>
      </c>
      <c r="C54" s="25">
        <v>176.90928178611034</v>
      </c>
      <c r="D54" s="25">
        <v>0</v>
      </c>
      <c r="E54" s="25">
        <v>0</v>
      </c>
      <c r="F54" s="25">
        <v>9.4754894198965669</v>
      </c>
      <c r="G54" s="25">
        <v>0</v>
      </c>
      <c r="H54" s="19"/>
      <c r="I54" s="25">
        <v>81.760882656078891</v>
      </c>
      <c r="J54" s="25">
        <v>143.24097497503865</v>
      </c>
      <c r="K54" s="25">
        <v>0</v>
      </c>
      <c r="L54" s="25">
        <v>0</v>
      </c>
      <c r="M54" s="25">
        <v>8.7059152700462761</v>
      </c>
      <c r="N54" s="25">
        <v>0</v>
      </c>
    </row>
    <row r="55" spans="1:15">
      <c r="A55" s="20" t="s">
        <v>11</v>
      </c>
      <c r="B55" s="25">
        <v>2.1069001272629224</v>
      </c>
      <c r="C55" s="25">
        <v>42.38464190963326</v>
      </c>
      <c r="D55" s="25">
        <v>3.3024930030666786</v>
      </c>
      <c r="E55" s="25">
        <v>0.96861721519978683</v>
      </c>
      <c r="F55" s="25">
        <v>3.9065501957344781</v>
      </c>
      <c r="G55" s="25">
        <v>0.75563492343890459</v>
      </c>
      <c r="H55" s="19"/>
      <c r="I55" s="25">
        <v>3.7516419508360794</v>
      </c>
      <c r="J55" s="25">
        <v>45.33873967225415</v>
      </c>
      <c r="K55" s="25">
        <v>2.86306998528628</v>
      </c>
      <c r="L55" s="25">
        <v>1.8532816489439143</v>
      </c>
      <c r="M55" s="25">
        <v>5.1296376762930578</v>
      </c>
      <c r="N55" s="25">
        <v>2.3093838573101904</v>
      </c>
    </row>
    <row r="56" spans="1:15">
      <c r="A56" s="10" t="s">
        <v>12</v>
      </c>
      <c r="B56" s="10">
        <f>AVERAGE(B48:B55)</f>
        <v>16.935845941044455</v>
      </c>
      <c r="C56" s="10">
        <f>AVERAGE(C48:C55)</f>
        <v>72.133477713844357</v>
      </c>
      <c r="D56" s="10">
        <f>AVERAGE(D48:D55)</f>
        <v>10.199188862425176</v>
      </c>
      <c r="E56" s="10">
        <f>AVERAGE(E48:E55)</f>
        <v>9.3200504350654398</v>
      </c>
      <c r="F56" s="10">
        <f t="shared" ref="F56:G56" si="17">AVERAGE(F48:F55)</f>
        <v>13.265004245848843</v>
      </c>
      <c r="G56" s="10">
        <f t="shared" si="17"/>
        <v>9.6900527581738647</v>
      </c>
      <c r="H56" s="18"/>
      <c r="I56" s="10">
        <f t="shared" ref="I56:N56" si="18">AVERAGE(I48:I55)</f>
        <v>15.905189651912718</v>
      </c>
      <c r="J56" s="10">
        <f>AVERAGE(J48:J55)</f>
        <v>59.075324785958713</v>
      </c>
      <c r="K56" s="10">
        <f>AVERAGE(K48:K55)</f>
        <v>3.6940371112767658</v>
      </c>
      <c r="L56" s="10">
        <f>AVERAGE(L48:L55)</f>
        <v>1.08159878188523</v>
      </c>
      <c r="M56" s="10">
        <f t="shared" si="18"/>
        <v>6.121991729473808</v>
      </c>
      <c r="N56" s="10">
        <f t="shared" si="18"/>
        <v>2.7697537331731672</v>
      </c>
    </row>
    <row r="57" spans="1:15">
      <c r="A57" s="13" t="s">
        <v>7</v>
      </c>
      <c r="B57" s="24">
        <f>STDEV(B48:B55)</f>
        <v>27.775678205840784</v>
      </c>
      <c r="C57" s="24">
        <f>STDEV(C48:C55)</f>
        <v>49.424818161253377</v>
      </c>
      <c r="D57" s="24">
        <f>STDEV(D48:D55)</f>
        <v>16.583267863189224</v>
      </c>
      <c r="E57" s="24">
        <f>STDEV(E48:E55)</f>
        <v>19.217910405899282</v>
      </c>
      <c r="F57" s="24">
        <f t="shared" ref="F57:N57" si="19">STDEV(F48:F55)</f>
        <v>16.310301241299168</v>
      </c>
      <c r="G57" s="24">
        <f t="shared" si="19"/>
        <v>16.161806299313895</v>
      </c>
      <c r="H57" s="19"/>
      <c r="I57" s="24">
        <f t="shared" si="19"/>
        <v>26.885444816772772</v>
      </c>
      <c r="J57" s="24">
        <f>STDEV(J48:J55)</f>
        <v>35.718477215306628</v>
      </c>
      <c r="K57" s="24">
        <f>STDEV(K48:K55)</f>
        <v>2.2320882554486037</v>
      </c>
      <c r="L57" s="24">
        <f>STDEV(L48:L55)</f>
        <v>1.0335709145793388</v>
      </c>
      <c r="M57" s="24">
        <f t="shared" si="19"/>
        <v>3.0267644290075904</v>
      </c>
      <c r="N57" s="24">
        <f t="shared" si="19"/>
        <v>2.2531917228738263</v>
      </c>
    </row>
    <row r="58" spans="1:15">
      <c r="A58" s="10" t="s">
        <v>8</v>
      </c>
      <c r="B58" s="10">
        <f>B57/SQRT(8)</f>
        <v>9.8201852057027068</v>
      </c>
      <c r="C58" s="10">
        <f>C57/SQRT(8)</f>
        <v>17.474312040367145</v>
      </c>
      <c r="D58" s="10">
        <f>D57/SQRT(8)</f>
        <v>5.8630705801470242</v>
      </c>
      <c r="E58" s="10">
        <f>E57/SQRT(8)</f>
        <v>6.7945573841234488</v>
      </c>
      <c r="F58" s="10">
        <f t="shared" ref="F58:G58" si="20">F57/SQRT(8)</f>
        <v>5.7665623054590025</v>
      </c>
      <c r="G58" s="10">
        <f t="shared" si="20"/>
        <v>5.7140614152341573</v>
      </c>
      <c r="H58" s="18"/>
      <c r="I58" s="10">
        <f t="shared" ref="I58:N58" si="21">I57/SQRT(8)</f>
        <v>9.5054401725783713</v>
      </c>
      <c r="J58" s="10">
        <f>J57/SQRT(8)</f>
        <v>12.628388726300253</v>
      </c>
      <c r="K58" s="10">
        <f>K57/SQRT(8)</f>
        <v>0.78916237081727914</v>
      </c>
      <c r="L58" s="10">
        <f>L57/SQRT(8)</f>
        <v>0.36542250126811615</v>
      </c>
      <c r="M58" s="10">
        <f t="shared" si="21"/>
        <v>1.0701228264027478</v>
      </c>
      <c r="N58" s="10">
        <f t="shared" si="21"/>
        <v>0.79662357327874134</v>
      </c>
    </row>
    <row r="59" spans="1:15">
      <c r="O59" s="1"/>
    </row>
    <row r="60" spans="1:15">
      <c r="O60" s="1"/>
    </row>
    <row r="61" spans="1:15">
      <c r="O61" s="1"/>
    </row>
    <row r="62" spans="1:15">
      <c r="O62" s="1"/>
    </row>
    <row r="63" spans="1:15">
      <c r="O63" s="1"/>
    </row>
    <row r="64" spans="1:15">
      <c r="O64" s="1"/>
    </row>
    <row r="65" spans="15:15">
      <c r="O65" s="1"/>
    </row>
    <row r="66" spans="15:15">
      <c r="O66" s="6"/>
    </row>
    <row r="67" spans="15:15">
      <c r="O67" s="6"/>
    </row>
    <row r="68" spans="15:15">
      <c r="O68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Catalepsy</vt:lpstr>
      <vt:lpstr>Rotational behavior (Exp. 1A)</vt:lpstr>
      <vt:lpstr>Rotational behavior (Exp. 1B)</vt:lpstr>
      <vt:lpstr>Rotational behavior (Exp. 2)</vt:lpstr>
      <vt:lpstr>Monoamines (MFB lesion)</vt:lpstr>
      <vt:lpstr>Monoamines (striatal lesion)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Fulvio</cp:lastModifiedBy>
  <dcterms:created xsi:type="dcterms:W3CDTF">2020-05-17T16:50:51Z</dcterms:created>
  <dcterms:modified xsi:type="dcterms:W3CDTF">2020-11-10T13:47:46Z</dcterms:modified>
</cp:coreProperties>
</file>