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45B6D595-D9A4-B14B-8113-230B78260DF8}" xr6:coauthVersionLast="47" xr6:coauthVersionMax="47" xr10:uidLastSave="{00000000-0000-0000-0000-000000000000}"/>
  <bookViews>
    <workbookView xWindow="8420" yWindow="500" windowWidth="27420" windowHeight="16120" xr2:uid="{8B3051CD-AF53-B642-8D50-9133195A0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V17" i="1"/>
  <c r="U17" i="1"/>
  <c r="T17" i="1"/>
  <c r="S17" i="1"/>
  <c r="R17" i="1"/>
  <c r="V16" i="1"/>
  <c r="U16" i="1"/>
  <c r="T16" i="1"/>
  <c r="S16" i="1"/>
  <c r="R16" i="1"/>
  <c r="O17" i="1"/>
  <c r="O16" i="1"/>
  <c r="N17" i="1"/>
  <c r="N16" i="1"/>
  <c r="G17" i="1"/>
  <c r="G16" i="1"/>
  <c r="D17" i="1"/>
  <c r="D16" i="1"/>
  <c r="E15" i="1"/>
  <c r="F15" i="1"/>
  <c r="J15" i="1"/>
  <c r="J16" i="1"/>
  <c r="J17" i="1"/>
  <c r="M15" i="1"/>
  <c r="C17" i="1"/>
  <c r="C16" i="1"/>
  <c r="C15" i="1"/>
  <c r="F17" i="1"/>
  <c r="F16" i="1"/>
  <c r="N5" i="1"/>
  <c r="N6" i="1"/>
  <c r="N7" i="1"/>
  <c r="N8" i="1"/>
  <c r="N9" i="1"/>
  <c r="N10" i="1"/>
  <c r="N11" i="1"/>
  <c r="N12" i="1"/>
  <c r="N13" i="1"/>
  <c r="N14" i="1"/>
  <c r="N4" i="1"/>
  <c r="H15" i="1"/>
  <c r="L17" i="1"/>
  <c r="L16" i="1"/>
  <c r="Q17" i="1"/>
  <c r="Q16" i="1"/>
  <c r="H17" i="1"/>
  <c r="H16" i="1"/>
  <c r="M17" i="1"/>
  <c r="M16" i="1"/>
  <c r="E17" i="1"/>
  <c r="E16" i="1"/>
  <c r="K17" i="1"/>
  <c r="K16" i="1"/>
  <c r="K15" i="1"/>
  <c r="P5" i="1"/>
  <c r="P6" i="1"/>
  <c r="P7" i="1"/>
  <c r="P8" i="1"/>
  <c r="P9" i="1"/>
  <c r="P10" i="1"/>
  <c r="P11" i="1"/>
  <c r="P12" i="1"/>
  <c r="P13" i="1"/>
  <c r="P14" i="1"/>
  <c r="P4" i="1"/>
  <c r="G5" i="1"/>
  <c r="G6" i="1"/>
  <c r="G7" i="1"/>
  <c r="G8" i="1"/>
  <c r="G9" i="1"/>
  <c r="G10" i="1"/>
  <c r="G11" i="1"/>
  <c r="G12" i="1"/>
  <c r="G13" i="1"/>
  <c r="G14" i="1"/>
  <c r="G4" i="1"/>
  <c r="I12" i="1"/>
  <c r="I14" i="1"/>
  <c r="P17" i="1" l="1"/>
  <c r="N15" i="1"/>
  <c r="P16" i="1"/>
  <c r="I15" i="1"/>
  <c r="I17" i="1" s="1"/>
  <c r="I16" i="1"/>
</calcChain>
</file>

<file path=xl/sharedStrings.xml><?xml version="1.0" encoding="utf-8"?>
<sst xmlns="http://schemas.openxmlformats.org/spreadsheetml/2006/main" count="58" uniqueCount="55">
  <si>
    <t>N50</t>
  </si>
  <si>
    <t>Low quality reads (%)</t>
    <phoneticPr fontId="1" type="noConversion"/>
  </si>
  <si>
    <t>High quality reads rate (%)</t>
    <phoneticPr fontId="1" type="noConversion"/>
  </si>
  <si>
    <t>Equine reads (%)</t>
  </si>
  <si>
    <t>Library insert size estimated (PE)</t>
  </si>
  <si>
    <t>Number of contigs</t>
  </si>
  <si>
    <t>N90</t>
  </si>
  <si>
    <t>Max length</t>
  </si>
  <si>
    <t>Number of predicted genes</t>
  </si>
  <si>
    <t>Average coverage</t>
  </si>
  <si>
    <t>L50</t>
  </si>
  <si>
    <t>L90</t>
  </si>
  <si>
    <t>Assembled reads</t>
  </si>
  <si>
    <t>Sum</t>
  </si>
  <si>
    <t>Mean</t>
  </si>
  <si>
    <t>SD</t>
  </si>
  <si>
    <t>ID</t>
  </si>
  <si>
    <t>Raw reads</t>
  </si>
  <si>
    <t>High quality reads</t>
  </si>
  <si>
    <t xml:space="preserve"> Raw bases (Gb)</t>
  </si>
  <si>
    <t>High quality bases (Gb)</t>
  </si>
  <si>
    <t xml:space="preserve"> fasta (Gb)</t>
  </si>
  <si>
    <t>Assembled reads (%)</t>
  </si>
  <si>
    <t>Total length (bp)</t>
  </si>
  <si>
    <t>Total length (Mb)</t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</si>
  <si>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</si>
  <si>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</si>
  <si>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</si>
  <si>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</si>
  <si>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</si>
  <si>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</si>
  <si>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</si>
  <si>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</si>
  <si>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</si>
  <si>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</si>
  <si>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</si>
  <si>
    <t>N contigs</t>
  </si>
  <si>
    <t>contigs (&gt;= 0 bp)</t>
  </si>
  <si>
    <t>contigs (&gt;= 1000 bp)</t>
  </si>
  <si>
    <t xml:space="preserve"> contigs (&gt;= 5000 bp)</t>
  </si>
  <si>
    <t>contigs (&gt;= 10000 bp)</t>
  </si>
  <si>
    <t>contigs (&gt;= 25000 bp)</t>
  </si>
  <si>
    <t xml:space="preserve"> contigs (&gt;= 50000 bp)</t>
  </si>
  <si>
    <t>Largest contig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</si>
  <si>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</si>
  <si>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</si>
  <si>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</si>
  <si>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</si>
  <si>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</si>
  <si>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</si>
  <si>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Averge length (bp)</t>
  </si>
  <si>
    <t>L75</t>
  </si>
  <si>
    <t>GC(%)</t>
  </si>
  <si>
    <t>Gene catalog</t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</si>
  <si>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>Sequencing data and assembly statistics for each sample and quality assessment for the gene catalog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</si>
</sst>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8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0" xfId="0" applyNumberFormat="1" applyFont="1" applyFill="1" applyAlignment="1"/>
    <xf numFmtId="2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E74B-3796-7143-9183-5E68A4EF6FC5}">
  <dimension ref="A1:V21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U1"/>
    </sheetView>
  </sheetViews>
  <sheetFormatPr baseColWidth="10" defaultRowHeight="16" x14ac:dyDescent="0.2"/>
  <cols>
    <col min="1" max="1" width="16.6640625" style="2" customWidth="1"/>
    <col min="2" max="2" width="30" style="1" customWidth="1"/>
    <col min="3" max="3" width="20.33203125" style="1" customWidth="1"/>
    <col min="4" max="4" width="23.33203125" style="1" customWidth="1"/>
    <col min="5" max="6" width="20.33203125" style="1" customWidth="1"/>
    <col min="7" max="7" width="29.33203125" style="1" customWidth="1"/>
    <col min="8" max="8" width="20.33203125" style="1" customWidth="1"/>
    <col min="9" max="9" width="25.83203125" style="1" customWidth="1"/>
    <col min="10" max="11" width="20.33203125" style="1" customWidth="1"/>
    <col min="12" max="12" width="28.5" style="1" customWidth="1"/>
    <col min="13" max="13" width="23.6640625" style="1" bestFit="1" customWidth="1"/>
    <col min="14" max="14" width="23.6640625" style="1" customWidth="1"/>
    <col min="15" max="16" width="20.33203125" style="1" customWidth="1"/>
    <col min="17" max="17" width="5.1640625" style="1" bestFit="1" customWidth="1"/>
    <col min="18" max="18" width="4.1640625" style="1" bestFit="1" customWidth="1"/>
    <col min="19" max="19" width="7.1640625" style="1" bestFit="1" customWidth="1"/>
    <col min="20" max="20" width="8.1640625" style="1" bestFit="1" customWidth="1"/>
    <col min="21" max="21" width="10.83203125" style="1" bestFit="1" customWidth="1"/>
    <col min="22" max="22" width="17" style="1" bestFit="1" customWidth="1"/>
    <col min="23" max="23" width="28" style="2" customWidth="1"/>
    <col min="24" max="24" width="19.1640625" style="2" bestFit="1" customWidth="1"/>
    <col min="25" max="25" width="16.6640625" style="2" bestFit="1" customWidth="1"/>
    <col min="26" max="26" width="24.83203125" style="2" bestFit="1" customWidth="1"/>
    <col min="27" max="16384" width="10.83203125" style="2"/>
  </cols>
  <sheetData>
    <row r="1" spans="1:22" x14ac:dyDescent="0.2">
      <c r="A1" s="28" t="s">
        <v>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2" s="7" customFormat="1" x14ac:dyDescent="0.2">
      <c r="B2" s="9"/>
      <c r="C2" s="17"/>
      <c r="D2" s="9"/>
      <c r="E2" s="9"/>
      <c r="F2" s="9"/>
      <c r="G2" s="9"/>
      <c r="H2" s="9"/>
      <c r="I2" s="9"/>
      <c r="J2" s="18"/>
      <c r="K2" s="9"/>
      <c r="L2" s="9"/>
      <c r="M2" s="17"/>
      <c r="N2" s="17"/>
      <c r="O2" s="9"/>
      <c r="P2" s="9"/>
      <c r="Q2" s="9"/>
      <c r="R2" s="9"/>
      <c r="S2" s="9"/>
      <c r="T2" s="9"/>
      <c r="U2" s="9"/>
      <c r="V2" s="9"/>
    </row>
    <row r="3" spans="1:22" ht="17" x14ac:dyDescent="0.2">
      <c r="A3" s="2" t="s">
        <v>16</v>
      </c>
      <c r="B3" s="3" t="s">
        <v>4</v>
      </c>
      <c r="C3" s="19" t="s">
        <v>17</v>
      </c>
      <c r="D3" s="19" t="s">
        <v>1</v>
      </c>
      <c r="E3" s="19" t="s">
        <v>3</v>
      </c>
      <c r="F3" s="19" t="s">
        <v>18</v>
      </c>
      <c r="G3" s="19" t="s">
        <v>2</v>
      </c>
      <c r="H3" s="19" t="s">
        <v>19</v>
      </c>
      <c r="I3" s="19" t="s">
        <v>20</v>
      </c>
      <c r="J3" s="19" t="s">
        <v>5</v>
      </c>
      <c r="K3" s="19" t="s">
        <v>21</v>
      </c>
      <c r="L3" s="20" t="s">
        <v>8</v>
      </c>
      <c r="M3" s="3" t="s">
        <v>22</v>
      </c>
      <c r="N3" s="3" t="s">
        <v>12</v>
      </c>
      <c r="O3" s="21" t="s">
        <v>23</v>
      </c>
      <c r="P3" s="21" t="s">
        <v>24</v>
      </c>
      <c r="Q3" s="21" t="s">
        <v>10</v>
      </c>
      <c r="R3" s="21" t="s">
        <v>11</v>
      </c>
      <c r="S3" s="21" t="s">
        <v>0</v>
      </c>
      <c r="T3" s="21" t="s">
        <v>6</v>
      </c>
      <c r="U3" s="21" t="s">
        <v>7</v>
      </c>
      <c r="V3" s="21" t="s">
        <v>9</v>
      </c>
    </row>
    <row r="4" spans="1:22" x14ac:dyDescent="0.2">
      <c r="A4" s="2" t="s">
        <v>25</v>
      </c>
      <c r="B4" s="4">
        <v>420.81</v>
      </c>
      <c r="C4" s="5">
        <v>243530486</v>
      </c>
      <c r="D4" s="1">
        <v>9.7817879950588047</v>
      </c>
      <c r="E4" s="1">
        <v>0.17610768222189677</v>
      </c>
      <c r="F4" s="1">
        <v>187479344</v>
      </c>
      <c r="G4" s="1">
        <f t="shared" ref="G4:G14" si="0">100-D4-E4</f>
        <v>90.042104322719297</v>
      </c>
      <c r="H4" s="5">
        <v>22.2</v>
      </c>
      <c r="I4" s="1">
        <v>18.7</v>
      </c>
      <c r="J4" s="1">
        <v>1602431</v>
      </c>
      <c r="K4" s="1">
        <v>2</v>
      </c>
      <c r="L4" s="1">
        <v>10914166</v>
      </c>
      <c r="M4" s="1">
        <v>50.179660142129499</v>
      </c>
      <c r="N4" s="1">
        <f>(M4*F4)/100</f>
        <v>94076497.655893862</v>
      </c>
      <c r="O4" s="1">
        <v>1946405037</v>
      </c>
      <c r="P4" s="1">
        <f>O4/1000000</f>
        <v>1946.405037</v>
      </c>
      <c r="Q4" s="1">
        <v>1327</v>
      </c>
      <c r="R4" s="1">
        <v>600</v>
      </c>
      <c r="S4" s="1">
        <v>337901</v>
      </c>
      <c r="T4" s="1">
        <v>1249286</v>
      </c>
      <c r="U4" s="1">
        <v>476858</v>
      </c>
      <c r="V4" s="6">
        <v>4.08</v>
      </c>
    </row>
    <row r="5" spans="1:22" x14ac:dyDescent="0.2">
      <c r="A5" s="2" t="s">
        <v>26</v>
      </c>
      <c r="B5" s="4">
        <v>432</v>
      </c>
      <c r="C5" s="1">
        <v>244320542</v>
      </c>
      <c r="D5" s="1">
        <v>1.970393106540651</v>
      </c>
      <c r="E5" s="1">
        <v>0.1663060636767284</v>
      </c>
      <c r="F5" s="1">
        <v>208180780</v>
      </c>
      <c r="G5" s="1">
        <f t="shared" si="0"/>
        <v>97.863300829782617</v>
      </c>
      <c r="H5" s="5">
        <v>23</v>
      </c>
      <c r="I5" s="1">
        <v>21.4</v>
      </c>
      <c r="J5" s="1">
        <v>1498589</v>
      </c>
      <c r="K5" s="1">
        <v>1.9</v>
      </c>
      <c r="L5" s="1">
        <v>11646941</v>
      </c>
      <c r="M5" s="1">
        <v>43.950714070041101</v>
      </c>
      <c r="N5" s="1">
        <f t="shared" ref="N5:N14" si="1">(M5*F5)/100</f>
        <v>91496939.366581306</v>
      </c>
      <c r="O5" s="1">
        <v>1872425074</v>
      </c>
      <c r="P5" s="1">
        <f t="shared" ref="P5:P14" si="2">O5/1000000</f>
        <v>1872.425074</v>
      </c>
      <c r="Q5" s="1">
        <v>1380</v>
      </c>
      <c r="R5" s="1">
        <v>600</v>
      </c>
      <c r="S5" s="1">
        <v>286808</v>
      </c>
      <c r="T5" s="1">
        <v>1159274</v>
      </c>
      <c r="U5" s="1">
        <v>772876</v>
      </c>
      <c r="V5" s="4">
        <v>3.66</v>
      </c>
    </row>
    <row r="6" spans="1:22" x14ac:dyDescent="0.2">
      <c r="A6" s="2" t="s">
        <v>27</v>
      </c>
      <c r="B6" s="4">
        <v>451</v>
      </c>
      <c r="C6" s="1">
        <v>221467514</v>
      </c>
      <c r="D6" s="1">
        <v>3.9329168334617566</v>
      </c>
      <c r="E6" s="1">
        <v>0.20784903534675436</v>
      </c>
      <c r="F6" s="1">
        <v>185897052</v>
      </c>
      <c r="G6" s="1">
        <f t="shared" si="0"/>
        <v>95.859234131191485</v>
      </c>
      <c r="H6" s="5">
        <v>21.8</v>
      </c>
      <c r="I6" s="1">
        <v>19.600000000000001</v>
      </c>
      <c r="J6" s="1">
        <v>1292453</v>
      </c>
      <c r="K6" s="1">
        <v>1.9</v>
      </c>
      <c r="L6" s="1">
        <v>9584097</v>
      </c>
      <c r="M6" s="1">
        <v>55.537676010071301</v>
      </c>
      <c r="N6" s="1">
        <f t="shared" si="1"/>
        <v>103242902.45203377</v>
      </c>
      <c r="O6" s="1">
        <v>1836427513</v>
      </c>
      <c r="P6" s="1">
        <f t="shared" si="2"/>
        <v>1836.4275130000001</v>
      </c>
      <c r="Q6" s="1">
        <v>1699</v>
      </c>
      <c r="R6" s="1">
        <v>630</v>
      </c>
      <c r="S6" s="1">
        <v>198132</v>
      </c>
      <c r="T6" s="1">
        <v>967017</v>
      </c>
      <c r="U6" s="1">
        <v>400054</v>
      </c>
      <c r="V6" s="4">
        <v>4.72</v>
      </c>
    </row>
    <row r="7" spans="1:22" x14ac:dyDescent="0.2">
      <c r="A7" s="2" t="s">
        <v>28</v>
      </c>
      <c r="B7" s="4">
        <v>438</v>
      </c>
      <c r="C7" s="1">
        <v>229215952</v>
      </c>
      <c r="D7" s="1">
        <v>2.0496417996291925</v>
      </c>
      <c r="E7" s="1">
        <v>0.18844540027671997</v>
      </c>
      <c r="F7" s="1">
        <v>193676748</v>
      </c>
      <c r="G7" s="1">
        <f t="shared" si="0"/>
        <v>97.76191280009408</v>
      </c>
      <c r="H7" s="5">
        <v>21.4</v>
      </c>
      <c r="I7" s="1">
        <v>19.899999999999999</v>
      </c>
      <c r="J7" s="1">
        <v>1429130</v>
      </c>
      <c r="K7" s="1">
        <v>1.9</v>
      </c>
      <c r="L7" s="1">
        <v>11560221</v>
      </c>
      <c r="M7" s="1">
        <v>46.309783564684302</v>
      </c>
      <c r="N7" s="1">
        <f t="shared" si="1"/>
        <v>89691282.813919023</v>
      </c>
      <c r="O7" s="1">
        <v>1884411243</v>
      </c>
      <c r="P7" s="1">
        <f t="shared" si="2"/>
        <v>1884.411243</v>
      </c>
      <c r="Q7" s="1">
        <v>1517</v>
      </c>
      <c r="R7" s="1">
        <v>610</v>
      </c>
      <c r="S7" s="1">
        <v>248504</v>
      </c>
      <c r="T7" s="1">
        <v>1089001</v>
      </c>
      <c r="U7" s="1">
        <v>676880</v>
      </c>
      <c r="V7" s="4">
        <v>3.5819999999999999</v>
      </c>
    </row>
    <row r="8" spans="1:22" x14ac:dyDescent="0.2">
      <c r="A8" s="2" t="s">
        <v>29</v>
      </c>
      <c r="B8" s="4">
        <v>427</v>
      </c>
      <c r="C8" s="1">
        <v>254606184</v>
      </c>
      <c r="D8" s="1">
        <v>3.4452009990764636</v>
      </c>
      <c r="E8" s="1">
        <v>0.15572208194215875</v>
      </c>
      <c r="F8" s="1">
        <v>207250406</v>
      </c>
      <c r="G8" s="1">
        <f t="shared" si="0"/>
        <v>96.399076918981379</v>
      </c>
      <c r="H8" s="5">
        <v>23.5</v>
      </c>
      <c r="I8" s="1">
        <v>20.7</v>
      </c>
      <c r="J8" s="1">
        <v>1589941</v>
      </c>
      <c r="K8" s="1">
        <v>2.1</v>
      </c>
      <c r="L8" s="1">
        <v>12122649</v>
      </c>
      <c r="M8" s="1">
        <v>52.171288773828998</v>
      </c>
      <c r="N8" s="1">
        <f t="shared" si="1"/>
        <v>108125207.79919302</v>
      </c>
      <c r="O8" s="1">
        <v>2083226772</v>
      </c>
      <c r="P8" s="1">
        <f t="shared" si="2"/>
        <v>2083.226772</v>
      </c>
      <c r="Q8" s="1">
        <v>1489</v>
      </c>
      <c r="R8" s="1">
        <v>606</v>
      </c>
      <c r="S8" s="1">
        <v>272707</v>
      </c>
      <c r="T8" s="1">
        <v>1211968</v>
      </c>
      <c r="U8" s="1">
        <v>566925</v>
      </c>
      <c r="V8" s="4">
        <v>4.21</v>
      </c>
    </row>
    <row r="9" spans="1:22" x14ac:dyDescent="0.2">
      <c r="A9" s="2" t="s">
        <v>30</v>
      </c>
      <c r="B9" s="4">
        <v>442</v>
      </c>
      <c r="C9" s="1">
        <v>240248498</v>
      </c>
      <c r="D9" s="1">
        <v>6.9870174621266381</v>
      </c>
      <c r="E9" s="1">
        <v>0.2215485562183801</v>
      </c>
      <c r="F9" s="1">
        <v>190427436</v>
      </c>
      <c r="G9" s="1">
        <f t="shared" si="0"/>
        <v>92.791433981654976</v>
      </c>
      <c r="H9" s="5">
        <v>22.3</v>
      </c>
      <c r="I9" s="1">
        <v>19</v>
      </c>
      <c r="J9" s="1">
        <v>1325004</v>
      </c>
      <c r="K9" s="1">
        <v>1.8</v>
      </c>
      <c r="L9" s="1">
        <v>12128028</v>
      </c>
      <c r="M9" s="1">
        <v>50.0499711080856</v>
      </c>
      <c r="N9" s="1">
        <f t="shared" si="1"/>
        <v>95308876.699868202</v>
      </c>
      <c r="O9" s="1">
        <v>1705794583</v>
      </c>
      <c r="P9" s="1">
        <f t="shared" si="2"/>
        <v>1705.7945830000001</v>
      </c>
      <c r="Q9" s="1">
        <v>1427</v>
      </c>
      <c r="R9" s="1">
        <v>606</v>
      </c>
      <c r="S9" s="1">
        <v>237774</v>
      </c>
      <c r="T9" s="1">
        <v>1015457</v>
      </c>
      <c r="U9" s="1">
        <v>696801</v>
      </c>
      <c r="V9" s="4">
        <v>4.242</v>
      </c>
    </row>
    <row r="10" spans="1:22" x14ac:dyDescent="0.2">
      <c r="A10" s="2" t="s">
        <v>31</v>
      </c>
      <c r="B10" s="4">
        <v>441</v>
      </c>
      <c r="C10" s="1">
        <v>256641548</v>
      </c>
      <c r="D10" s="1">
        <v>2.8922386461693312</v>
      </c>
      <c r="E10" s="1">
        <v>0.232511337328134</v>
      </c>
      <c r="F10" s="1">
        <v>213941698</v>
      </c>
      <c r="G10" s="1">
        <f t="shared" si="0"/>
        <v>96.875250016502534</v>
      </c>
      <c r="H10" s="5">
        <v>23.8</v>
      </c>
      <c r="I10" s="1">
        <v>21.6</v>
      </c>
      <c r="J10" s="1">
        <v>1573407</v>
      </c>
      <c r="K10" s="1">
        <v>2.2000000000000002</v>
      </c>
      <c r="L10" s="1">
        <v>12750919</v>
      </c>
      <c r="M10" s="1">
        <v>49.600067937503503</v>
      </c>
      <c r="N10" s="1">
        <f t="shared" si="1"/>
        <v>106115227.55464858</v>
      </c>
      <c r="O10" s="1">
        <v>2111333522</v>
      </c>
      <c r="P10" s="1">
        <f t="shared" si="2"/>
        <v>2111.3335219999999</v>
      </c>
      <c r="Q10" s="1">
        <v>1553</v>
      </c>
      <c r="R10" s="1">
        <v>617</v>
      </c>
      <c r="S10" s="1">
        <v>269790</v>
      </c>
      <c r="T10" s="1">
        <v>1193963</v>
      </c>
      <c r="U10" s="1">
        <v>551772</v>
      </c>
      <c r="V10" s="4">
        <v>3.94</v>
      </c>
    </row>
    <row r="11" spans="1:22" x14ac:dyDescent="0.2">
      <c r="A11" s="2" t="s">
        <v>32</v>
      </c>
      <c r="B11" s="4">
        <v>440</v>
      </c>
      <c r="C11" s="1">
        <v>234048832</v>
      </c>
      <c r="D11" s="1">
        <v>4.1448497387244858</v>
      </c>
      <c r="E11" s="1">
        <v>0.2206675551901327</v>
      </c>
      <c r="F11" s="1">
        <v>191424522</v>
      </c>
      <c r="G11" s="1">
        <f t="shared" si="0"/>
        <v>95.634482706085379</v>
      </c>
      <c r="H11" s="5">
        <v>21.7</v>
      </c>
      <c r="I11" s="1">
        <v>19.100000000000001</v>
      </c>
      <c r="J11" s="1">
        <v>1433418</v>
      </c>
      <c r="K11" s="1">
        <v>2</v>
      </c>
      <c r="L11" s="1">
        <v>11469281</v>
      </c>
      <c r="M11" s="1">
        <v>51.812489507632101</v>
      </c>
      <c r="N11" s="1">
        <f t="shared" si="1"/>
        <v>99181810.376284897</v>
      </c>
      <c r="O11" s="1">
        <v>1905576411</v>
      </c>
      <c r="P11" s="1">
        <f t="shared" si="2"/>
        <v>1905.576411</v>
      </c>
      <c r="Q11" s="1">
        <v>1521</v>
      </c>
      <c r="R11" s="1">
        <v>612</v>
      </c>
      <c r="S11" s="1">
        <v>245516</v>
      </c>
      <c r="T11" s="1">
        <v>1091014</v>
      </c>
      <c r="U11" s="1">
        <v>650266</v>
      </c>
      <c r="V11" s="4">
        <v>4.18</v>
      </c>
    </row>
    <row r="12" spans="1:22" x14ac:dyDescent="0.2">
      <c r="A12" s="2" t="s">
        <v>33</v>
      </c>
      <c r="B12" s="4">
        <v>423.16</v>
      </c>
      <c r="C12" s="1">
        <v>254824968</v>
      </c>
      <c r="D12" s="1">
        <v>4.3026804825393397</v>
      </c>
      <c r="E12" s="1">
        <v>0.14345882094362139</v>
      </c>
      <c r="F12" s="1">
        <v>207552406</v>
      </c>
      <c r="G12" s="1">
        <f t="shared" si="0"/>
        <v>95.553860696517035</v>
      </c>
      <c r="H12" s="5">
        <v>23.5</v>
      </c>
      <c r="I12" s="1">
        <f>11.3+9.3</f>
        <v>20.6</v>
      </c>
      <c r="J12" s="1">
        <v>1658869</v>
      </c>
      <c r="K12" s="1">
        <v>2</v>
      </c>
      <c r="L12" s="1">
        <v>12323450</v>
      </c>
      <c r="M12" s="1">
        <v>42.681539936282398</v>
      </c>
      <c r="N12" s="1">
        <f t="shared" si="1"/>
        <v>88586563.055604994</v>
      </c>
      <c r="O12" s="1">
        <v>1963375453</v>
      </c>
      <c r="P12" s="1">
        <f t="shared" si="2"/>
        <v>1963.3754530000001</v>
      </c>
      <c r="Q12" s="1">
        <v>1274</v>
      </c>
      <c r="R12" s="1">
        <v>591</v>
      </c>
      <c r="S12" s="1">
        <v>349413</v>
      </c>
      <c r="T12" s="1">
        <v>1300287</v>
      </c>
      <c r="U12" s="1">
        <v>345646</v>
      </c>
      <c r="V12" s="4">
        <v>3.3460000000000001</v>
      </c>
    </row>
    <row r="13" spans="1:22" x14ac:dyDescent="0.2">
      <c r="A13" s="2" t="s">
        <v>34</v>
      </c>
      <c r="B13" s="4">
        <v>441</v>
      </c>
      <c r="C13" s="1">
        <v>291328576</v>
      </c>
      <c r="D13" s="1">
        <v>2.3766012218268835</v>
      </c>
      <c r="E13" s="1">
        <v>0.15033646290885372</v>
      </c>
      <c r="F13" s="1">
        <v>246739544</v>
      </c>
      <c r="G13" s="1">
        <f t="shared" si="0"/>
        <v>97.473062315264258</v>
      </c>
      <c r="H13" s="5">
        <v>27.4</v>
      </c>
      <c r="I13" s="1">
        <v>24.9</v>
      </c>
      <c r="J13" s="1">
        <v>1585165</v>
      </c>
      <c r="K13" s="1">
        <v>2.2999999999999998</v>
      </c>
      <c r="L13" s="1">
        <v>12876941</v>
      </c>
      <c r="M13" s="1">
        <v>52.527749191011999</v>
      </c>
      <c r="N13" s="1">
        <f t="shared" si="1"/>
        <v>129606728.82736669</v>
      </c>
      <c r="O13" s="1">
        <v>2254215045</v>
      </c>
      <c r="P13" s="1">
        <f t="shared" si="2"/>
        <v>2254.2150449999999</v>
      </c>
      <c r="Q13" s="1">
        <v>1741</v>
      </c>
      <c r="R13" s="1">
        <v>621</v>
      </c>
      <c r="S13" s="1">
        <v>227982</v>
      </c>
      <c r="T13" s="1">
        <v>1180807</v>
      </c>
      <c r="U13" s="1">
        <v>538665</v>
      </c>
      <c r="V13" s="4">
        <v>4.5350000000000001</v>
      </c>
    </row>
    <row r="14" spans="1:22" x14ac:dyDescent="0.2">
      <c r="A14" s="7" t="s">
        <v>35</v>
      </c>
      <c r="B14" s="8">
        <v>439.39</v>
      </c>
      <c r="C14" s="9">
        <v>255089588</v>
      </c>
      <c r="D14" s="9">
        <v>1.926705972952053</v>
      </c>
      <c r="E14" s="9">
        <v>0.19276853276369366</v>
      </c>
      <c r="F14" s="9">
        <v>214638180</v>
      </c>
      <c r="G14" s="9">
        <f t="shared" si="0"/>
        <v>97.880525494284257</v>
      </c>
      <c r="H14" s="10">
        <v>23.7</v>
      </c>
      <c r="I14" s="9">
        <f>12.3+9.5</f>
        <v>21.8</v>
      </c>
      <c r="J14" s="9">
        <v>1597043</v>
      </c>
      <c r="K14" s="9">
        <v>2.2000000000000002</v>
      </c>
      <c r="L14" s="1">
        <v>12530150</v>
      </c>
      <c r="M14" s="9">
        <v>48.5784594647657</v>
      </c>
      <c r="N14" s="1">
        <f t="shared" si="1"/>
        <v>104267921.26721084</v>
      </c>
      <c r="O14" s="9">
        <v>2119934200</v>
      </c>
      <c r="P14" s="9">
        <f t="shared" si="2"/>
        <v>2119.9342000000001</v>
      </c>
      <c r="Q14" s="9">
        <v>1534</v>
      </c>
      <c r="R14" s="9">
        <v>613</v>
      </c>
      <c r="S14" s="9">
        <v>277113</v>
      </c>
      <c r="T14" s="9">
        <v>1214518</v>
      </c>
      <c r="U14" s="9">
        <v>418895</v>
      </c>
      <c r="V14" s="8">
        <v>3.798</v>
      </c>
    </row>
    <row r="15" spans="1:22" x14ac:dyDescent="0.2">
      <c r="A15" s="11" t="s">
        <v>13</v>
      </c>
      <c r="B15" s="12"/>
      <c r="C15" s="12">
        <f>SUM(C4:C14)</f>
        <v>2725322688</v>
      </c>
      <c r="D15" s="12"/>
      <c r="E15" s="12">
        <f>SUM(E4:E14)</f>
        <v>2.0557215288170738</v>
      </c>
      <c r="F15" s="12">
        <f>SUM(F4:F14)</f>
        <v>2247208116</v>
      </c>
      <c r="G15" s="12"/>
      <c r="H15" s="12">
        <f>SUM(H4:H14)</f>
        <v>254.3</v>
      </c>
      <c r="I15" s="12">
        <f>SUM(I4:I14)</f>
        <v>227.3</v>
      </c>
      <c r="J15" s="12">
        <f>SUM(J4:J14)</f>
        <v>16585450</v>
      </c>
      <c r="K15" s="12">
        <f>SUM(K4:K14)</f>
        <v>22.3</v>
      </c>
      <c r="L15" s="12">
        <f>SUM(L4:L14)</f>
        <v>129906843</v>
      </c>
      <c r="M15" s="12">
        <f t="shared" ref="M15" si="3">SUM(M4:M14)</f>
        <v>543.39939970603643</v>
      </c>
      <c r="N15" s="12">
        <f>SUM(N4:N14)</f>
        <v>1109699957.8686051</v>
      </c>
      <c r="O15" s="12"/>
      <c r="P15" s="12"/>
      <c r="Q15" s="12"/>
      <c r="R15" s="12"/>
      <c r="S15" s="12"/>
      <c r="T15" s="12"/>
      <c r="U15" s="12"/>
      <c r="V15" s="12"/>
    </row>
    <row r="16" spans="1:22" x14ac:dyDescent="0.2">
      <c r="A16" s="13" t="s">
        <v>14</v>
      </c>
      <c r="B16" s="14"/>
      <c r="C16" s="14">
        <f>AVERAGE(C4:C14)</f>
        <v>247756608</v>
      </c>
      <c r="D16" s="14">
        <f>AVERAGE(D4:D14)</f>
        <v>3.9827303871005086</v>
      </c>
      <c r="E16" s="14">
        <f>AVERAGE(E4:E14)</f>
        <v>0.1868837753470067</v>
      </c>
      <c r="F16" s="14">
        <f>AVERAGE(F4:F14)</f>
        <v>204291646.90909091</v>
      </c>
      <c r="G16" s="14">
        <f>AVERAGE(G4:G14)</f>
        <v>95.83038583755247</v>
      </c>
      <c r="H16" s="14">
        <f t="shared" ref="H16:M16" si="4">AVERAGE(H4:H14)</f>
        <v>23.118181818181821</v>
      </c>
      <c r="I16" s="14">
        <f t="shared" si="4"/>
        <v>20.663636363636364</v>
      </c>
      <c r="J16" s="14">
        <f t="shared" si="4"/>
        <v>1507768.1818181819</v>
      </c>
      <c r="K16" s="14">
        <f t="shared" si="4"/>
        <v>2.0272727272727273</v>
      </c>
      <c r="L16" s="14">
        <f t="shared" si="4"/>
        <v>11809713</v>
      </c>
      <c r="M16" s="14">
        <f t="shared" si="4"/>
        <v>49.399945427821493</v>
      </c>
      <c r="N16" s="14">
        <f>AVERAGE(N4:N14)</f>
        <v>100881814.35169138</v>
      </c>
      <c r="O16" s="14">
        <f>AVERAGE(O4:O14)</f>
        <v>1971193168.4545455</v>
      </c>
      <c r="P16" s="14">
        <f>AVERAGE(P4:P14)</f>
        <v>1971.1931684545455</v>
      </c>
      <c r="Q16" s="14">
        <f>AVERAGE(Q4:Q14)</f>
        <v>1496.5454545454545</v>
      </c>
      <c r="R16" s="14">
        <f t="shared" ref="R16:V16" si="5">AVERAGE(R4:R14)</f>
        <v>609.63636363636363</v>
      </c>
      <c r="S16" s="14">
        <f t="shared" si="5"/>
        <v>268330.90909090912</v>
      </c>
      <c r="T16" s="14">
        <f t="shared" si="5"/>
        <v>1152053.8181818181</v>
      </c>
      <c r="U16" s="14">
        <f t="shared" si="5"/>
        <v>554148.90909090906</v>
      </c>
      <c r="V16" s="14">
        <f t="shared" si="5"/>
        <v>4.0266363636363645</v>
      </c>
    </row>
    <row r="17" spans="1:22" x14ac:dyDescent="0.2">
      <c r="A17" s="13" t="s">
        <v>15</v>
      </c>
      <c r="B17" s="14"/>
      <c r="C17" s="14">
        <f t="shared" ref="C17:H17" si="6">STDEV(C4:C14)</f>
        <v>18538941.280318808</v>
      </c>
      <c r="D17" s="14">
        <f t="shared" si="6"/>
        <v>2.4260517779376647</v>
      </c>
      <c r="E17" s="14">
        <f t="shared" si="6"/>
        <v>3.1037923001860271E-2</v>
      </c>
      <c r="F17" s="14">
        <f t="shared" si="6"/>
        <v>17686097.19324569</v>
      </c>
      <c r="G17" s="14">
        <f t="shared" si="6"/>
        <v>2.4297172013580597</v>
      </c>
      <c r="H17" s="14">
        <f t="shared" si="6"/>
        <v>1.6630202535256036</v>
      </c>
      <c r="I17" s="14">
        <f>AVERAGE(I5:I15)</f>
        <v>39.627272727272725</v>
      </c>
      <c r="J17" s="14">
        <f t="shared" ref="J17:Q17" si="7">STDEV(J4:J14)</f>
        <v>121808.51274013502</v>
      </c>
      <c r="K17" s="14">
        <f t="shared" si="7"/>
        <v>0.15550504230351564</v>
      </c>
      <c r="L17" s="14">
        <f t="shared" si="7"/>
        <v>946945.55446530296</v>
      </c>
      <c r="M17" s="14">
        <f t="shared" si="7"/>
        <v>3.8351163954519065</v>
      </c>
      <c r="N17" s="14">
        <f t="shared" si="7"/>
        <v>11690823.722131405</v>
      </c>
      <c r="O17" s="14">
        <f t="shared" si="7"/>
        <v>156614712.3349762</v>
      </c>
      <c r="P17" s="14">
        <f t="shared" si="7"/>
        <v>156.61471233497616</v>
      </c>
      <c r="Q17" s="14">
        <f t="shared" si="7"/>
        <v>142.51341244694385</v>
      </c>
      <c r="R17" s="14">
        <f t="shared" ref="R17:V17" si="8">STDEV(R4:R14)</f>
        <v>10.837644829691802</v>
      </c>
      <c r="S17" s="14">
        <f t="shared" si="8"/>
        <v>45008.202073521068</v>
      </c>
      <c r="T17" s="14">
        <f t="shared" si="8"/>
        <v>101070.64098027497</v>
      </c>
      <c r="U17" s="14">
        <f t="shared" si="8"/>
        <v>135789.32707503531</v>
      </c>
      <c r="V17" s="14">
        <f t="shared" si="8"/>
        <v>0.41239890221174752</v>
      </c>
    </row>
    <row r="19" spans="1:22" s="15" customForma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s="15" customFormat="1" ht="17" x14ac:dyDescent="0.2">
      <c r="A20" s="22"/>
      <c r="B20" s="22" t="s">
        <v>36</v>
      </c>
      <c r="C20" s="22" t="s">
        <v>37</v>
      </c>
      <c r="D20" s="22" t="s">
        <v>38</v>
      </c>
      <c r="E20" s="22" t="s">
        <v>39</v>
      </c>
      <c r="F20" s="22" t="s">
        <v>40</v>
      </c>
      <c r="G20" s="22" t="s">
        <v>41</v>
      </c>
      <c r="H20" s="22" t="s">
        <v>42</v>
      </c>
      <c r="I20" s="22" t="s">
        <v>43</v>
      </c>
      <c r="J20" s="23" t="s">
        <v>44</v>
      </c>
      <c r="K20" s="23" t="s">
        <v>45</v>
      </c>
      <c r="L20" s="23" t="s">
        <v>46</v>
      </c>
      <c r="M20" s="23" t="s">
        <v>47</v>
      </c>
      <c r="N20" s="23" t="s">
        <v>48</v>
      </c>
      <c r="O20" s="23" t="s">
        <v>49</v>
      </c>
      <c r="P20" s="23" t="s">
        <v>50</v>
      </c>
      <c r="Q20" s="24" t="s">
        <v>0</v>
      </c>
      <c r="R20" s="24" t="s">
        <v>6</v>
      </c>
      <c r="S20" s="24" t="s">
        <v>10</v>
      </c>
      <c r="T20" s="24" t="s">
        <v>51</v>
      </c>
      <c r="U20" s="24" t="s">
        <v>52</v>
      </c>
      <c r="V20" s="16"/>
    </row>
    <row r="21" spans="1:22" s="15" customFormat="1" x14ac:dyDescent="0.2">
      <c r="A21" s="25" t="s">
        <v>53</v>
      </c>
      <c r="B21" s="26">
        <v>13735743</v>
      </c>
      <c r="C21" s="26">
        <v>25250066</v>
      </c>
      <c r="D21" s="26">
        <v>3403958</v>
      </c>
      <c r="E21" s="26">
        <v>18711</v>
      </c>
      <c r="F21" s="26">
        <v>2452</v>
      </c>
      <c r="G21" s="27">
        <v>89</v>
      </c>
      <c r="H21" s="26">
        <v>2</v>
      </c>
      <c r="I21" s="26">
        <v>94884</v>
      </c>
      <c r="J21" s="26">
        <v>15605572134</v>
      </c>
      <c r="K21" s="26">
        <v>5176773864</v>
      </c>
      <c r="L21" s="26">
        <v>138409116</v>
      </c>
      <c r="M21" s="26">
        <v>32955045</v>
      </c>
      <c r="N21" s="26">
        <v>2835777</v>
      </c>
      <c r="O21" s="26">
        <v>153615</v>
      </c>
      <c r="P21" s="26">
        <v>618</v>
      </c>
      <c r="Q21" s="27">
        <v>753</v>
      </c>
      <c r="R21" s="27">
        <v>660</v>
      </c>
      <c r="S21" s="26">
        <v>4394335</v>
      </c>
      <c r="T21" s="26">
        <v>8394674</v>
      </c>
      <c r="U21" s="26">
        <v>45.39</v>
      </c>
      <c r="V21" s="16"/>
    </row>
  </sheetData>
  <mergeCells count="1">
    <mergeCell ref="A1:U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2021-01-11T11:44:37Z</dcterms:created>
  <dcterms:modified xsi:type="dcterms:W3CDTF">2022-01-20T13:13:22Z</dcterms:modified>
</cp:coreProperties>
</file>