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ndeman/Dropbox (University of Oregon)/MantleNodules/SUBMITTED SCIENCE/REVISED/"/>
    </mc:Choice>
  </mc:AlternateContent>
  <xr:revisionPtr revIDLastSave="0" documentId="13_ncr:1_{203086A6-293F-6E4B-B134-08E09AB915BA}" xr6:coauthVersionLast="47" xr6:coauthVersionMax="47" xr10:uidLastSave="{00000000-0000-0000-0000-000000000000}"/>
  <bookViews>
    <workbookView xWindow="1240" yWindow="800" windowWidth="29060" windowHeight="18820" xr2:uid="{1E9A24D2-1E0A-014F-BD6D-9C66E7E5A701}"/>
  </bookViews>
  <sheets>
    <sheet name="Table A1" sheetId="1" r:id="rId1"/>
    <sheet name="Table A2" sheetId="4" r:id="rId2"/>
    <sheet name="Table A3 Mattey et al with ages" sheetId="2" r:id="rId3"/>
    <sheet name="Table A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4" l="1"/>
  <c r="H28" i="4"/>
  <c r="E228" i="1"/>
  <c r="D228" i="1"/>
  <c r="D134" i="1"/>
  <c r="E134" i="1"/>
  <c r="E77" i="1"/>
  <c r="D77" i="1"/>
  <c r="J230" i="1"/>
  <c r="X231" i="1"/>
  <c r="W231" i="1"/>
  <c r="V231" i="1"/>
  <c r="U231" i="1"/>
  <c r="T231" i="1"/>
  <c r="S231" i="1"/>
  <c r="Q231" i="1"/>
  <c r="L231" i="1"/>
  <c r="J231" i="1"/>
  <c r="I231" i="1"/>
  <c r="X230" i="1"/>
  <c r="W230" i="1"/>
  <c r="V230" i="1"/>
  <c r="U230" i="1"/>
  <c r="T230" i="1"/>
  <c r="S230" i="1"/>
  <c r="Q230" i="1"/>
  <c r="L230" i="1"/>
  <c r="I230" i="1"/>
  <c r="F230" i="1"/>
  <c r="F178" i="1"/>
  <c r="F231" i="1" s="1"/>
  <c r="K77" i="1"/>
  <c r="H15" i="1"/>
  <c r="G35" i="4"/>
  <c r="H14" i="4"/>
  <c r="G14" i="4"/>
  <c r="H35" i="4"/>
  <c r="D13" i="4"/>
  <c r="D12" i="4"/>
  <c r="D11" i="4"/>
  <c r="D10" i="4"/>
  <c r="D9" i="4"/>
  <c r="D8" i="4"/>
  <c r="D7" i="4"/>
  <c r="D6" i="4"/>
  <c r="D5" i="4"/>
  <c r="D27" i="4"/>
  <c r="D26" i="4"/>
  <c r="D25" i="4"/>
  <c r="D24" i="4"/>
  <c r="D23" i="4"/>
  <c r="D22" i="4"/>
  <c r="D21" i="4"/>
  <c r="D20" i="4"/>
  <c r="D19" i="4"/>
  <c r="D18" i="4"/>
  <c r="D17" i="4"/>
  <c r="D16" i="4"/>
  <c r="G231" i="1" l="1"/>
  <c r="G230" i="1"/>
</calcChain>
</file>

<file path=xl/sharedStrings.xml><?xml version="1.0" encoding="utf-8"?>
<sst xmlns="http://schemas.openxmlformats.org/spreadsheetml/2006/main" count="795" uniqueCount="454">
  <si>
    <t>Locality</t>
  </si>
  <si>
    <t>Lithology</t>
  </si>
  <si>
    <t>Sample</t>
  </si>
  <si>
    <t>Ol</t>
  </si>
  <si>
    <t>Opx</t>
  </si>
  <si>
    <t>Cpx</t>
  </si>
  <si>
    <t>Geronimo 20 sp-lhz</t>
  </si>
  <si>
    <t>ZH1</t>
  </si>
  <si>
    <t>Geronimo 2° sp-lhz</t>
  </si>
  <si>
    <t>1A 20-2</t>
  </si>
  <si>
    <t>1A 20-7</t>
  </si>
  <si>
    <t>lA 20-9WR</t>
  </si>
  <si>
    <t>IA 20-9V</t>
  </si>
  <si>
    <t>Dish Hill 2° sp-lhz</t>
  </si>
  <si>
    <t>1A h ENO2</t>
  </si>
  <si>
    <t>1A h Ba-2-1</t>
  </si>
  <si>
    <t>1B 20-12</t>
  </si>
  <si>
    <t>1B 21-6</t>
  </si>
  <si>
    <t>1B ZH5</t>
  </si>
  <si>
    <t>IB h 22-16A</t>
  </si>
  <si>
    <t>Dish Hill 20 sp-lhz</t>
  </si>
  <si>
    <t>I B h ENO1</t>
  </si>
  <si>
    <t>IB h Ba-l-72</t>
  </si>
  <si>
    <t>2 20-6</t>
  </si>
  <si>
    <t>2 20-8</t>
  </si>
  <si>
    <t>Massif Central sp-lhz</t>
  </si>
  <si>
    <t>1A 91-3</t>
  </si>
  <si>
    <t>1A 91-4</t>
  </si>
  <si>
    <t>1A 91-8</t>
  </si>
  <si>
    <t>IA 91-9</t>
  </si>
  <si>
    <t>1B 83-67</t>
  </si>
  <si>
    <t>Thumb 21 gt-lhz</t>
  </si>
  <si>
    <t>h N077</t>
  </si>
  <si>
    <t>h H077</t>
  </si>
  <si>
    <t>h A082</t>
  </si>
  <si>
    <t>Thumb 2j gt-lhz</t>
  </si>
  <si>
    <t>I078</t>
  </si>
  <si>
    <t>R077</t>
  </si>
  <si>
    <t>h D076</t>
  </si>
  <si>
    <t>U078</t>
  </si>
  <si>
    <t>B082</t>
  </si>
  <si>
    <t>Thumb 2L gt-lhz</t>
  </si>
  <si>
    <t>h 140</t>
  </si>
  <si>
    <t>Udachnaya 22 mega-dun</t>
  </si>
  <si>
    <t>Lo-T D UV69/76</t>
  </si>
  <si>
    <t>Udachnaya 22</t>
  </si>
  <si>
    <t>UV255/75</t>
  </si>
  <si>
    <t>megachrdun Lo-T D UV47/76</t>
  </si>
  <si>
    <t>mega-dun Lo-T D UV49/76</t>
  </si>
  <si>
    <t>mega-dun Lo-T D UV70/76</t>
  </si>
  <si>
    <t>gt-lhz? Lo-T U V 413189</t>
  </si>
  <si>
    <t>gt-lhz Lo-T UV417/89</t>
  </si>
  <si>
    <t>gt-lhz Hi-T UV61/91</t>
  </si>
  <si>
    <t>Premier 6</t>
  </si>
  <si>
    <t>gt-lhz Hi-T PHN 5239</t>
  </si>
  <si>
    <t>gt-lhz Hi-T PHN 5267</t>
  </si>
  <si>
    <t>gt-lhz Hi-T PHN 5246</t>
  </si>
  <si>
    <t>gt-lhz Hi-T FRB 909</t>
  </si>
  <si>
    <t>gt-hz Lo-T PHN 5273</t>
  </si>
  <si>
    <t>sp-lhz Lo-T PHN 5275</t>
  </si>
  <si>
    <t>sp/gt-lhz Lo-T FRB 1350</t>
  </si>
  <si>
    <t>Jagersfontein gt-hz</t>
  </si>
  <si>
    <t>JFL HI</t>
  </si>
  <si>
    <t>Jagersfontein gt-lhz</t>
  </si>
  <si>
    <t>Hi-T JFL L1</t>
  </si>
  <si>
    <t>Bultfontein 25 PKP</t>
  </si>
  <si>
    <t>h AJE 125</t>
  </si>
  <si>
    <t>Bultfontein 25 PGP</t>
  </si>
  <si>
    <t>h AJE 159</t>
  </si>
  <si>
    <t>Bultfontein 25 GP</t>
  </si>
  <si>
    <t>h AJE 164</t>
  </si>
  <si>
    <t>h AJE 168</t>
  </si>
  <si>
    <t>Kaalvallei perid</t>
  </si>
  <si>
    <t>D KV9</t>
  </si>
  <si>
    <t>Finsch 22,23 gt-lhz</t>
  </si>
  <si>
    <t>D F 556</t>
  </si>
  <si>
    <t>Finsch 22,23 gt-hz</t>
  </si>
  <si>
    <t>D F 865</t>
  </si>
  <si>
    <t>D F 866</t>
  </si>
  <si>
    <t>JJG 147</t>
  </si>
  <si>
    <t>Finsch SDI</t>
  </si>
  <si>
    <t>hz 13A (1) §</t>
  </si>
  <si>
    <t>P 8(6)</t>
  </si>
  <si>
    <t>SDI</t>
  </si>
  <si>
    <t xml:space="preserve"> 8(4)</t>
  </si>
  <si>
    <t xml:space="preserve"> 8(7)</t>
  </si>
  <si>
    <t>8(3)</t>
  </si>
  <si>
    <t>8(2)</t>
  </si>
  <si>
    <t>Baja</t>
  </si>
  <si>
    <t>sp</t>
  </si>
  <si>
    <t xml:space="preserve">CSQ32e </t>
  </si>
  <si>
    <t>Dish Hill</t>
  </si>
  <si>
    <t>s sp-lhz</t>
  </si>
  <si>
    <t xml:space="preserve">33b-18  </t>
  </si>
  <si>
    <t xml:space="preserve">DH-AA  </t>
  </si>
  <si>
    <t>8 sp-lhz</t>
  </si>
  <si>
    <t xml:space="preserve">DH-A  </t>
  </si>
  <si>
    <t xml:space="preserve">DH-B  </t>
  </si>
  <si>
    <t xml:space="preserve">DH-L </t>
  </si>
  <si>
    <t>Hawaii</t>
  </si>
  <si>
    <t>gt-lhz SL</t>
  </si>
  <si>
    <t xml:space="preserve">C-18 </t>
  </si>
  <si>
    <t xml:space="preserve">CLC20 </t>
  </si>
  <si>
    <t>NB40</t>
  </si>
  <si>
    <t>BN55</t>
  </si>
  <si>
    <t>LS</t>
  </si>
  <si>
    <t>MB19</t>
  </si>
  <si>
    <t xml:space="preserve">From Chazot et al </t>
  </si>
  <si>
    <t>Bir Ali Yemen</t>
  </si>
  <si>
    <t>Gulf af Aden Spinel Lherzolites</t>
  </si>
  <si>
    <t>d18O other min</t>
  </si>
  <si>
    <t>BA5</t>
  </si>
  <si>
    <t>BA7</t>
  </si>
  <si>
    <t>4.75 Sp</t>
  </si>
  <si>
    <t>BA8</t>
  </si>
  <si>
    <t>4.54 Sp</t>
  </si>
  <si>
    <t>Ataq</t>
  </si>
  <si>
    <t>JK1</t>
  </si>
  <si>
    <t>JK4</t>
  </si>
  <si>
    <t>4.00 Sp</t>
  </si>
  <si>
    <t>JK5</t>
  </si>
  <si>
    <t>Ataq hydrous</t>
  </si>
  <si>
    <t>JK2</t>
  </si>
  <si>
    <t>5.35 Amph</t>
  </si>
  <si>
    <t>JK2 vein</t>
  </si>
  <si>
    <t>5.45Amph</t>
  </si>
  <si>
    <t>JK3</t>
  </si>
  <si>
    <t>5.53 Amph, 3.99 Sp</t>
  </si>
  <si>
    <t>JK7</t>
  </si>
  <si>
    <t>JK8</t>
  </si>
  <si>
    <t>5.37 Amph</t>
  </si>
  <si>
    <t>Nunivak W coast of Alaska small Island in the Bering Sea</t>
  </si>
  <si>
    <t>UM1</t>
  </si>
  <si>
    <t>5.34 Amph 3.84 Sp</t>
  </si>
  <si>
    <t>5.54 Phlog</t>
  </si>
  <si>
    <t xml:space="preserve">Age 2, Ga </t>
  </si>
  <si>
    <t>AGE 1 Model</t>
  </si>
  <si>
    <t>________________________________________________________________________________________________________________________________________________________________________________________________________________________________________________________</t>
  </si>
  <si>
    <t>composition, WR</t>
  </si>
  <si>
    <t>T°C</t>
  </si>
  <si>
    <t>Age</t>
  </si>
  <si>
    <t>Rock name</t>
  </si>
  <si>
    <t>Data source</t>
  </si>
  <si>
    <t>Ol, Av</t>
  </si>
  <si>
    <t>Grt/ Sp</t>
  </si>
  <si>
    <t>Bulk</t>
  </si>
  <si>
    <t>CaO</t>
  </si>
  <si>
    <t>Mg#WR</t>
  </si>
  <si>
    <t>BK-1990</t>
  </si>
  <si>
    <t>T-RD, Ga</t>
  </si>
  <si>
    <t>Sp/Gar</t>
  </si>
  <si>
    <t>Jericho: Slave Craton, Canada (PPR)</t>
  </si>
  <si>
    <t>Kopylova et al 1999,2000</t>
  </si>
  <si>
    <t>LGS26 -M11</t>
  </si>
  <si>
    <t>Gr-Sp Hzb</t>
  </si>
  <si>
    <t>-"-</t>
  </si>
  <si>
    <t xml:space="preserve"> </t>
  </si>
  <si>
    <t xml:space="preserve">LGS22-M1  </t>
  </si>
  <si>
    <t xml:space="preserve">LGS22-M5  </t>
  </si>
  <si>
    <t>Jagersfontein: Kaapvaal Craton, S.Africa (AR)</t>
  </si>
  <si>
    <t xml:space="preserve">JF15-09  </t>
  </si>
  <si>
    <t>Sp Hzb, op-rich</t>
  </si>
  <si>
    <t>Unpublished</t>
  </si>
  <si>
    <t xml:space="preserve">JF15-11  </t>
  </si>
  <si>
    <t>Sp Hzb, cp</t>
  </si>
  <si>
    <t xml:space="preserve">JF15-15  </t>
  </si>
  <si>
    <t xml:space="preserve">JF15-63  </t>
  </si>
  <si>
    <t>Gr Hzb</t>
  </si>
  <si>
    <t>Obnazhennaya: NE Siberian Craton, Russia (AR)</t>
  </si>
  <si>
    <t xml:space="preserve">Obn22-13  </t>
  </si>
  <si>
    <t>Sp Lh</t>
  </si>
  <si>
    <t>Ionov ea, 2015b</t>
  </si>
  <si>
    <t xml:space="preserve">Obn1017  </t>
  </si>
  <si>
    <t xml:space="preserve">Obn37-13  </t>
  </si>
  <si>
    <t>Sp Wehrlite</t>
  </si>
  <si>
    <t xml:space="preserve">Obn01-13  </t>
  </si>
  <si>
    <t>Sp Lh, opx-rich</t>
  </si>
  <si>
    <t xml:space="preserve">Obn08-13  </t>
  </si>
  <si>
    <t xml:space="preserve">Obn69-13  </t>
  </si>
  <si>
    <t>Sp Hzb</t>
  </si>
  <si>
    <t>Udachnaya, central Siberian Craton, Russia (AR dunites)</t>
  </si>
  <si>
    <t xml:space="preserve">U220  </t>
  </si>
  <si>
    <t>Megacr-Dunite</t>
  </si>
  <si>
    <t>Ionov ea (2010)</t>
  </si>
  <si>
    <t xml:space="preserve">Uv591-09  </t>
  </si>
  <si>
    <t>Dunite</t>
  </si>
  <si>
    <t>Ionov ea (2020a)</t>
  </si>
  <si>
    <t xml:space="preserve">Uv499-09  </t>
  </si>
  <si>
    <t>Udachnaya, central Siberian Craton, Russia (PPR harzburgites)</t>
  </si>
  <si>
    <t xml:space="preserve">Uv76-13  </t>
  </si>
  <si>
    <t xml:space="preserve">Uv90-03  </t>
  </si>
  <si>
    <t>Doucet ea (2012)</t>
  </si>
  <si>
    <t xml:space="preserve">Uv101-3  </t>
  </si>
  <si>
    <t xml:space="preserve">Uv105-03  </t>
  </si>
  <si>
    <t>Sp Hzb, no cp</t>
  </si>
  <si>
    <t xml:space="preserve">Uv107-03  </t>
  </si>
  <si>
    <t xml:space="preserve">Uv101-11  </t>
  </si>
  <si>
    <t xml:space="preserve">Uv402-09  </t>
  </si>
  <si>
    <t xml:space="preserve">Uv419 -09  </t>
  </si>
  <si>
    <t>Doucet ea (2013)</t>
  </si>
  <si>
    <t xml:space="preserve">Uv454-09  </t>
  </si>
  <si>
    <t xml:space="preserve">Uv504-09  </t>
  </si>
  <si>
    <t>Uv542-09</t>
  </si>
  <si>
    <t xml:space="preserve">Uv-573-09 </t>
  </si>
  <si>
    <t>Transit. Gr Lh</t>
  </si>
  <si>
    <t xml:space="preserve">Uv585-09 </t>
  </si>
  <si>
    <t xml:space="preserve">Uv590-09 </t>
  </si>
  <si>
    <t xml:space="preserve">Uv600-09 </t>
  </si>
  <si>
    <t>Uv604-09</t>
  </si>
  <si>
    <t>KC137-08</t>
  </si>
  <si>
    <t xml:space="preserve">U4 </t>
  </si>
  <si>
    <t xml:space="preserve">U15 </t>
  </si>
  <si>
    <t xml:space="preserve">U24 </t>
  </si>
  <si>
    <t xml:space="preserve">U29 </t>
  </si>
  <si>
    <t>Gar Lh</t>
  </si>
  <si>
    <t xml:space="preserve">U52 </t>
  </si>
  <si>
    <t xml:space="preserve">U64 </t>
  </si>
  <si>
    <t xml:space="preserve">U71 </t>
  </si>
  <si>
    <t>Transit. Gr Hzb</t>
  </si>
  <si>
    <t>U260</t>
  </si>
  <si>
    <t>Gar Hzb</t>
  </si>
  <si>
    <t>U280</t>
  </si>
  <si>
    <t xml:space="preserve">U283 </t>
  </si>
  <si>
    <t>U501</t>
  </si>
  <si>
    <t xml:space="preserve">U503 </t>
  </si>
  <si>
    <t>Sheared Gr Hzb</t>
  </si>
  <si>
    <t xml:space="preserve">U504 </t>
  </si>
  <si>
    <t xml:space="preserve">U506 </t>
  </si>
  <si>
    <t xml:space="preserve">U508 </t>
  </si>
  <si>
    <t xml:space="preserve">U1123 </t>
  </si>
  <si>
    <t xml:space="preserve">U1147 </t>
  </si>
  <si>
    <t xml:space="preserve">U1188 </t>
  </si>
  <si>
    <t xml:space="preserve">TOK9510-17 </t>
  </si>
  <si>
    <t>Ionov ea (2006)</t>
  </si>
  <si>
    <t xml:space="preserve">TOK9502-9 </t>
  </si>
  <si>
    <t>Vitim, southern Siberia (off-craton Sp peridotite)</t>
  </si>
  <si>
    <t>Ionov &amp; Hofmann (2007)</t>
  </si>
  <si>
    <t>Tariat, central Mongolia (off-craton Sp peridotites)</t>
  </si>
  <si>
    <t xml:space="preserve">Mo95 </t>
  </si>
  <si>
    <t>Sp Lh, low-cp</t>
  </si>
  <si>
    <t>MHP-1 1.08</t>
  </si>
  <si>
    <t>Sp Lh, px-rich</t>
  </si>
  <si>
    <t>Mo4500-18</t>
  </si>
  <si>
    <t xml:space="preserve">Mo+1 79-4 </t>
  </si>
  <si>
    <t xml:space="preserve">Mo8530-24 </t>
  </si>
  <si>
    <t>Dariganga, SE Mongolia (off-craton Sp peridotites)</t>
  </si>
  <si>
    <t xml:space="preserve">DAR9419-5 </t>
  </si>
  <si>
    <t>BN-8</t>
  </si>
  <si>
    <t>Far eastern Russia (off-craton Sp peridotites)</t>
  </si>
  <si>
    <t xml:space="preserve">Sv32 </t>
  </si>
  <si>
    <t>Ionov ea (2020b)</t>
  </si>
  <si>
    <t>Spitsbergen, Svalbard (off-craton Sp peridotites)</t>
  </si>
  <si>
    <t>SB2161-7-3</t>
  </si>
  <si>
    <t>SB2161-7-2</t>
  </si>
  <si>
    <t xml:space="preserve">SB2166-5 </t>
  </si>
  <si>
    <t>Avacha, Kamchatka arc (CZ)</t>
  </si>
  <si>
    <t>Av-1</t>
  </si>
  <si>
    <t>Sp Hzb ±cp,am</t>
  </si>
  <si>
    <t>Av-2</t>
  </si>
  <si>
    <t>Av-3</t>
  </si>
  <si>
    <t>Av-4</t>
  </si>
  <si>
    <t>Av-6</t>
  </si>
  <si>
    <t>Av-7</t>
  </si>
  <si>
    <t>Av-8</t>
  </si>
  <si>
    <t>Av-9</t>
  </si>
  <si>
    <t>Av-10</t>
  </si>
  <si>
    <t>Av-11</t>
  </si>
  <si>
    <t>Av-12</t>
  </si>
  <si>
    <t>Av-13</t>
  </si>
  <si>
    <t>Av-14</t>
  </si>
  <si>
    <t>Av-15</t>
  </si>
  <si>
    <t>Av-16</t>
  </si>
  <si>
    <t>Av-17</t>
  </si>
  <si>
    <t>A2</t>
  </si>
  <si>
    <t>A3</t>
  </si>
  <si>
    <t>Sp Hrz, reacted</t>
  </si>
  <si>
    <t>A3 neoblasts</t>
  </si>
  <si>
    <t>A5</t>
  </si>
  <si>
    <t>A5a</t>
  </si>
  <si>
    <t>Sp Hrz</t>
  </si>
  <si>
    <t>B1</t>
  </si>
  <si>
    <t xml:space="preserve">Residual </t>
  </si>
  <si>
    <t>B3</t>
  </si>
  <si>
    <t>B5</t>
  </si>
  <si>
    <t>B6</t>
  </si>
  <si>
    <t>Pyroxenite</t>
  </si>
  <si>
    <t>D4</t>
  </si>
  <si>
    <t xml:space="preserve">Sp-Hrz, Residual </t>
  </si>
  <si>
    <t>D7</t>
  </si>
  <si>
    <t xml:space="preserve">Sp Hrz, reacted </t>
  </si>
  <si>
    <t>E1</t>
  </si>
  <si>
    <t xml:space="preserve">Sp HrzResidual </t>
  </si>
  <si>
    <t>E3</t>
  </si>
  <si>
    <t>Abbreviations: Hzb, harzburgite; Lh, lherzolite; ol, olivine; op, orthopyroxene; cp, clinopyroxene; gr, garnet; sp, spinel; phl, phlogopite.</t>
  </si>
  <si>
    <t>Data sources:</t>
  </si>
  <si>
    <t>Ionov et al. (2006): Ionov D.A., Shirey S.B., Weis D., Brügmann G. (2006). Os-Hf-Sr-Nd isotope and PGE systematics of spinel peridotite xenoliths from Tok, SE Siberian craton: Effects of pervasive metasomatism in shallow refractory mantle. Earth Planet. Sci. Lett. 241, N°1-2, 47-64. DOI: 10.1016/j.epsl.2005.138.</t>
  </si>
  <si>
    <t>Ionov &amp; Hofmann (2007): Ionov D.A. and Hofmann A.W. (2007). Depth of formation of subcontinental off-craton peridotites. Earth Planet. Sci. Lett. 261, N°3-4, 620-634. DOI: 10.1016/j.epsl.2007.07.036</t>
  </si>
  <si>
    <t>Ionov et al. (2010): Ionov D.A., Doucet L.S., Ashchepkov I.V. (2010) Composition of the lithospheric mantle in the Siberian craton: New constraints from fresh peridotites in the Udachnaya-East kimberlite. J. Petrology 51 (11): 2177-2210. doi: 10.1093/petrology/egq05.</t>
  </si>
  <si>
    <t>Doucet et al. (2013): Doucet L.S., Ionov D.A., Golovin A.V. (2013) The origin of coarse garnet peridotites in cratonic lithosphere: new data on xenoliths from the Udachnaya kimberlite, central Siberia. Contrib. Miner. Petrol. 165 (6), 1225-1242, doi:10.1007/s00410-013-0855-8.</t>
  </si>
  <si>
    <t>Ionov et al. (2015a): Ionov DA, Doucet LS, Carlson RW, Golovin AV, Korsakov AV (2015) Post-Archean formation of the lithospheric mantle in the central Siberian craton: Re-Os and PGE study of peridotite xenoliths from the Udachnaya kimberlite. Geochim. Cosmochim. Acta 165, 466-483, doi: 10.1016/j.gca.2015.06.035</t>
  </si>
  <si>
    <t>Ionov et al. (2015b): The age and history of the lithospheric mantle of the Siberian craton: Re-Os and PGE study of peridotite xenoliths from the Obnazhennaya kimberlite. Earth Planet. Sci. Lett. 428, 108-119, doi: 10.1016/j.epsl.2015.07.007.</t>
  </si>
  <si>
    <t>Carlson &amp; Ionov (2019): Carlson RW, Ionov DA (2019) Compositional characteristics of the MORB mantle and Bulk Silicate Earth based on spinel peridotites from the Tariat region, Mongolia. Geochim. Cosmochim. Acta 257, 206-223, doi: 10.1016/j.gca.2019.05.010</t>
  </si>
  <si>
    <t xml:space="preserve">Ionov et al. (2020a): Ionov DA, Liu Z, Li J, Golovin AG, Korsakov AV, Xu Y (2020) The age and origin of cratonic lithospheric mantle: Archean dunites vs. Paleoproterozoic harzburgites from the Udachnaya kimberlite, Siberian craton. Geochim. Cosmochim. Acta, 281, 67-90 (15 July), doi: 10.1016/j.gca.2025.009 </t>
  </si>
  <si>
    <t xml:space="preserve">Ionov et al. (2020b): Ionov DA, Guo P, Nelson WR, Shirey SB, Willbold M (2020) Paleoproterozoic melt-depleted lithospheric mantle in the Khanka block, far eastern Russia: inferences for mobile belts bordering the North China and Siberian cratons. Geochim. Cosmochim. Acta 270, 95-111; doi: 10.1016/j.gca.2019.11.019 </t>
  </si>
  <si>
    <t>Kopylova MG, JK Russell, H Cookenboo (1999) Petrology of peridotite and pyroxenite xenoliths from the Jericho kimberlite: implications for the thermal state of the mantle beneath the Slave craton, northern Canada. Journal of Petrology 40 (1), 79-104</t>
  </si>
  <si>
    <t>Kopylova MG, JK Russell (2000) Chemical stratification of cratonic lithosphere: constraints from the Northern Slave craton, Canada. Earth and Planetary Science Letters 181 (1-2), 71-87</t>
  </si>
  <si>
    <t>Tollan PME (2014)  Tale of Two Arcs: Petrogenesis of Ultramafic Xenoliths Sampling the Upper Mantle Wedge Beneath the West Bismarck Island Arc. Doctoral thesis, Durham University.</t>
  </si>
  <si>
    <t>Tollan PME, HSC O'Neill, J Hermann, A Benedictus, RJ Arculus.(2015) Frozen melt–rock reaction in a peridotite xenolith from sub-arc mantle recorded by diffusion of trace elements and water in olivine. Earth and Planetary Science Letters 422, 169-181</t>
  </si>
  <si>
    <t>___________________________________________________________________________________________________________________________________</t>
  </si>
  <si>
    <t>this study</t>
  </si>
  <si>
    <t>Mattey et al. (1994)</t>
  </si>
  <si>
    <t>n</t>
  </si>
  <si>
    <t>Olivine</t>
  </si>
  <si>
    <t>5.224±0.120</t>
  </si>
  <si>
    <t>Orthopyroxene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</si>
  <si>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18O,‰</t>
    </r>
  </si>
  <si>
    <t>5.337±0.112</t>
  </si>
  <si>
    <t>Age,  Ga</t>
  </si>
  <si>
    <r>
      <rPr>
        <sz val="10"/>
        <rFont val="Symbol"/>
        <charset val="2"/>
      </rPr>
      <t>d</t>
    </r>
    <r>
      <rPr>
        <sz val="10"/>
        <rFont val="Arial"/>
        <family val="2"/>
      </rPr>
      <t>'</t>
    </r>
    <r>
      <rPr>
        <vertAlign val="superscript"/>
        <sz val="11"/>
        <rFont val="Arial"/>
        <family val="2"/>
      </rPr>
      <t>17</t>
    </r>
    <r>
      <rPr>
        <sz val="10"/>
        <rFont val="Arial"/>
        <family val="2"/>
      </rPr>
      <t>O ‰</t>
    </r>
  </si>
  <si>
    <r>
      <rPr>
        <sz val="10"/>
        <rFont val="Symbol"/>
        <charset val="2"/>
      </rPr>
      <t>d</t>
    </r>
    <r>
      <rPr>
        <sz val="10"/>
        <rFont val="Arial"/>
        <family val="2"/>
      </rPr>
      <t>'</t>
    </r>
    <r>
      <rPr>
        <vertAlign val="superscript"/>
        <sz val="11"/>
        <rFont val="Arial"/>
        <family val="2"/>
      </rPr>
      <t>18</t>
    </r>
    <r>
      <rPr>
        <sz val="10"/>
        <rFont val="Arial"/>
        <family val="2"/>
      </rPr>
      <t>O ‰</t>
    </r>
  </si>
  <si>
    <r>
      <rPr>
        <sz val="10"/>
        <rFont val="Symbol"/>
        <charset val="2"/>
      </rPr>
      <t>D</t>
    </r>
    <r>
      <rPr>
        <sz val="10"/>
        <rFont val="Arial"/>
        <family val="2"/>
      </rPr>
      <t>'</t>
    </r>
    <r>
      <rPr>
        <vertAlign val="superscript"/>
        <sz val="11"/>
        <rFont val="Arial"/>
        <family val="2"/>
      </rPr>
      <t>17</t>
    </r>
    <r>
      <rPr>
        <sz val="10"/>
        <rFont val="Arial"/>
        <family val="2"/>
      </rPr>
      <t>O ‰</t>
    </r>
  </si>
  <si>
    <t>±1stdev</t>
  </si>
  <si>
    <t>SB2161-7-2 ol-1</t>
  </si>
  <si>
    <r>
      <t xml:space="preserve">primed notation use linearization: </t>
    </r>
    <r>
      <rPr>
        <sz val="10"/>
        <rFont val="Symbol"/>
        <charset val="2"/>
      </rPr>
      <t>d</t>
    </r>
    <r>
      <rPr>
        <sz val="10"/>
        <rFont val="Arial"/>
        <family val="2"/>
      </rPr>
      <t>'</t>
    </r>
    <r>
      <rPr>
        <vertAlign val="superscript"/>
        <sz val="10"/>
        <rFont val="Arial"/>
        <family val="2"/>
      </rPr>
      <t>1x</t>
    </r>
    <r>
      <rPr>
        <sz val="10"/>
        <rFont val="Arial"/>
        <family val="2"/>
      </rPr>
      <t>O=1000 ln(</t>
    </r>
    <r>
      <rPr>
        <sz val="10"/>
        <rFont val="Symbol"/>
        <charset val="2"/>
      </rPr>
      <t>d</t>
    </r>
    <r>
      <rPr>
        <vertAlign val="superscript"/>
        <sz val="10"/>
        <rFont val="Arial"/>
        <family val="2"/>
      </rPr>
      <t>1x</t>
    </r>
    <r>
      <rPr>
        <sz val="10"/>
        <rFont val="Arial"/>
        <family val="2"/>
      </rPr>
      <t>O/1000+1), where x is 18 or 17</t>
    </r>
  </si>
  <si>
    <t xml:space="preserve">UV504-09 ol-1 </t>
  </si>
  <si>
    <t xml:space="preserve">LGS22 M1 ol-1  </t>
  </si>
  <si>
    <t xml:space="preserve">LGS22-M5 ol-1  </t>
  </si>
  <si>
    <t xml:space="preserve">Obn01-13 ol-1  </t>
  </si>
  <si>
    <t xml:space="preserve">Obn08-13 ol-1 </t>
  </si>
  <si>
    <t xml:space="preserve">Obn69-13 ol-1 </t>
  </si>
  <si>
    <t xml:space="preserve">UV105-03 ol-1  </t>
  </si>
  <si>
    <t xml:space="preserve">UV419-09 ol-1  </t>
  </si>
  <si>
    <t xml:space="preserve">UV504-09 ol-1  </t>
  </si>
  <si>
    <t xml:space="preserve">TOK9510-17 ol  </t>
  </si>
  <si>
    <t xml:space="preserve">Obn22-13 ol-1  </t>
  </si>
  <si>
    <t xml:space="preserve">Obn1017 ol-3  </t>
  </si>
  <si>
    <t xml:space="preserve">Obn37-13 ol  </t>
  </si>
  <si>
    <t xml:space="preserve">Uv591-09 ol  </t>
  </si>
  <si>
    <t xml:space="preserve">JF15-09 ol-1  </t>
  </si>
  <si>
    <t xml:space="preserve">Uv499-09 ol  </t>
  </si>
  <si>
    <t xml:space="preserve">LGS26 ol  </t>
  </si>
  <si>
    <t>JF15-01  ol-1</t>
  </si>
  <si>
    <t xml:space="preserve">AV20 opx vein </t>
  </si>
  <si>
    <t xml:space="preserve">AV19+13+20 opx vein amph </t>
  </si>
  <si>
    <t xml:space="preserve">AV-21 opx vein </t>
  </si>
  <si>
    <t xml:space="preserve">AV1 opx vein </t>
  </si>
  <si>
    <t xml:space="preserve">AV-9 opx vein </t>
  </si>
  <si>
    <r>
      <rPr>
        <sz val="10"/>
        <rFont val="Symbol"/>
        <charset val="2"/>
      </rPr>
      <t>d</t>
    </r>
    <r>
      <rPr>
        <vertAlign val="superscript"/>
        <sz val="11"/>
        <rFont val="Arial"/>
        <family val="2"/>
      </rPr>
      <t>18</t>
    </r>
    <r>
      <rPr>
        <sz val="10"/>
        <rFont val="Arial"/>
        <family val="2"/>
      </rPr>
      <t>O ‰</t>
    </r>
    <r>
      <rPr>
        <sz val="9"/>
        <rFont val="Arial"/>
        <family val="2"/>
      </rPr>
      <t xml:space="preserve"> </t>
    </r>
  </si>
  <si>
    <t>Proterozoic</t>
  </si>
  <si>
    <t>Average</t>
  </si>
  <si>
    <t>Archean</t>
  </si>
  <si>
    <t>Phanerozoic</t>
  </si>
  <si>
    <t>_________________________________________________________________________________</t>
  </si>
  <si>
    <t xml:space="preserve">Table A1 Oxygen isotopic values, ages, compositional parameters and modes of mineral abundances in 104 studied mantle peridotites  </t>
  </si>
  <si>
    <t>for dataset averages see the bottom of the table.</t>
  </si>
  <si>
    <r>
      <rPr>
        <sz val="10"/>
        <color theme="1"/>
        <rFont val="Symbol"/>
        <charset val="2"/>
      </rPr>
      <t>d</t>
    </r>
    <r>
      <rPr>
        <sz val="8"/>
        <color theme="1"/>
        <rFont val="MS Sans Serif"/>
      </rPr>
      <t>18</t>
    </r>
    <r>
      <rPr>
        <sz val="10"/>
        <color theme="1"/>
        <rFont val="MS Sans Serif"/>
      </rPr>
      <t>O, VSMOW</t>
    </r>
  </si>
  <si>
    <t>Modal Abundance, %</t>
  </si>
  <si>
    <t>Estimated</t>
  </si>
  <si>
    <t>__________________________________________________</t>
  </si>
  <si>
    <t>_____________________________________</t>
  </si>
  <si>
    <t>______________________</t>
  </si>
  <si>
    <t>_______</t>
  </si>
  <si>
    <t>________</t>
  </si>
  <si>
    <t>_____</t>
  </si>
  <si>
    <t>% Melt</t>
  </si>
  <si>
    <r>
      <rPr>
        <sz val="10"/>
        <color theme="1"/>
        <rFont val="Symbol"/>
        <charset val="2"/>
      </rPr>
      <t>d</t>
    </r>
    <r>
      <rPr>
        <sz val="8"/>
        <color theme="1"/>
        <rFont val="MS Sans Serif"/>
      </rPr>
      <t>18</t>
    </r>
    <r>
      <rPr>
        <sz val="10"/>
        <color theme="1"/>
        <rFont val="MS Sans Serif"/>
      </rPr>
      <t xml:space="preserve">O, Bulk </t>
    </r>
  </si>
  <si>
    <t>±2se</t>
  </si>
  <si>
    <t>depletion</t>
  </si>
  <si>
    <t xml:space="preserve">melting degree </t>
  </si>
  <si>
    <t>Age  Model 2</t>
  </si>
  <si>
    <t>corrected</t>
  </si>
  <si>
    <t>4.98 G/S</t>
  </si>
  <si>
    <t>Ionov et al, 2015b</t>
  </si>
  <si>
    <t xml:space="preserve">Hzb Gr-Sp-Phl </t>
  </si>
  <si>
    <t>Uv95-03</t>
  </si>
  <si>
    <t>Uv83-13</t>
  </si>
  <si>
    <t>Uv569-13</t>
  </si>
  <si>
    <t>Uv06-17</t>
  </si>
  <si>
    <t>Uv591-09</t>
  </si>
  <si>
    <t>Coarse dunite</t>
  </si>
  <si>
    <t>Uv529-10</t>
  </si>
  <si>
    <t>Uv86-13</t>
  </si>
  <si>
    <t>Uv250-13</t>
  </si>
  <si>
    <t>Uv575-13</t>
  </si>
  <si>
    <t>Uv85-14</t>
  </si>
  <si>
    <t>Average Archean</t>
  </si>
  <si>
    <t>Tok, SE Siberian Craton, Russia (PPR harzburgites)</t>
  </si>
  <si>
    <t xml:space="preserve">V314-5  </t>
  </si>
  <si>
    <t xml:space="preserve">Ionov (2010), Bénard, Ionov (2013) </t>
  </si>
  <si>
    <t>W Bismarck arc</t>
  </si>
  <si>
    <t>Tollan, (2014); Tollan et al. (2015)</t>
  </si>
  <si>
    <t>Ol av</t>
  </si>
  <si>
    <t>±1st dev</t>
  </si>
  <si>
    <t>number of analyses</t>
  </si>
  <si>
    <t>Doucet et al. (2012): Doucet L.S., Ionov D.A., Golovin A.V., Pokhilenko N.P. (2012) Depth, degrees and tectonic settings of mantle melting during craton formation: inferences from major and trace element compositions of spinel harzburgite xenoliths from the Udachnaya kimberlite, central Siberia. Earth Planet. Sci. Lett. 359-360, 206-218</t>
  </si>
  <si>
    <t>Ionov et al. (2018): Ionov DA, Doucet LS, Xu Y, Golovin AV, Oleinikov OB (2018) Reworking of Archean mantle in the NE Siberian craton by carbonatite and silicate melt metasomatism: evidence from a carbonate-bearing, dunite-to-websterite xenolith suite from the Obnazhennaya kimberlite. Geochim. Cosmochim. Acta, 224, 132-153</t>
  </si>
  <si>
    <t>Bénard A, Ionov DA (2013) Melt- and fluid-rock interaction in supra-subduction lithospheric mantle: Evidence from andesite-hosted veined peridotite xenoliths. J. Petrology 54: 2399-2378</t>
  </si>
  <si>
    <r>
      <t>Al</t>
    </r>
    <r>
      <rPr>
        <sz val="8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sz val="8"/>
        <rFont val="Times New Roman"/>
        <family val="1"/>
      </rPr>
      <t>3</t>
    </r>
  </si>
  <si>
    <t xml:space="preserve">Whole Dataset for mantle peridotite </t>
  </si>
  <si>
    <t xml:space="preserve">Table A3 Data from Mattey et al (1994) with assigned ages. Age 1 refers to the dominant age of the host litosphere. Age 2 assumes recent reworking of Western N America litosphere  </t>
  </si>
  <si>
    <t>5.821±0.214</t>
  </si>
  <si>
    <t>Clinipyroxene</t>
  </si>
  <si>
    <t>5.47±0.124</t>
  </si>
  <si>
    <t>5.338±0.128</t>
  </si>
  <si>
    <t>5.69±0.14</t>
  </si>
  <si>
    <t>5.18±0.14</t>
  </si>
  <si>
    <t>5.57±0.16</t>
  </si>
  <si>
    <t>Bulk calculated</t>
  </si>
  <si>
    <t>Archean:</t>
  </si>
  <si>
    <t>5.366±0.0699</t>
  </si>
  <si>
    <t>5.928±0.185</t>
  </si>
  <si>
    <t>Proterozoic:</t>
  </si>
  <si>
    <t>Phanerozoic:</t>
  </si>
  <si>
    <t>(off-craton)</t>
  </si>
  <si>
    <t>(craton)</t>
  </si>
  <si>
    <t>5.439±0.115</t>
  </si>
  <si>
    <t>(melting degree corrected)</t>
  </si>
  <si>
    <r>
      <t xml:space="preserve">Table A3 Comparison of average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18O,‰ values of mantle peridotites in this dataset with that of Mattey et al. (1994) and estimates including t-tests for Archean, Proterozoic and Phanerozoic samples</t>
    </r>
  </si>
  <si>
    <t>5.591±0.106</t>
  </si>
  <si>
    <t>5.235±0.127</t>
  </si>
  <si>
    <t>5.824±0.287</t>
  </si>
  <si>
    <t>5.439±0.0136</t>
  </si>
  <si>
    <t>5.329±0.133</t>
  </si>
  <si>
    <t>Cont Lithospheric Mantle</t>
  </si>
  <si>
    <t xml:space="preserve">Archean vs Proterozoic </t>
  </si>
  <si>
    <t>5.161±0.104</t>
  </si>
  <si>
    <t>5.790±0.143</t>
  </si>
  <si>
    <t>5.287±0.087</t>
  </si>
  <si>
    <t>5.370±0.095</t>
  </si>
  <si>
    <t>Bulk Corr</t>
  </si>
  <si>
    <t>Bulk rec</t>
  </si>
  <si>
    <t>p-values</t>
  </si>
  <si>
    <t>Ar-post-Archean</t>
  </si>
  <si>
    <t xml:space="preserve">T test, statistical difference of difference </t>
  </si>
  <si>
    <t>Proterozoic vs Phanerozoic</t>
  </si>
  <si>
    <t>result</t>
  </si>
  <si>
    <t>pass</t>
  </si>
  <si>
    <t>no</t>
  </si>
  <si>
    <t>Archean vs post-Archean</t>
  </si>
  <si>
    <t>(off-craton and island arcs)</t>
  </si>
  <si>
    <t>Ol-1 means a single crystal</t>
  </si>
  <si>
    <r>
      <rPr>
        <sz val="11"/>
        <rFont val="Symbol"/>
        <charset val="2"/>
      </rPr>
      <t>d</t>
    </r>
    <r>
      <rPr>
        <vertAlign val="superscript"/>
        <sz val="11"/>
        <rFont val="Arial"/>
        <family val="2"/>
      </rPr>
      <t>18</t>
    </r>
    <r>
      <rPr>
        <sz val="11"/>
        <rFont val="Arial"/>
        <family val="2"/>
      </rPr>
      <t xml:space="preserve">O ‰ </t>
    </r>
  </si>
  <si>
    <t>AR vs PR</t>
  </si>
  <si>
    <t>0.1, fail</t>
  </si>
  <si>
    <t>p values</t>
  </si>
  <si>
    <t>PR vs Phan</t>
  </si>
  <si>
    <t>0.054, fail</t>
  </si>
  <si>
    <t>0.36, fail</t>
  </si>
  <si>
    <t>AR vs post-AR</t>
  </si>
  <si>
    <r>
      <t xml:space="preserve">T-test (P-value) does not differentiate </t>
    </r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'17O ‰ values of different ages</t>
    </r>
  </si>
  <si>
    <t>Table A2 Triple Oxygen Isotope Analyses of olivine in studied mantle nodules</t>
  </si>
  <si>
    <t>To rerun:</t>
  </si>
  <si>
    <t>Ar</t>
  </si>
  <si>
    <t>LGS22M5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</si>
</sst>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49">
    <font>
      <sz val="12"/>
      <color theme="1"/>
      <name val="Calibri"/>
      <family val="2"/>
      <scheme val="minor"/>
    </font>
    <font>
      <sz val="12"/>
      <color theme="1"/>
      <name val="Times"/>
      <family val="1"/>
    </font>
    <font>
      <sz val="14"/>
      <color theme="1"/>
      <name val="Times"/>
      <family val="1"/>
    </font>
    <font>
      <sz val="10"/>
      <name val="Times Roman"/>
    </font>
    <font>
      <i/>
      <sz val="8"/>
      <name val="MS Sans Serif"/>
    </font>
    <font>
      <sz val="9"/>
      <name val="Calibri"/>
      <family val="2"/>
      <scheme val="minor"/>
    </font>
    <font>
      <sz val="8"/>
      <name val="MS Sans Serif"/>
    </font>
    <font>
      <sz val="10"/>
      <color theme="1"/>
      <name val="MS Sans Serif"/>
      <charset val="2"/>
    </font>
    <font>
      <sz val="10"/>
      <color theme="1"/>
      <name val="Symbol"/>
      <charset val="2"/>
    </font>
    <font>
      <sz val="8"/>
      <color theme="1"/>
      <name val="MS Sans Serif"/>
    </font>
    <font>
      <sz val="10"/>
      <color theme="1"/>
      <name val="MS Sans Serif"/>
    </font>
    <font>
      <sz val="10"/>
      <color theme="1"/>
      <name val="Times Roman"/>
    </font>
    <font>
      <b/>
      <sz val="10"/>
      <name val="MS Sans Serif"/>
    </font>
    <font>
      <sz val="12"/>
      <color theme="1"/>
      <name val="Symbol"/>
      <charset val="2"/>
    </font>
    <font>
      <sz val="12"/>
      <color theme="1"/>
      <name val="Calibri"/>
      <family val="2"/>
      <charset val="2"/>
      <scheme val="minor"/>
    </font>
    <font>
      <sz val="10"/>
      <name val="Arial"/>
      <family val="2"/>
    </font>
    <font>
      <sz val="10"/>
      <name val="Arial"/>
      <family val="2"/>
      <charset val="2"/>
    </font>
    <font>
      <sz val="10"/>
      <name val="Symbol"/>
      <charset val="2"/>
    </font>
    <font>
      <vertAlign val="superscript"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MS Sans Serif"/>
    </font>
    <font>
      <sz val="9"/>
      <color theme="1"/>
      <name val="Calibri"/>
      <family val="2"/>
      <scheme val="minor"/>
    </font>
    <font>
      <b/>
      <sz val="10"/>
      <name val="Times Roman"/>
    </font>
    <font>
      <b/>
      <sz val="9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rgb="FF0C01FF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9"/>
      <color theme="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12"/>
      <name val="Times New Roman"/>
      <family val="1"/>
    </font>
    <font>
      <i/>
      <sz val="8"/>
      <name val="Times New Roman"/>
      <family val="1"/>
    </font>
    <font>
      <i/>
      <sz val="8"/>
      <color theme="1"/>
      <name val="Times New Roman"/>
      <family val="1"/>
    </font>
    <font>
      <sz val="11"/>
      <name val="Arial"/>
      <family val="2"/>
      <charset val="2"/>
    </font>
    <font>
      <sz val="11"/>
      <name val="Symbol"/>
      <charset val="2"/>
    </font>
    <font>
      <sz val="11"/>
      <name val="Arial"/>
      <family val="2"/>
    </font>
    <font>
      <sz val="12"/>
      <name val="Arial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166" fontId="15" fillId="0" borderId="0" xfId="0" applyNumberFormat="1" applyFont="1"/>
    <xf numFmtId="0" fontId="20" fillId="0" borderId="0" xfId="0" applyFont="1"/>
    <xf numFmtId="0" fontId="22" fillId="0" borderId="0" xfId="0" applyFont="1"/>
    <xf numFmtId="0" fontId="22" fillId="0" borderId="0" xfId="0" applyFont="1" applyAlignment="1">
      <alignment horizontal="center"/>
    </xf>
    <xf numFmtId="164" fontId="22" fillId="0" borderId="0" xfId="0" applyNumberFormat="1" applyFont="1" applyAlignment="1">
      <alignment horizontal="center"/>
    </xf>
    <xf numFmtId="166" fontId="22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0" fillId="0" borderId="0" xfId="0" applyFont="1"/>
    <xf numFmtId="164" fontId="22" fillId="0" borderId="0" xfId="0" applyNumberFormat="1" applyFont="1" applyAlignment="1">
      <alignment horizontal="left"/>
    </xf>
    <xf numFmtId="0" fontId="23" fillId="0" borderId="0" xfId="0" applyFont="1"/>
    <xf numFmtId="164" fontId="23" fillId="0" borderId="0" xfId="0" applyNumberFormat="1" applyFont="1" applyAlignment="1">
      <alignment horizontal="center"/>
    </xf>
    <xf numFmtId="166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165" fontId="26" fillId="0" borderId="0" xfId="0" applyNumberFormat="1" applyFont="1" applyAlignment="1">
      <alignment horizontal="center"/>
    </xf>
    <xf numFmtId="1" fontId="26" fillId="0" borderId="0" xfId="0" applyNumberFormat="1" applyFont="1" applyAlignment="1">
      <alignment horizontal="right"/>
    </xf>
    <xf numFmtId="165" fontId="26" fillId="0" borderId="0" xfId="0" applyNumberFormat="1" applyFont="1"/>
    <xf numFmtId="164" fontId="27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left"/>
    </xf>
    <xf numFmtId="0" fontId="28" fillId="0" borderId="0" xfId="0" quotePrefix="1" applyFont="1"/>
    <xf numFmtId="0" fontId="28" fillId="0" borderId="0" xfId="0" applyFont="1"/>
    <xf numFmtId="0" fontId="29" fillId="0" borderId="0" xfId="0" applyFont="1"/>
    <xf numFmtId="0" fontId="30" fillId="0" borderId="0" xfId="0" quotePrefix="1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0" fillId="0" borderId="0" xfId="0" applyFont="1"/>
    <xf numFmtId="0" fontId="34" fillId="0" borderId="0" xfId="0" applyFont="1"/>
    <xf numFmtId="0" fontId="31" fillId="0" borderId="0" xfId="0" applyFont="1"/>
    <xf numFmtId="0" fontId="31" fillId="0" borderId="0" xfId="0" applyFont="1" applyAlignment="1">
      <alignment horizontal="left"/>
    </xf>
    <xf numFmtId="2" fontId="31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0" fontId="31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3" fillId="0" borderId="0" xfId="0" applyFont="1"/>
    <xf numFmtId="164" fontId="31" fillId="0" borderId="0" xfId="0" applyNumberFormat="1" applyFont="1" applyAlignment="1">
      <alignment horizontal="center"/>
    </xf>
    <xf numFmtId="164" fontId="28" fillId="0" borderId="0" xfId="0" applyNumberFormat="1" applyFont="1" applyAlignment="1">
      <alignment horizontal="center"/>
    </xf>
    <xf numFmtId="165" fontId="31" fillId="0" borderId="0" xfId="0" applyNumberFormat="1" applyFont="1" applyAlignment="1">
      <alignment horizontal="center"/>
    </xf>
    <xf numFmtId="165" fontId="31" fillId="0" borderId="0" xfId="0" applyNumberFormat="1" applyFont="1"/>
    <xf numFmtId="2" fontId="28" fillId="0" borderId="0" xfId="0" applyNumberFormat="1" applyFont="1" applyAlignment="1">
      <alignment horizontal="left"/>
    </xf>
    <xf numFmtId="0" fontId="36" fillId="0" borderId="0" xfId="0" applyFont="1"/>
    <xf numFmtId="164" fontId="36" fillId="0" borderId="0" xfId="0" applyNumberFormat="1" applyFont="1"/>
    <xf numFmtId="164" fontId="28" fillId="0" borderId="0" xfId="0" applyNumberFormat="1" applyFont="1"/>
    <xf numFmtId="164" fontId="31" fillId="0" borderId="0" xfId="0" applyNumberFormat="1" applyFont="1"/>
    <xf numFmtId="164" fontId="28" fillId="0" borderId="0" xfId="0" applyNumberFormat="1" applyFont="1" applyAlignment="1">
      <alignment horizontal="left"/>
    </xf>
    <xf numFmtId="0" fontId="37" fillId="0" borderId="0" xfId="0" applyFont="1"/>
    <xf numFmtId="1" fontId="37" fillId="0" borderId="0" xfId="0" applyNumberFormat="1" applyFont="1" applyAlignment="1">
      <alignment horizontal="center"/>
    </xf>
    <xf numFmtId="164" fontId="38" fillId="0" borderId="0" xfId="0" applyNumberFormat="1" applyFont="1" applyAlignment="1">
      <alignment horizontal="center"/>
    </xf>
    <xf numFmtId="1" fontId="38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center"/>
    </xf>
    <xf numFmtId="164" fontId="35" fillId="0" borderId="0" xfId="0" applyNumberFormat="1" applyFont="1" applyAlignment="1">
      <alignment horizontal="left"/>
    </xf>
    <xf numFmtId="0" fontId="37" fillId="0" borderId="0" xfId="0" applyFont="1" applyAlignment="1">
      <alignment horizontal="left"/>
    </xf>
    <xf numFmtId="164" fontId="37" fillId="0" borderId="0" xfId="0" applyNumberFormat="1" applyFont="1" applyAlignment="1">
      <alignment horizontal="center"/>
    </xf>
    <xf numFmtId="0" fontId="32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7" fillId="0" borderId="0" xfId="0" applyFont="1" applyAlignment="1">
      <alignment horizontal="center"/>
    </xf>
    <xf numFmtId="165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left"/>
    </xf>
    <xf numFmtId="1" fontId="38" fillId="0" borderId="0" xfId="0" applyNumberFormat="1" applyFont="1" applyAlignment="1">
      <alignment horizontal="center"/>
    </xf>
    <xf numFmtId="1" fontId="37" fillId="0" borderId="0" xfId="0" applyNumberFormat="1" applyFont="1" applyAlignment="1">
      <alignment horizontal="right"/>
    </xf>
    <xf numFmtId="165" fontId="37" fillId="0" borderId="0" xfId="0" applyNumberFormat="1" applyFont="1"/>
    <xf numFmtId="164" fontId="39" fillId="0" borderId="0" xfId="0" applyNumberFormat="1" applyFont="1" applyAlignment="1">
      <alignment horizontal="center"/>
    </xf>
    <xf numFmtId="164" fontId="39" fillId="0" borderId="0" xfId="0" applyNumberFormat="1" applyFont="1" applyAlignment="1">
      <alignment horizontal="left"/>
    </xf>
    <xf numFmtId="0" fontId="40" fillId="0" borderId="0" xfId="0" applyFont="1"/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3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7EBE-8A09-9641-87C6-F4EA0BD9CB2B}">
  <dimension ref="A1:AE272"/>
  <sheetViews>
    <sheetView tabSelected="1" zoomScale="121" zoomScaleNormal="121" workbookViewId="0">
      <selection activeCell="H150" sqref="H150"/>
    </sheetView>
  </sheetViews>
  <sheetFormatPr baseColWidth="10" defaultRowHeight="16"/>
  <cols>
    <col min="1" max="1" width="15.1640625" customWidth="1"/>
    <col min="2" max="2" width="11.33203125" customWidth="1"/>
    <col min="3" max="3" width="10.33203125" customWidth="1"/>
    <col min="4" max="5" width="6.6640625" customWidth="1"/>
    <col min="6" max="6" width="6.6640625" style="3" customWidth="1"/>
    <col min="7" max="7" width="6.33203125" style="3" customWidth="1"/>
    <col min="8" max="8" width="5.83203125" style="5" customWidth="1"/>
    <col min="9" max="9" width="6.5" style="6" customWidth="1"/>
    <col min="10" max="10" width="5" style="7" customWidth="1"/>
    <col min="11" max="11" width="6" style="32" customWidth="1"/>
    <col min="12" max="12" width="6.1640625" style="32" customWidth="1"/>
    <col min="13" max="13" width="1.5" style="32" customWidth="1"/>
    <col min="14" max="14" width="4.83203125" style="5" customWidth="1"/>
    <col min="15" max="15" width="4.33203125" style="5" customWidth="1"/>
    <col min="16" max="16" width="6" style="5" customWidth="1"/>
    <col min="17" max="17" width="6.5" style="3" customWidth="1"/>
    <col min="18" max="18" width="7.83203125" style="3" customWidth="1"/>
    <col min="19" max="20" width="4.83203125" style="3" customWidth="1"/>
    <col min="21" max="22" width="4.83203125" customWidth="1"/>
    <col min="23" max="23" width="7.6640625" style="33" customWidth="1"/>
    <col min="24" max="24" width="11" style="34" customWidth="1"/>
  </cols>
  <sheetData>
    <row r="1" spans="1:26">
      <c r="A1" s="98" t="s">
        <v>353</v>
      </c>
    </row>
    <row r="2" spans="1:26">
      <c r="A2" s="98" t="s">
        <v>354</v>
      </c>
    </row>
    <row r="3" spans="1:26">
      <c r="A3" t="s">
        <v>137</v>
      </c>
    </row>
    <row r="4" spans="1:26">
      <c r="H4" s="8" t="s">
        <v>355</v>
      </c>
      <c r="N4" s="9"/>
      <c r="O4" s="10"/>
      <c r="P4" s="10" t="s">
        <v>138</v>
      </c>
      <c r="Q4" s="3" t="s">
        <v>139</v>
      </c>
      <c r="R4" s="3" t="s">
        <v>140</v>
      </c>
      <c r="T4" s="3" t="s">
        <v>356</v>
      </c>
      <c r="W4" s="33" t="s">
        <v>357</v>
      </c>
      <c r="X4" s="35"/>
    </row>
    <row r="5" spans="1:26">
      <c r="H5" s="8"/>
      <c r="I5" s="7" t="s">
        <v>358</v>
      </c>
      <c r="J5" s="7" t="s">
        <v>359</v>
      </c>
      <c r="O5" s="7" t="s">
        <v>360</v>
      </c>
      <c r="P5" s="7"/>
      <c r="S5" s="3" t="s">
        <v>361</v>
      </c>
      <c r="T5" s="36" t="s">
        <v>362</v>
      </c>
      <c r="U5" s="7" t="s">
        <v>361</v>
      </c>
      <c r="V5" s="3" t="s">
        <v>363</v>
      </c>
      <c r="W5" s="33" t="s">
        <v>364</v>
      </c>
      <c r="X5" s="35" t="s">
        <v>365</v>
      </c>
    </row>
    <row r="6" spans="1:26">
      <c r="A6" s="50" t="s">
        <v>2</v>
      </c>
      <c r="B6" s="51" t="s">
        <v>141</v>
      </c>
      <c r="C6" s="51" t="s">
        <v>142</v>
      </c>
      <c r="D6" s="52"/>
      <c r="E6" s="53"/>
      <c r="F6" s="54" t="s">
        <v>3</v>
      </c>
      <c r="G6" s="54" t="s">
        <v>143</v>
      </c>
      <c r="H6" s="55" t="s">
        <v>366</v>
      </c>
      <c r="I6" s="55" t="s">
        <v>4</v>
      </c>
      <c r="J6" s="55" t="s">
        <v>5</v>
      </c>
      <c r="K6" s="56" t="s">
        <v>144</v>
      </c>
      <c r="L6" s="56" t="s">
        <v>145</v>
      </c>
      <c r="M6" s="57"/>
      <c r="N6" s="55" t="s">
        <v>397</v>
      </c>
      <c r="O6" s="55" t="s">
        <v>146</v>
      </c>
      <c r="P6" s="55" t="s">
        <v>147</v>
      </c>
      <c r="Q6" s="55" t="s">
        <v>148</v>
      </c>
      <c r="R6" s="55" t="s">
        <v>149</v>
      </c>
      <c r="S6" s="55" t="s">
        <v>3</v>
      </c>
      <c r="T6" s="55" t="s">
        <v>4</v>
      </c>
      <c r="U6" s="55" t="s">
        <v>5</v>
      </c>
      <c r="V6" s="55" t="s">
        <v>150</v>
      </c>
      <c r="W6" s="56" t="s">
        <v>367</v>
      </c>
      <c r="X6" s="58" t="s">
        <v>368</v>
      </c>
      <c r="Y6" s="59" t="s">
        <v>369</v>
      </c>
      <c r="Z6" s="60"/>
    </row>
    <row r="7" spans="1:26">
      <c r="A7" s="60" t="s">
        <v>137</v>
      </c>
      <c r="B7" s="51"/>
      <c r="C7" s="51"/>
      <c r="D7" s="52"/>
      <c r="E7" s="53"/>
      <c r="F7" s="54"/>
      <c r="G7" s="54"/>
      <c r="H7" s="55"/>
      <c r="I7" s="55"/>
      <c r="J7" s="55"/>
      <c r="K7" s="56"/>
      <c r="L7" s="56"/>
      <c r="M7" s="57"/>
      <c r="N7" s="55"/>
      <c r="O7" s="55"/>
      <c r="P7" s="55"/>
      <c r="Q7" s="55"/>
      <c r="R7" s="55"/>
      <c r="S7" s="55"/>
      <c r="T7" s="55"/>
      <c r="U7" s="55"/>
      <c r="V7" s="55"/>
      <c r="W7" s="56"/>
      <c r="X7" s="58" t="s">
        <v>370</v>
      </c>
      <c r="Y7" s="59"/>
      <c r="Z7" s="60"/>
    </row>
    <row r="8" spans="1:26">
      <c r="A8" s="61" t="s">
        <v>151</v>
      </c>
      <c r="B8" s="62"/>
      <c r="C8" s="63" t="s">
        <v>152</v>
      </c>
      <c r="D8" s="62"/>
      <c r="E8" s="62"/>
      <c r="F8" s="55"/>
      <c r="G8" s="64"/>
      <c r="H8" s="55"/>
      <c r="I8" s="55"/>
      <c r="J8" s="55"/>
      <c r="K8" s="56"/>
      <c r="L8" s="65"/>
      <c r="M8" s="57"/>
      <c r="N8" s="66"/>
      <c r="O8" s="66"/>
      <c r="P8" s="55"/>
      <c r="Q8" s="55"/>
      <c r="R8" s="55"/>
      <c r="S8" s="55"/>
      <c r="T8" s="55"/>
      <c r="U8" s="62"/>
      <c r="V8" s="62"/>
      <c r="W8" s="67"/>
      <c r="X8" s="68"/>
      <c r="Y8" s="69"/>
      <c r="Z8" s="60"/>
    </row>
    <row r="9" spans="1:26">
      <c r="A9" s="62" t="s">
        <v>153</v>
      </c>
      <c r="B9" s="62" t="s">
        <v>154</v>
      </c>
      <c r="C9" s="63" t="s">
        <v>155</v>
      </c>
      <c r="D9" s="62"/>
      <c r="E9" s="62"/>
      <c r="F9" s="70">
        <v>5.29</v>
      </c>
      <c r="G9" s="70">
        <v>5.2814999999999994</v>
      </c>
      <c r="H9" s="71">
        <v>1.705080181584618E-2</v>
      </c>
      <c r="I9" s="70">
        <v>5.65</v>
      </c>
      <c r="J9" s="70"/>
      <c r="K9" s="71" t="s">
        <v>371</v>
      </c>
      <c r="L9" s="71">
        <v>5.3338374999999987</v>
      </c>
      <c r="M9" s="57"/>
      <c r="N9" s="66">
        <v>2.2599999999999998</v>
      </c>
      <c r="O9" s="66">
        <v>1.9</v>
      </c>
      <c r="P9" s="55">
        <v>0.91800000000000004</v>
      </c>
      <c r="Q9" s="55">
        <v>944</v>
      </c>
      <c r="R9" s="55">
        <v>2.1</v>
      </c>
      <c r="S9" s="72">
        <v>69</v>
      </c>
      <c r="T9" s="72">
        <v>23</v>
      </c>
      <c r="U9" s="73">
        <v>4.5</v>
      </c>
      <c r="V9" s="73">
        <v>3.5</v>
      </c>
      <c r="W9" s="56">
        <v>35</v>
      </c>
      <c r="X9" s="74">
        <v>5.459837499999999</v>
      </c>
      <c r="Y9" s="55">
        <v>2.6</v>
      </c>
      <c r="Z9" s="60"/>
    </row>
    <row r="10" spans="1:26">
      <c r="A10" s="62" t="s">
        <v>156</v>
      </c>
      <c r="B10" s="62" t="s">
        <v>156</v>
      </c>
      <c r="C10" s="63" t="s">
        <v>156</v>
      </c>
      <c r="D10" s="62"/>
      <c r="E10" s="62"/>
      <c r="F10" s="70">
        <v>5.2729999999999997</v>
      </c>
      <c r="G10" s="70"/>
      <c r="H10" s="71"/>
      <c r="I10" s="70"/>
      <c r="J10" s="70"/>
      <c r="K10" s="71"/>
      <c r="L10" s="71"/>
      <c r="M10" s="57"/>
      <c r="N10" s="66"/>
      <c r="O10" s="66" t="s">
        <v>156</v>
      </c>
      <c r="P10" s="55" t="s">
        <v>156</v>
      </c>
      <c r="Q10" s="55" t="s">
        <v>156</v>
      </c>
      <c r="R10" s="55"/>
      <c r="S10" s="72"/>
      <c r="T10" s="72"/>
      <c r="U10" s="73"/>
      <c r="V10" s="73"/>
      <c r="W10" s="56"/>
      <c r="X10" s="74"/>
      <c r="Y10" s="55"/>
      <c r="Z10" s="60"/>
    </row>
    <row r="11" spans="1:26">
      <c r="A11" s="62"/>
      <c r="B11" s="62" t="s">
        <v>156</v>
      </c>
      <c r="C11" s="63" t="s">
        <v>156</v>
      </c>
      <c r="D11" s="62"/>
      <c r="E11" s="62"/>
      <c r="F11" s="70"/>
      <c r="G11" s="70"/>
      <c r="H11" s="71"/>
      <c r="I11" s="70"/>
      <c r="J11" s="70"/>
      <c r="K11" s="71"/>
      <c r="L11" s="71"/>
      <c r="M11" s="57"/>
      <c r="N11" s="66"/>
      <c r="O11" s="66" t="s">
        <v>156</v>
      </c>
      <c r="P11" s="55" t="s">
        <v>156</v>
      </c>
      <c r="Q11" s="55"/>
      <c r="R11" s="55"/>
      <c r="S11" s="72"/>
      <c r="T11" s="72"/>
      <c r="U11" s="73"/>
      <c r="V11" s="73"/>
      <c r="W11" s="56"/>
      <c r="X11" s="74"/>
      <c r="Y11" s="55"/>
      <c r="Z11" s="60"/>
    </row>
    <row r="12" spans="1:26">
      <c r="A12" s="62" t="s">
        <v>157</v>
      </c>
      <c r="B12" s="62" t="s">
        <v>154</v>
      </c>
      <c r="C12" s="63" t="s">
        <v>155</v>
      </c>
      <c r="D12" s="62"/>
      <c r="E12" s="62"/>
      <c r="F12" s="70">
        <v>5.1219999999999999</v>
      </c>
      <c r="G12" s="70">
        <v>5.1059999999999999</v>
      </c>
      <c r="H12" s="71">
        <v>4.7140452079103771E-2</v>
      </c>
      <c r="I12" s="70">
        <v>6.0960000000000001</v>
      </c>
      <c r="J12" s="70"/>
      <c r="K12" s="71"/>
      <c r="L12" s="71">
        <v>5.3642499999999993</v>
      </c>
      <c r="M12" s="57"/>
      <c r="N12" s="66">
        <v>2.2599999999999998</v>
      </c>
      <c r="O12" s="66">
        <v>1.9</v>
      </c>
      <c r="P12" s="55">
        <v>0.91800000000000004</v>
      </c>
      <c r="Q12" s="55">
        <v>690</v>
      </c>
      <c r="R12" s="55">
        <v>2.1</v>
      </c>
      <c r="S12" s="72">
        <v>69</v>
      </c>
      <c r="T12" s="72">
        <v>23</v>
      </c>
      <c r="U12" s="73">
        <v>4.5</v>
      </c>
      <c r="V12" s="73">
        <v>3.5</v>
      </c>
      <c r="W12" s="56">
        <v>35</v>
      </c>
      <c r="X12" s="74">
        <v>5.4902499999999996</v>
      </c>
      <c r="Y12" s="55">
        <v>2.6</v>
      </c>
      <c r="Z12" s="60"/>
    </row>
    <row r="13" spans="1:26">
      <c r="A13" s="62" t="s">
        <v>156</v>
      </c>
      <c r="B13" s="62" t="s">
        <v>156</v>
      </c>
      <c r="C13" s="63" t="s">
        <v>156</v>
      </c>
      <c r="D13" s="62"/>
      <c r="E13" s="62"/>
      <c r="F13" s="70">
        <v>5.09</v>
      </c>
      <c r="G13" s="70"/>
      <c r="H13" s="71"/>
      <c r="I13" s="70"/>
      <c r="J13" s="70"/>
      <c r="K13" s="71"/>
      <c r="L13" s="71"/>
      <c r="M13" s="57"/>
      <c r="N13" s="66"/>
      <c r="O13" s="66" t="s">
        <v>156</v>
      </c>
      <c r="P13" s="55" t="s">
        <v>156</v>
      </c>
      <c r="Q13" s="55" t="s">
        <v>156</v>
      </c>
      <c r="R13" s="55"/>
      <c r="S13" s="72"/>
      <c r="T13" s="72"/>
      <c r="U13" s="73"/>
      <c r="V13" s="73"/>
      <c r="W13" s="56"/>
      <c r="X13" s="74"/>
      <c r="Y13" s="55"/>
      <c r="Z13" s="60"/>
    </row>
    <row r="14" spans="1:26">
      <c r="A14" s="62"/>
      <c r="B14" s="62" t="s">
        <v>156</v>
      </c>
      <c r="C14" s="63" t="s">
        <v>156</v>
      </c>
      <c r="D14" s="62"/>
      <c r="E14" s="62"/>
      <c r="F14" s="70"/>
      <c r="G14" s="70"/>
      <c r="H14" s="71"/>
      <c r="I14" s="70"/>
      <c r="J14" s="70"/>
      <c r="K14" s="71"/>
      <c r="L14" s="71"/>
      <c r="M14" s="57"/>
      <c r="N14" s="66"/>
      <c r="O14" s="66" t="s">
        <v>156</v>
      </c>
      <c r="P14" s="55" t="s">
        <v>156</v>
      </c>
      <c r="Q14" s="55"/>
      <c r="R14" s="55"/>
      <c r="S14" s="72"/>
      <c r="T14" s="72"/>
      <c r="U14" s="73"/>
      <c r="V14" s="73"/>
      <c r="W14" s="56"/>
      <c r="X14" s="74"/>
      <c r="Y14" s="55"/>
      <c r="Z14" s="60"/>
    </row>
    <row r="15" spans="1:26">
      <c r="A15" s="62" t="s">
        <v>158</v>
      </c>
      <c r="B15" s="62" t="s">
        <v>154</v>
      </c>
      <c r="C15" s="63" t="s">
        <v>155</v>
      </c>
      <c r="D15" s="62"/>
      <c r="E15" s="105"/>
      <c r="F15" s="70">
        <v>5.3010000000000002</v>
      </c>
      <c r="G15" s="70">
        <v>5.2830000000000004</v>
      </c>
      <c r="H15" s="70">
        <f>2*STDEV(F15,F16,F17)/1.71</f>
        <v>0.1567615098485117</v>
      </c>
      <c r="I15" s="70">
        <v>5.8929999999999998</v>
      </c>
      <c r="J15" s="70">
        <v>5.7569999999999997</v>
      </c>
      <c r="K15" s="71">
        <v>5.3170000000000002</v>
      </c>
      <c r="L15" s="71">
        <v>5.4306300000000007</v>
      </c>
      <c r="M15" s="57"/>
      <c r="N15" s="66"/>
      <c r="O15" s="66">
        <v>1.9</v>
      </c>
      <c r="P15" s="55">
        <v>0.91800000000000004</v>
      </c>
      <c r="Q15" s="55">
        <v>951</v>
      </c>
      <c r="R15" s="55">
        <v>2.1</v>
      </c>
      <c r="S15" s="72">
        <v>69</v>
      </c>
      <c r="T15" s="72">
        <v>23</v>
      </c>
      <c r="U15" s="73">
        <v>4.5</v>
      </c>
      <c r="V15" s="73">
        <v>3.5</v>
      </c>
      <c r="W15" s="56">
        <v>35</v>
      </c>
      <c r="X15" s="74">
        <v>5.5566300000000011</v>
      </c>
      <c r="Y15" s="55">
        <v>2.6</v>
      </c>
      <c r="Z15" s="60"/>
    </row>
    <row r="16" spans="1:26">
      <c r="A16" s="62" t="s">
        <v>156</v>
      </c>
      <c r="B16" s="62" t="s">
        <v>156</v>
      </c>
      <c r="C16" s="63" t="s">
        <v>156</v>
      </c>
      <c r="D16" s="62"/>
      <c r="E16" s="105"/>
      <c r="F16" s="70">
        <v>5.1619999999999999</v>
      </c>
      <c r="G16" s="70"/>
      <c r="H16" s="71"/>
      <c r="I16" s="70"/>
      <c r="J16" s="70"/>
      <c r="K16" s="71"/>
      <c r="L16" s="71"/>
      <c r="M16" s="57"/>
      <c r="N16" s="66"/>
      <c r="O16" s="66"/>
      <c r="P16" s="55"/>
      <c r="Q16" s="55"/>
      <c r="R16" s="55"/>
      <c r="S16" s="72"/>
      <c r="T16" s="72"/>
      <c r="U16" s="73"/>
      <c r="V16" s="73"/>
      <c r="W16" s="56"/>
      <c r="X16" s="74"/>
      <c r="Y16" s="55"/>
      <c r="Z16" s="60"/>
    </row>
    <row r="17" spans="1:27">
      <c r="A17" s="62"/>
      <c r="B17" s="62"/>
      <c r="C17" s="63"/>
      <c r="D17" s="62"/>
      <c r="E17" s="62"/>
      <c r="F17" s="70">
        <v>5.43</v>
      </c>
      <c r="G17" s="70"/>
      <c r="H17" s="71"/>
      <c r="I17" s="70"/>
      <c r="J17" s="70"/>
      <c r="K17" s="71"/>
      <c r="L17" s="71"/>
      <c r="M17" s="57"/>
      <c r="N17" s="66"/>
      <c r="O17" s="66"/>
      <c r="P17" s="55"/>
      <c r="Q17" s="55"/>
      <c r="R17" s="55"/>
      <c r="S17" s="72"/>
      <c r="T17" s="72"/>
      <c r="U17" s="73"/>
      <c r="V17" s="73"/>
      <c r="W17" s="56"/>
      <c r="X17" s="74"/>
      <c r="Y17" s="55"/>
      <c r="Z17" s="60"/>
    </row>
    <row r="18" spans="1:27">
      <c r="A18" s="61" t="s">
        <v>159</v>
      </c>
      <c r="B18" s="62"/>
      <c r="C18" s="63"/>
      <c r="D18" s="62"/>
      <c r="E18" s="62"/>
      <c r="F18" s="70">
        <v>5.1790000000000003</v>
      </c>
      <c r="G18" s="70"/>
      <c r="H18" s="71"/>
      <c r="I18" s="70"/>
      <c r="J18" s="70"/>
      <c r="K18" s="71"/>
      <c r="L18" s="71"/>
      <c r="M18" s="57"/>
      <c r="N18" s="66"/>
      <c r="O18" s="66"/>
      <c r="P18" s="55"/>
      <c r="Q18" s="55"/>
      <c r="R18" s="55"/>
      <c r="S18" s="72"/>
      <c r="T18" s="72"/>
      <c r="U18" s="73"/>
      <c r="V18" s="73"/>
      <c r="W18" s="56"/>
      <c r="X18" s="74"/>
      <c r="Y18" s="55"/>
      <c r="Z18" s="60"/>
    </row>
    <row r="19" spans="1:27">
      <c r="A19" s="62" t="s">
        <v>160</v>
      </c>
      <c r="B19" s="62" t="s">
        <v>161</v>
      </c>
      <c r="C19" s="63" t="s">
        <v>162</v>
      </c>
      <c r="D19" s="62"/>
      <c r="E19" s="62"/>
      <c r="F19" s="70">
        <v>5.258</v>
      </c>
      <c r="G19" s="70">
        <v>5.258</v>
      </c>
      <c r="H19" s="71"/>
      <c r="I19" s="70">
        <v>5.67</v>
      </c>
      <c r="J19" s="70"/>
      <c r="K19" s="71"/>
      <c r="L19" s="71">
        <v>5.4030620006068579</v>
      </c>
      <c r="M19" s="57"/>
      <c r="N19" s="66">
        <v>0.5</v>
      </c>
      <c r="O19" s="66">
        <v>0.25</v>
      </c>
      <c r="P19" s="55">
        <v>0.93100000000000005</v>
      </c>
      <c r="Q19" s="55">
        <v>668</v>
      </c>
      <c r="R19" s="55">
        <v>3</v>
      </c>
      <c r="S19" s="72">
        <v>60.98</v>
      </c>
      <c r="T19" s="72">
        <v>37.19</v>
      </c>
      <c r="U19" s="73"/>
      <c r="V19" s="73">
        <v>0.7</v>
      </c>
      <c r="W19" s="56">
        <v>40</v>
      </c>
      <c r="X19" s="74">
        <v>5.5470620006068581</v>
      </c>
      <c r="Y19" s="55">
        <v>2.89</v>
      </c>
      <c r="Z19" s="60"/>
    </row>
    <row r="20" spans="1:27">
      <c r="A20" s="62" t="s">
        <v>156</v>
      </c>
      <c r="B20" s="62"/>
      <c r="C20" s="63"/>
      <c r="D20" s="62"/>
      <c r="E20" s="62"/>
      <c r="F20" s="70"/>
      <c r="G20" s="70"/>
      <c r="H20" s="71"/>
      <c r="I20" s="70"/>
      <c r="J20" s="70"/>
      <c r="K20" s="71"/>
      <c r="L20" s="71"/>
      <c r="M20" s="57"/>
      <c r="N20" s="66"/>
      <c r="O20" s="66"/>
      <c r="P20" s="55"/>
      <c r="Q20" s="55"/>
      <c r="R20" s="55"/>
      <c r="S20" s="72"/>
      <c r="T20" s="72"/>
      <c r="U20" s="73"/>
      <c r="V20" s="73"/>
      <c r="W20" s="56"/>
      <c r="X20" s="74"/>
      <c r="Y20" s="55"/>
      <c r="Z20" s="60"/>
    </row>
    <row r="21" spans="1:27">
      <c r="A21" s="60"/>
      <c r="B21" s="62" t="s">
        <v>156</v>
      </c>
      <c r="C21" s="63" t="s">
        <v>156</v>
      </c>
      <c r="D21" s="62"/>
      <c r="E21" s="62"/>
      <c r="F21" s="70"/>
      <c r="G21" s="70"/>
      <c r="H21" s="71"/>
      <c r="I21" s="70"/>
      <c r="J21" s="70"/>
      <c r="K21" s="71"/>
      <c r="L21" s="71"/>
      <c r="M21" s="57"/>
      <c r="N21" s="66"/>
      <c r="O21" s="66"/>
      <c r="P21" s="55"/>
      <c r="Q21" s="55"/>
      <c r="R21" s="55"/>
      <c r="S21" s="72"/>
      <c r="T21" s="72"/>
      <c r="U21" s="73"/>
      <c r="V21" s="73"/>
      <c r="W21" s="56"/>
      <c r="X21" s="74"/>
      <c r="Y21" s="55"/>
      <c r="Z21" s="60"/>
    </row>
    <row r="22" spans="1:27">
      <c r="A22" s="62" t="s">
        <v>163</v>
      </c>
      <c r="B22" s="62" t="s">
        <v>164</v>
      </c>
      <c r="C22" s="63" t="s">
        <v>155</v>
      </c>
      <c r="D22" s="62"/>
      <c r="E22" s="62"/>
      <c r="F22" s="70">
        <v>5.55</v>
      </c>
      <c r="G22" s="70">
        <v>5.5</v>
      </c>
      <c r="H22" s="71">
        <v>0.10029883421085746</v>
      </c>
      <c r="I22" s="70">
        <v>5.76</v>
      </c>
      <c r="J22" s="70"/>
      <c r="K22" s="71"/>
      <c r="L22" s="71">
        <v>5.5876076845298268</v>
      </c>
      <c r="M22" s="57"/>
      <c r="N22" s="66"/>
      <c r="O22" s="66"/>
      <c r="P22" s="55"/>
      <c r="Q22" s="55"/>
      <c r="R22" s="55">
        <v>3</v>
      </c>
      <c r="S22" s="72"/>
      <c r="T22" s="72"/>
      <c r="U22" s="73"/>
      <c r="V22" s="73"/>
      <c r="W22" s="56">
        <v>40</v>
      </c>
      <c r="X22" s="74">
        <v>5.7316076845298269</v>
      </c>
      <c r="Y22" s="55">
        <v>2.89</v>
      </c>
      <c r="Z22" s="60"/>
    </row>
    <row r="23" spans="1:27">
      <c r="A23" s="62" t="s">
        <v>156</v>
      </c>
      <c r="B23" s="62" t="s">
        <v>156</v>
      </c>
      <c r="C23" s="63"/>
      <c r="D23" s="62"/>
      <c r="E23" s="62"/>
      <c r="F23" s="70">
        <v>5.45</v>
      </c>
      <c r="G23" s="70"/>
      <c r="H23" s="71"/>
      <c r="I23" s="70"/>
      <c r="J23" s="70"/>
      <c r="K23" s="71"/>
      <c r="L23" s="71"/>
      <c r="M23" s="57"/>
      <c r="N23" s="66"/>
      <c r="O23" s="66"/>
      <c r="P23" s="55"/>
      <c r="Q23" s="55"/>
      <c r="R23" s="55"/>
      <c r="S23" s="72"/>
      <c r="T23" s="72"/>
      <c r="U23" s="73"/>
      <c r="V23" s="73"/>
      <c r="W23" s="56"/>
      <c r="X23" s="74"/>
      <c r="Y23" s="55"/>
      <c r="Z23" s="60"/>
    </row>
    <row r="24" spans="1:27">
      <c r="A24" s="62" t="s">
        <v>165</v>
      </c>
      <c r="B24" s="62" t="s">
        <v>154</v>
      </c>
      <c r="C24" s="63" t="s">
        <v>155</v>
      </c>
      <c r="D24" s="62"/>
      <c r="E24" s="62"/>
      <c r="F24" s="70">
        <v>5.3770000000000007</v>
      </c>
      <c r="G24" s="70">
        <v>5.3770000000000007</v>
      </c>
      <c r="H24" s="71"/>
      <c r="I24" s="71"/>
      <c r="J24" s="70"/>
      <c r="K24" s="71"/>
      <c r="L24" s="71">
        <v>5.7859999999999996</v>
      </c>
      <c r="M24" s="57"/>
      <c r="N24" s="66">
        <v>1.05</v>
      </c>
      <c r="O24" s="66">
        <v>0.45</v>
      </c>
      <c r="P24" s="55">
        <v>0.93200000000000005</v>
      </c>
      <c r="Q24" s="55">
        <v>656</v>
      </c>
      <c r="R24" s="55">
        <v>3</v>
      </c>
      <c r="S24" s="72">
        <v>60</v>
      </c>
      <c r="T24" s="72">
        <v>38.700000000000003</v>
      </c>
      <c r="U24" s="73"/>
      <c r="V24" s="73"/>
      <c r="W24" s="56">
        <v>35</v>
      </c>
      <c r="X24" s="74">
        <v>5.9119999999999999</v>
      </c>
      <c r="Y24" s="55">
        <v>2.7</v>
      </c>
      <c r="Z24" s="60"/>
    </row>
    <row r="25" spans="1:27">
      <c r="A25" s="62" t="s">
        <v>166</v>
      </c>
      <c r="B25" s="62" t="s">
        <v>167</v>
      </c>
      <c r="C25" s="63" t="s">
        <v>155</v>
      </c>
      <c r="D25" s="62"/>
      <c r="E25" s="62"/>
      <c r="F25" s="70">
        <v>5.1780000000000008</v>
      </c>
      <c r="G25" s="70">
        <v>5.2726666666666668</v>
      </c>
      <c r="H25" s="71">
        <v>9.5887413128569063E-2</v>
      </c>
      <c r="I25" s="71"/>
      <c r="J25" s="70"/>
      <c r="K25" s="71"/>
      <c r="L25" s="71">
        <v>5.4539999999999997</v>
      </c>
      <c r="M25" s="57"/>
      <c r="N25" s="66">
        <v>1.1299999999999999</v>
      </c>
      <c r="O25" s="66">
        <v>0.37</v>
      </c>
      <c r="P25" s="55">
        <v>0.93500000000000005</v>
      </c>
      <c r="Q25" s="55"/>
      <c r="R25" s="55">
        <v>3</v>
      </c>
      <c r="S25" s="72">
        <v>74.78</v>
      </c>
      <c r="T25" s="72">
        <v>21.58</v>
      </c>
      <c r="U25" s="73"/>
      <c r="V25" s="73">
        <v>3.48</v>
      </c>
      <c r="W25" s="56">
        <v>35</v>
      </c>
      <c r="X25" s="74">
        <v>5.58</v>
      </c>
      <c r="Y25" s="55">
        <v>2.8</v>
      </c>
      <c r="Z25" s="60"/>
    </row>
    <row r="26" spans="1:27">
      <c r="A26" s="62" t="s">
        <v>156</v>
      </c>
      <c r="B26" s="62" t="s">
        <v>156</v>
      </c>
      <c r="C26" s="63"/>
      <c r="D26" s="62"/>
      <c r="E26" s="62"/>
      <c r="F26" s="70">
        <v>5.32</v>
      </c>
      <c r="G26" s="70"/>
      <c r="H26" s="71"/>
      <c r="I26" s="71"/>
      <c r="J26" s="70"/>
      <c r="K26" s="71"/>
      <c r="L26" s="71"/>
      <c r="M26" s="57"/>
      <c r="N26" s="66"/>
      <c r="O26" s="66"/>
      <c r="P26" s="55"/>
      <c r="Q26" s="55"/>
      <c r="R26" s="55"/>
      <c r="S26" s="72"/>
      <c r="T26" s="72"/>
      <c r="U26" s="73"/>
      <c r="V26" s="73"/>
      <c r="W26" s="56"/>
      <c r="X26" s="74"/>
      <c r="Y26" s="55"/>
      <c r="Z26" s="60"/>
    </row>
    <row r="27" spans="1:27">
      <c r="A27" s="62" t="s">
        <v>156</v>
      </c>
      <c r="B27" s="62" t="s">
        <v>156</v>
      </c>
      <c r="C27" s="63"/>
      <c r="D27" s="62"/>
      <c r="E27" s="62"/>
      <c r="F27" s="70">
        <v>5.32</v>
      </c>
      <c r="G27" s="70"/>
      <c r="H27" s="71"/>
      <c r="I27" s="71"/>
      <c r="J27" s="70"/>
      <c r="K27" s="71"/>
      <c r="L27" s="71"/>
      <c r="M27" s="57"/>
      <c r="N27" s="66"/>
      <c r="O27" s="66"/>
      <c r="P27" s="55"/>
      <c r="Q27" s="55"/>
      <c r="R27" s="55"/>
      <c r="S27" s="72"/>
      <c r="T27" s="72"/>
      <c r="U27" s="73"/>
      <c r="V27" s="73"/>
      <c r="W27" s="56"/>
      <c r="X27" s="74"/>
      <c r="Y27" s="55"/>
      <c r="Z27" s="60"/>
    </row>
    <row r="28" spans="1:27">
      <c r="A28" s="61" t="s">
        <v>168</v>
      </c>
      <c r="B28" s="62"/>
      <c r="C28" s="63"/>
      <c r="D28" s="62"/>
      <c r="E28" s="62"/>
      <c r="F28" s="70"/>
      <c r="G28" s="70"/>
      <c r="H28" s="71"/>
      <c r="I28" s="71"/>
      <c r="J28" s="70"/>
      <c r="K28" s="71"/>
      <c r="L28" s="71"/>
      <c r="M28" s="57"/>
      <c r="N28" s="66"/>
      <c r="O28" s="66"/>
      <c r="P28" s="55"/>
      <c r="Q28" s="55"/>
      <c r="R28" s="55"/>
      <c r="S28" s="72"/>
      <c r="T28" s="72"/>
      <c r="U28" s="73"/>
      <c r="V28" s="73"/>
      <c r="W28" s="71"/>
      <c r="X28" s="74"/>
      <c r="Y28" s="55"/>
      <c r="Z28" s="60"/>
    </row>
    <row r="29" spans="1:27">
      <c r="A29" s="62" t="s">
        <v>169</v>
      </c>
      <c r="B29" s="62" t="s">
        <v>170</v>
      </c>
      <c r="C29" s="63" t="s">
        <v>372</v>
      </c>
      <c r="D29" s="62"/>
      <c r="E29" s="62"/>
      <c r="F29" s="70">
        <v>5.47</v>
      </c>
      <c r="G29" s="70">
        <v>5.415</v>
      </c>
      <c r="H29" s="71">
        <v>0.11032871763194302</v>
      </c>
      <c r="I29" s="71"/>
      <c r="J29" s="70">
        <v>5.4909999999999997</v>
      </c>
      <c r="K29" s="71"/>
      <c r="L29" s="71">
        <v>5.4710000000000001</v>
      </c>
      <c r="M29" s="57"/>
      <c r="N29" s="66">
        <v>1.82</v>
      </c>
      <c r="O29" s="66">
        <v>2.2000000000000002</v>
      </c>
      <c r="P29" s="55">
        <v>0.91800000000000004</v>
      </c>
      <c r="Q29" s="55">
        <v>1027</v>
      </c>
      <c r="R29" s="55">
        <v>2.9</v>
      </c>
      <c r="S29" s="72">
        <v>76.14</v>
      </c>
      <c r="T29" s="72">
        <v>15.75</v>
      </c>
      <c r="U29" s="73">
        <v>1.94</v>
      </c>
      <c r="V29" s="73">
        <v>2.6</v>
      </c>
      <c r="W29" s="57">
        <v>35</v>
      </c>
      <c r="X29" s="74">
        <v>5.5970000000000004</v>
      </c>
      <c r="Y29" s="55">
        <v>2.8</v>
      </c>
      <c r="Z29" s="60"/>
    </row>
    <row r="30" spans="1:27">
      <c r="A30" s="62" t="s">
        <v>156</v>
      </c>
      <c r="B30" s="62" t="s">
        <v>156</v>
      </c>
      <c r="C30" s="63"/>
      <c r="D30" s="62"/>
      <c r="E30" s="62"/>
      <c r="F30" s="70">
        <v>5.36</v>
      </c>
      <c r="G30" s="70"/>
      <c r="H30" s="71"/>
      <c r="I30" s="71"/>
      <c r="J30" s="70"/>
      <c r="K30" s="71"/>
      <c r="L30" s="71"/>
      <c r="M30" s="57"/>
      <c r="N30" s="66"/>
      <c r="O30" s="66"/>
      <c r="P30" s="55"/>
      <c r="Q30" s="55"/>
      <c r="R30" s="55"/>
      <c r="S30" s="72"/>
      <c r="T30" s="72"/>
      <c r="U30" s="73"/>
      <c r="V30" s="73"/>
      <c r="W30" s="56"/>
      <c r="X30" s="74"/>
      <c r="Y30" s="55"/>
      <c r="Z30" s="60"/>
    </row>
    <row r="31" spans="1:27">
      <c r="A31" s="62"/>
      <c r="B31" s="62"/>
      <c r="C31" s="63"/>
      <c r="D31" s="62"/>
      <c r="E31" s="62"/>
      <c r="F31" s="70"/>
      <c r="G31" s="70"/>
      <c r="H31" s="71"/>
      <c r="I31" s="71"/>
      <c r="J31" s="70"/>
      <c r="K31" s="71"/>
      <c r="L31" s="71"/>
      <c r="M31" s="57"/>
      <c r="N31" s="66"/>
      <c r="O31" s="66"/>
      <c r="P31" s="55"/>
      <c r="Q31" s="55"/>
      <c r="R31" s="55"/>
      <c r="S31" s="72"/>
      <c r="T31" s="72"/>
      <c r="U31" s="73"/>
      <c r="V31" s="73"/>
      <c r="W31" s="56"/>
      <c r="X31" s="74"/>
      <c r="Y31" s="55"/>
      <c r="Z31" s="60"/>
      <c r="AA31" t="s">
        <v>451</v>
      </c>
    </row>
    <row r="32" spans="1:27">
      <c r="A32" s="62" t="s">
        <v>172</v>
      </c>
      <c r="B32" s="62" t="s">
        <v>154</v>
      </c>
      <c r="C32" s="63" t="s">
        <v>155</v>
      </c>
      <c r="D32" s="62"/>
      <c r="E32" s="62"/>
      <c r="F32" s="70">
        <v>5.36</v>
      </c>
      <c r="G32" s="70">
        <v>5.351</v>
      </c>
      <c r="H32" s="71">
        <v>1.805379015795509E-2</v>
      </c>
      <c r="I32" s="71"/>
      <c r="J32" s="70"/>
      <c r="K32" s="71"/>
      <c r="L32" s="71">
        <v>5.5632264543007697</v>
      </c>
      <c r="M32" s="57"/>
      <c r="N32" s="66">
        <v>1.1000000000000001</v>
      </c>
      <c r="O32" s="66">
        <v>2.5</v>
      </c>
      <c r="P32" s="55">
        <v>0.91700000000000004</v>
      </c>
      <c r="Q32" s="55">
        <v>706</v>
      </c>
      <c r="R32" s="55">
        <v>2.9</v>
      </c>
      <c r="S32" s="72">
        <v>74.8</v>
      </c>
      <c r="T32" s="72">
        <v>13.02</v>
      </c>
      <c r="U32" s="73">
        <v>11.2</v>
      </c>
      <c r="V32" s="73">
        <v>0.95</v>
      </c>
      <c r="W32" s="56">
        <v>35</v>
      </c>
      <c r="X32" s="74">
        <v>5.68922645430077</v>
      </c>
      <c r="Y32" s="55">
        <v>2.8</v>
      </c>
      <c r="Z32" s="60"/>
      <c r="AA32" t="s">
        <v>452</v>
      </c>
    </row>
    <row r="33" spans="1:27">
      <c r="A33" s="62" t="s">
        <v>156</v>
      </c>
      <c r="B33" s="62" t="s">
        <v>156</v>
      </c>
      <c r="C33" s="63"/>
      <c r="D33" s="62"/>
      <c r="E33" s="62"/>
      <c r="F33" s="70">
        <v>5.3419999999999996</v>
      </c>
      <c r="G33" s="70"/>
      <c r="H33" s="71"/>
      <c r="I33" s="71"/>
      <c r="J33" s="70"/>
      <c r="K33" s="71"/>
      <c r="L33" s="71"/>
      <c r="M33" s="57"/>
      <c r="N33" s="66"/>
      <c r="O33" s="66"/>
      <c r="P33" s="55"/>
      <c r="Q33" s="55"/>
      <c r="R33" s="55"/>
      <c r="S33" s="72"/>
      <c r="T33" s="72"/>
      <c r="U33" s="73"/>
      <c r="V33" s="73"/>
      <c r="W33" s="56"/>
      <c r="X33" s="74"/>
      <c r="Y33" s="55"/>
      <c r="Z33" s="60"/>
      <c r="AA33" s="62" t="s">
        <v>377</v>
      </c>
    </row>
    <row r="34" spans="1:27">
      <c r="A34" s="62"/>
      <c r="B34" s="62"/>
      <c r="C34" s="63"/>
      <c r="D34" s="62"/>
      <c r="E34" s="62"/>
      <c r="F34" s="70"/>
      <c r="G34" s="70"/>
      <c r="H34" s="71"/>
      <c r="I34" s="70"/>
      <c r="J34" s="70"/>
      <c r="K34" s="71"/>
      <c r="L34" s="71"/>
      <c r="M34" s="57"/>
      <c r="N34" s="66"/>
      <c r="O34" s="66"/>
      <c r="P34" s="55"/>
      <c r="Q34" s="55"/>
      <c r="R34" s="55"/>
      <c r="S34" s="72"/>
      <c r="T34" s="72"/>
      <c r="U34" s="73"/>
      <c r="V34" s="73"/>
      <c r="W34" s="56"/>
      <c r="X34" s="74"/>
      <c r="Y34" s="55"/>
      <c r="Z34" s="60"/>
    </row>
    <row r="35" spans="1:27">
      <c r="A35" s="62" t="s">
        <v>173</v>
      </c>
      <c r="B35" s="62" t="s">
        <v>174</v>
      </c>
      <c r="C35" s="63" t="s">
        <v>155</v>
      </c>
      <c r="D35" s="62"/>
      <c r="E35" s="62"/>
      <c r="F35" s="70">
        <v>5.4020000000000001</v>
      </c>
      <c r="G35" s="70">
        <v>5.41</v>
      </c>
      <c r="H35" s="71">
        <v>1.6047813473737266E-2</v>
      </c>
      <c r="I35" s="70">
        <v>5.79</v>
      </c>
      <c r="J35" s="70"/>
      <c r="K35" s="71"/>
      <c r="L35" s="71">
        <v>5.4603874887937049</v>
      </c>
      <c r="M35" s="57"/>
      <c r="N35" s="66">
        <v>0.56999999999999995</v>
      </c>
      <c r="O35" s="66">
        <v>2.48</v>
      </c>
      <c r="P35" s="55">
        <v>0.91800000000000004</v>
      </c>
      <c r="Q35" s="55">
        <v>685</v>
      </c>
      <c r="R35" s="55">
        <v>2.9</v>
      </c>
      <c r="S35" s="72">
        <v>85.207690008965031</v>
      </c>
      <c r="T35" s="72">
        <v>3.8848490885546365</v>
      </c>
      <c r="U35" s="73">
        <v>10.53889829664309</v>
      </c>
      <c r="V35" s="73">
        <v>0.36856260583723471</v>
      </c>
      <c r="W35" s="57">
        <v>35</v>
      </c>
      <c r="X35" s="74">
        <v>5.5863874887937053</v>
      </c>
      <c r="Y35" s="55">
        <v>2.8</v>
      </c>
      <c r="Z35" s="60"/>
      <c r="AA35" t="s">
        <v>453</v>
      </c>
    </row>
    <row r="36" spans="1:27">
      <c r="A36" s="62" t="s">
        <v>156</v>
      </c>
      <c r="B36" s="62" t="s">
        <v>156</v>
      </c>
      <c r="C36" s="60"/>
      <c r="D36" s="62"/>
      <c r="E36" s="62"/>
      <c r="F36" s="70">
        <v>5.4180000000000001</v>
      </c>
      <c r="G36" s="70"/>
      <c r="H36" s="71"/>
      <c r="I36" s="70"/>
      <c r="J36" s="70"/>
      <c r="K36" s="71"/>
      <c r="L36" s="71"/>
      <c r="M36" s="57"/>
      <c r="N36" s="66"/>
      <c r="O36" s="66"/>
      <c r="P36" s="55"/>
      <c r="Q36" s="55"/>
      <c r="R36" s="55"/>
      <c r="S36" s="72"/>
      <c r="T36" s="72"/>
      <c r="U36" s="73"/>
      <c r="V36" s="73"/>
      <c r="W36" s="56"/>
      <c r="X36" s="74"/>
      <c r="Y36" s="55"/>
      <c r="Z36" s="60"/>
    </row>
    <row r="37" spans="1:27">
      <c r="A37" s="61" t="s">
        <v>168</v>
      </c>
      <c r="B37" s="62"/>
      <c r="C37" s="63"/>
      <c r="D37" s="62"/>
      <c r="E37" s="62"/>
      <c r="F37" s="70"/>
      <c r="G37" s="70"/>
      <c r="H37" s="71"/>
      <c r="I37" s="70"/>
      <c r="J37" s="70"/>
      <c r="K37" s="71"/>
      <c r="L37" s="71"/>
      <c r="M37" s="57"/>
      <c r="N37" s="66"/>
      <c r="O37" s="66"/>
      <c r="P37" s="55"/>
      <c r="Q37" s="55"/>
      <c r="R37" s="55"/>
      <c r="S37" s="72"/>
      <c r="T37" s="72"/>
      <c r="U37" s="73"/>
      <c r="V37" s="73"/>
      <c r="W37" s="56"/>
      <c r="X37" s="74"/>
      <c r="Y37" s="55"/>
      <c r="Z37" s="60"/>
      <c r="AA37" s="62" t="s">
        <v>209</v>
      </c>
    </row>
    <row r="38" spans="1:27">
      <c r="A38" s="62" t="s">
        <v>175</v>
      </c>
      <c r="B38" s="62" t="s">
        <v>176</v>
      </c>
      <c r="C38" s="63" t="s">
        <v>171</v>
      </c>
      <c r="D38" s="62"/>
      <c r="E38" s="62"/>
      <c r="F38" s="70">
        <v>5.3490000000000002</v>
      </c>
      <c r="G38" s="70">
        <v>5.3490000000000002</v>
      </c>
      <c r="H38" s="71"/>
      <c r="I38" s="70">
        <v>5.52</v>
      </c>
      <c r="J38" s="70"/>
      <c r="K38" s="71"/>
      <c r="L38" s="71">
        <v>5.6539999999999999</v>
      </c>
      <c r="M38" s="57"/>
      <c r="N38" s="66">
        <v>1.68</v>
      </c>
      <c r="O38" s="66">
        <v>1.4</v>
      </c>
      <c r="P38" s="55">
        <v>0.91700000000000004</v>
      </c>
      <c r="Q38" s="55">
        <v>772</v>
      </c>
      <c r="R38" s="55">
        <v>1.9</v>
      </c>
      <c r="S38" s="72">
        <v>58.26</v>
      </c>
      <c r="T38" s="72">
        <v>33.700000000000003</v>
      </c>
      <c r="U38" s="73">
        <v>4.03</v>
      </c>
      <c r="V38" s="73">
        <v>1.18</v>
      </c>
      <c r="W38" s="56">
        <v>30</v>
      </c>
      <c r="X38" s="74">
        <v>5.7619999999999996</v>
      </c>
      <c r="Y38" s="55">
        <v>1.9</v>
      </c>
      <c r="Z38" s="60"/>
    </row>
    <row r="39" spans="1:27">
      <c r="A39" s="62"/>
      <c r="B39" s="62"/>
      <c r="C39" s="63"/>
      <c r="D39" s="62"/>
      <c r="E39" s="62"/>
      <c r="F39" s="70"/>
      <c r="G39" s="70"/>
      <c r="H39" s="71"/>
      <c r="I39" s="70"/>
      <c r="J39" s="70"/>
      <c r="K39" s="71"/>
      <c r="L39" s="71"/>
      <c r="M39" s="57"/>
      <c r="N39" s="66"/>
      <c r="O39" s="66"/>
      <c r="P39" s="55"/>
      <c r="Q39" s="55"/>
      <c r="R39" s="55"/>
      <c r="S39" s="72"/>
      <c r="T39" s="72"/>
      <c r="U39" s="73"/>
      <c r="V39" s="73"/>
      <c r="W39" s="56"/>
      <c r="X39" s="74"/>
      <c r="Y39" s="55"/>
      <c r="Z39" s="60"/>
      <c r="AA39" t="s">
        <v>242</v>
      </c>
    </row>
    <row r="40" spans="1:27">
      <c r="A40" s="62" t="s">
        <v>177</v>
      </c>
      <c r="B40" s="62" t="s">
        <v>373</v>
      </c>
      <c r="C40" s="63" t="s">
        <v>155</v>
      </c>
      <c r="D40" s="62"/>
      <c r="E40" s="62"/>
      <c r="F40" s="70">
        <v>5.1230000000000002</v>
      </c>
      <c r="G40" s="70">
        <v>5.1665000000000001</v>
      </c>
      <c r="H40" s="71">
        <v>8.7259985763446041E-2</v>
      </c>
      <c r="I40" s="70">
        <v>5.87</v>
      </c>
      <c r="J40" s="70"/>
      <c r="K40" s="71"/>
      <c r="L40" s="71">
        <v>5.2853768394113887</v>
      </c>
      <c r="M40" s="57"/>
      <c r="N40" s="66">
        <v>1.2</v>
      </c>
      <c r="O40" s="66">
        <v>2.8</v>
      </c>
      <c r="P40" s="55">
        <v>0.91900000000000004</v>
      </c>
      <c r="Q40" s="55">
        <v>729</v>
      </c>
      <c r="R40" s="55">
        <v>1.9</v>
      </c>
      <c r="S40" s="72">
        <v>69.86</v>
      </c>
      <c r="T40" s="72">
        <v>20.39</v>
      </c>
      <c r="U40" s="73">
        <v>0.83</v>
      </c>
      <c r="V40" s="73">
        <v>2.7</v>
      </c>
      <c r="W40" s="56">
        <v>30</v>
      </c>
      <c r="X40" s="74">
        <v>5.3933768394113883</v>
      </c>
      <c r="Y40" s="55">
        <v>1.9</v>
      </c>
      <c r="Z40" s="60"/>
    </row>
    <row r="41" spans="1:27">
      <c r="A41" s="62" t="s">
        <v>156</v>
      </c>
      <c r="B41" s="62" t="s">
        <v>156</v>
      </c>
      <c r="C41" s="63" t="s">
        <v>156</v>
      </c>
      <c r="D41" s="62"/>
      <c r="E41" s="62"/>
      <c r="F41" s="70">
        <v>5.21</v>
      </c>
      <c r="G41" s="70">
        <v>5.21</v>
      </c>
      <c r="H41" s="71"/>
      <c r="I41" s="70"/>
      <c r="J41" s="70"/>
      <c r="K41" s="71"/>
      <c r="L41" s="71"/>
      <c r="M41" s="57"/>
      <c r="N41" s="66"/>
      <c r="O41" s="66"/>
      <c r="P41" s="55"/>
      <c r="Q41" s="55"/>
      <c r="R41" s="55"/>
      <c r="S41" s="72"/>
      <c r="T41" s="72"/>
      <c r="U41" s="73"/>
      <c r="V41" s="73"/>
      <c r="W41" s="56"/>
      <c r="X41" s="74"/>
      <c r="Y41" s="55"/>
      <c r="Z41" s="60"/>
    </row>
    <row r="42" spans="1:27">
      <c r="A42" s="62"/>
      <c r="B42" s="62"/>
      <c r="C42" s="63"/>
      <c r="D42" s="62"/>
      <c r="E42" s="62"/>
      <c r="F42" s="70"/>
      <c r="G42" s="70"/>
      <c r="H42" s="71"/>
      <c r="I42" s="70"/>
      <c r="J42" s="70"/>
      <c r="K42" s="71"/>
      <c r="L42" s="71"/>
      <c r="M42" s="57"/>
      <c r="N42" s="66"/>
      <c r="O42" s="66"/>
      <c r="P42" s="55"/>
      <c r="Q42" s="55"/>
      <c r="R42" s="55"/>
      <c r="S42" s="72"/>
      <c r="T42" s="72"/>
      <c r="U42" s="73"/>
      <c r="V42" s="73"/>
      <c r="W42" s="56"/>
      <c r="X42" s="74"/>
      <c r="Y42" s="55"/>
      <c r="Z42" s="60"/>
    </row>
    <row r="43" spans="1:27">
      <c r="A43" s="62" t="s">
        <v>178</v>
      </c>
      <c r="B43" s="62" t="s">
        <v>179</v>
      </c>
      <c r="C43" s="63" t="s">
        <v>155</v>
      </c>
      <c r="D43" s="62"/>
      <c r="E43" s="62"/>
      <c r="F43" s="70">
        <v>5.3639999999999999</v>
      </c>
      <c r="G43" s="70">
        <v>5.3639999999999999</v>
      </c>
      <c r="H43" s="71"/>
      <c r="I43" s="70"/>
      <c r="J43" s="70"/>
      <c r="K43" s="71"/>
      <c r="L43" s="71">
        <v>5.508</v>
      </c>
      <c r="M43" s="57"/>
      <c r="N43" s="66">
        <v>0.76</v>
      </c>
      <c r="O43" s="66">
        <v>0.33</v>
      </c>
      <c r="P43" s="55">
        <v>0.91900000000000004</v>
      </c>
      <c r="Q43" s="55">
        <v>923</v>
      </c>
      <c r="R43" s="55">
        <v>1.9</v>
      </c>
      <c r="S43" s="72">
        <v>74.8</v>
      </c>
      <c r="T43" s="72">
        <v>23.8</v>
      </c>
      <c r="U43" s="73">
        <v>0.7</v>
      </c>
      <c r="V43" s="73">
        <v>0.7</v>
      </c>
      <c r="W43" s="56">
        <v>35</v>
      </c>
      <c r="X43" s="74">
        <v>5.6340000000000003</v>
      </c>
      <c r="Y43" s="55">
        <v>1.9</v>
      </c>
      <c r="Z43" s="60"/>
    </row>
    <row r="44" spans="1:27">
      <c r="A44" s="61" t="s">
        <v>180</v>
      </c>
      <c r="B44" s="62"/>
      <c r="C44" s="63"/>
      <c r="D44" s="62"/>
      <c r="E44" s="62"/>
      <c r="F44" s="70"/>
      <c r="G44" s="70"/>
      <c r="H44" s="71"/>
      <c r="I44" s="70"/>
      <c r="J44" s="70"/>
      <c r="K44" s="71"/>
      <c r="L44" s="71"/>
      <c r="M44" s="57"/>
      <c r="N44" s="66"/>
      <c r="O44" s="66"/>
      <c r="P44" s="55"/>
      <c r="Q44" s="55"/>
      <c r="R44" s="55"/>
      <c r="S44" s="72"/>
      <c r="T44" s="72"/>
      <c r="U44" s="73"/>
      <c r="V44" s="73"/>
      <c r="W44" s="56"/>
      <c r="X44" s="74"/>
      <c r="Y44" s="55"/>
      <c r="Z44" s="60"/>
    </row>
    <row r="45" spans="1:27">
      <c r="A45" s="62" t="s">
        <v>181</v>
      </c>
      <c r="B45" s="62" t="s">
        <v>182</v>
      </c>
      <c r="C45" s="63" t="s">
        <v>183</v>
      </c>
      <c r="D45" s="62"/>
      <c r="E45" s="62"/>
      <c r="F45" s="70">
        <v>5.49</v>
      </c>
      <c r="G45" s="70">
        <v>5.49</v>
      </c>
      <c r="H45" s="71"/>
      <c r="I45" s="70">
        <v>5.78</v>
      </c>
      <c r="J45" s="70"/>
      <c r="K45" s="71"/>
      <c r="L45" s="71">
        <v>5.4378423298216179</v>
      </c>
      <c r="M45" s="57"/>
      <c r="N45" s="66">
        <v>0.68</v>
      </c>
      <c r="O45" s="66">
        <v>0.47</v>
      </c>
      <c r="P45" s="55">
        <v>0.92500000000000004</v>
      </c>
      <c r="Q45" s="55">
        <v>736</v>
      </c>
      <c r="R45" s="55">
        <v>2.6</v>
      </c>
      <c r="S45" s="72">
        <v>93.435359580487159</v>
      </c>
      <c r="T45" s="72">
        <v>2.3208740056305195</v>
      </c>
      <c r="U45" s="73"/>
      <c r="V45" s="73">
        <v>4.2048505119228832</v>
      </c>
      <c r="W45" s="56">
        <v>45</v>
      </c>
      <c r="X45" s="74">
        <v>5.5998423298216178</v>
      </c>
      <c r="Y45" s="55">
        <v>2.6</v>
      </c>
      <c r="Z45" s="60"/>
    </row>
    <row r="46" spans="1:27">
      <c r="A46" s="62" t="s">
        <v>184</v>
      </c>
      <c r="B46" s="62" t="s">
        <v>185</v>
      </c>
      <c r="C46" s="63" t="s">
        <v>186</v>
      </c>
      <c r="D46" s="62"/>
      <c r="E46" s="62"/>
      <c r="F46" s="70">
        <v>5.4670000000000005</v>
      </c>
      <c r="G46" s="70">
        <v>5.4175000000000004</v>
      </c>
      <c r="H46" s="71">
        <v>9.9295845868749427E-2</v>
      </c>
      <c r="I46" s="70">
        <v>6.2480000000000002</v>
      </c>
      <c r="J46" s="70"/>
      <c r="K46" s="71"/>
      <c r="L46" s="71">
        <v>5.48</v>
      </c>
      <c r="M46" s="57"/>
      <c r="N46" s="66">
        <v>0.23</v>
      </c>
      <c r="O46" s="66">
        <v>1.04</v>
      </c>
      <c r="P46" s="55">
        <v>0.92200000000000004</v>
      </c>
      <c r="Q46" s="55">
        <v>958</v>
      </c>
      <c r="R46" s="55">
        <v>2.6</v>
      </c>
      <c r="S46" s="72">
        <v>89.802278230940743</v>
      </c>
      <c r="T46" s="72">
        <v>5.0335761040938287</v>
      </c>
      <c r="U46" s="73">
        <v>4.4475808783181687</v>
      </c>
      <c r="V46" s="73">
        <v>0.71656478664727341</v>
      </c>
      <c r="W46" s="56">
        <v>45</v>
      </c>
      <c r="X46" s="74">
        <v>5.6420000000000003</v>
      </c>
      <c r="Y46" s="55">
        <v>2.6</v>
      </c>
      <c r="Z46" s="60"/>
    </row>
    <row r="47" spans="1:27">
      <c r="A47" s="62" t="s">
        <v>156</v>
      </c>
      <c r="B47" s="62" t="s">
        <v>156</v>
      </c>
      <c r="C47" s="63" t="s">
        <v>156</v>
      </c>
      <c r="D47" s="62"/>
      <c r="E47" s="62"/>
      <c r="F47" s="70">
        <v>5.3680000000000003</v>
      </c>
      <c r="G47" s="70"/>
      <c r="H47" s="71"/>
      <c r="I47" s="70"/>
      <c r="J47" s="70"/>
      <c r="K47" s="71"/>
      <c r="L47" s="71"/>
      <c r="M47" s="57"/>
      <c r="N47" s="66"/>
      <c r="O47" s="66"/>
      <c r="P47" s="55"/>
      <c r="Q47" s="55"/>
      <c r="R47" s="55"/>
      <c r="S47" s="72"/>
      <c r="T47" s="72"/>
      <c r="U47" s="73"/>
      <c r="V47" s="73"/>
      <c r="W47" s="56"/>
      <c r="X47" s="74"/>
      <c r="Y47" s="55"/>
      <c r="Z47" s="60"/>
    </row>
    <row r="48" spans="1:27">
      <c r="A48" s="62" t="s">
        <v>187</v>
      </c>
      <c r="B48" s="62" t="s">
        <v>185</v>
      </c>
      <c r="C48" s="63" t="s">
        <v>155</v>
      </c>
      <c r="D48" s="62"/>
      <c r="E48" s="60"/>
      <c r="F48" s="70">
        <v>5.2270000000000003</v>
      </c>
      <c r="G48" s="70">
        <v>5.3220000000000001</v>
      </c>
      <c r="H48" s="71">
        <v>7.8E-2</v>
      </c>
      <c r="I48" s="70">
        <v>5.81</v>
      </c>
      <c r="J48" s="70">
        <v>5.49</v>
      </c>
      <c r="K48" s="71"/>
      <c r="L48" s="71">
        <v>5.3356147937584488</v>
      </c>
      <c r="M48" s="57"/>
      <c r="N48" s="66">
        <v>0.56000000000000005</v>
      </c>
      <c r="O48" s="66">
        <v>0.83</v>
      </c>
      <c r="P48" s="55">
        <v>0.92200000000000004</v>
      </c>
      <c r="Q48" s="55">
        <v>1028</v>
      </c>
      <c r="R48" s="55">
        <v>2.6</v>
      </c>
      <c r="S48" s="72">
        <v>91.832279994495323</v>
      </c>
      <c r="T48" s="72">
        <v>3.597998508663327</v>
      </c>
      <c r="U48" s="73">
        <v>3.5227349532215944</v>
      </c>
      <c r="V48" s="73">
        <v>1</v>
      </c>
      <c r="W48" s="56">
        <v>45</v>
      </c>
      <c r="X48" s="74">
        <v>5.4976147937584487</v>
      </c>
      <c r="Y48" s="55">
        <v>2.6</v>
      </c>
      <c r="Z48" s="60"/>
    </row>
    <row r="49" spans="1:26">
      <c r="A49" s="62" t="s">
        <v>156</v>
      </c>
      <c r="B49" s="62" t="s">
        <v>156</v>
      </c>
      <c r="C49" s="63" t="s">
        <v>156</v>
      </c>
      <c r="D49" s="62"/>
      <c r="E49" s="62"/>
      <c r="F49" s="70">
        <v>5.2910000000000004</v>
      </c>
      <c r="G49" s="70"/>
      <c r="H49" s="71"/>
      <c r="I49" s="70">
        <v>5.97</v>
      </c>
      <c r="J49" s="70"/>
      <c r="K49" s="71"/>
      <c r="L49" s="71"/>
      <c r="M49" s="57"/>
      <c r="N49" s="57"/>
      <c r="O49" s="57"/>
      <c r="P49" s="57"/>
      <c r="Q49" s="57"/>
      <c r="R49" s="57"/>
      <c r="S49" s="72"/>
      <c r="T49" s="72"/>
      <c r="U49" s="73"/>
      <c r="V49" s="73"/>
      <c r="W49" s="56"/>
      <c r="X49" s="74"/>
      <c r="Y49" s="55"/>
      <c r="Z49" s="60"/>
    </row>
    <row r="50" spans="1:26">
      <c r="A50" s="62" t="s">
        <v>156</v>
      </c>
      <c r="B50" s="62" t="s">
        <v>156</v>
      </c>
      <c r="C50" s="63"/>
      <c r="D50" s="62"/>
      <c r="E50" s="62"/>
      <c r="F50" s="70">
        <v>5.34</v>
      </c>
      <c r="G50" s="70"/>
      <c r="H50" s="71"/>
      <c r="I50" s="70"/>
      <c r="J50" s="70"/>
      <c r="K50" s="71"/>
      <c r="L50" s="71"/>
      <c r="M50" s="57"/>
      <c r="N50" s="57"/>
      <c r="O50" s="57"/>
      <c r="P50" s="57"/>
      <c r="Q50" s="57"/>
      <c r="R50" s="57"/>
      <c r="S50" s="72"/>
      <c r="T50" s="72"/>
      <c r="U50" s="73"/>
      <c r="V50" s="73"/>
      <c r="W50" s="56"/>
      <c r="X50" s="74"/>
      <c r="Y50" s="55"/>
      <c r="Z50" s="60"/>
    </row>
    <row r="51" spans="1:26">
      <c r="A51" s="62"/>
      <c r="B51" s="62"/>
      <c r="C51" s="63"/>
      <c r="D51" s="62"/>
      <c r="E51" s="62"/>
      <c r="F51" s="70">
        <v>5.29</v>
      </c>
      <c r="G51" s="70"/>
      <c r="H51" s="70"/>
      <c r="I51" s="70"/>
      <c r="J51" s="70"/>
      <c r="K51" s="71"/>
      <c r="L51" s="71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74"/>
      <c r="Y51" s="55"/>
      <c r="Z51" s="60"/>
    </row>
    <row r="52" spans="1:26">
      <c r="A52" s="62"/>
      <c r="B52" s="62"/>
      <c r="C52" s="63"/>
      <c r="D52" s="62"/>
      <c r="E52" s="62"/>
      <c r="F52" s="70">
        <v>5.46</v>
      </c>
      <c r="G52" s="70"/>
      <c r="H52" s="70"/>
      <c r="I52" s="70"/>
      <c r="J52" s="70"/>
      <c r="K52" s="71"/>
      <c r="L52" s="71"/>
      <c r="M52" s="57"/>
      <c r="N52" s="66"/>
      <c r="O52" s="66"/>
      <c r="P52" s="55"/>
      <c r="Q52" s="55"/>
      <c r="R52" s="55"/>
      <c r="S52" s="72"/>
      <c r="T52" s="72"/>
      <c r="U52" s="73"/>
      <c r="V52" s="73"/>
      <c r="W52" s="56"/>
      <c r="X52" s="74"/>
      <c r="Y52" s="55"/>
      <c r="Z52" s="60"/>
    </row>
    <row r="53" spans="1:26">
      <c r="A53" s="62" t="s">
        <v>374</v>
      </c>
      <c r="B53" s="62" t="s">
        <v>182</v>
      </c>
      <c r="C53" s="63" t="s">
        <v>155</v>
      </c>
      <c r="D53" s="62"/>
      <c r="E53" s="62"/>
      <c r="F53" s="70">
        <v>5.35</v>
      </c>
      <c r="G53" s="70">
        <v>5.4</v>
      </c>
      <c r="H53" s="70">
        <v>0.05</v>
      </c>
      <c r="I53" s="70"/>
      <c r="J53" s="70"/>
      <c r="K53" s="71"/>
      <c r="L53" s="71">
        <v>5.3970000000000002</v>
      </c>
      <c r="M53" s="57"/>
      <c r="N53" s="66">
        <v>0.34</v>
      </c>
      <c r="O53" s="66">
        <v>0.21</v>
      </c>
      <c r="P53" s="55">
        <v>0.92900000000000005</v>
      </c>
      <c r="Q53" s="55"/>
      <c r="R53" s="55">
        <v>2.9</v>
      </c>
      <c r="S53" s="72">
        <v>98</v>
      </c>
      <c r="T53" s="72"/>
      <c r="U53" s="73"/>
      <c r="V53" s="73">
        <v>1.7</v>
      </c>
      <c r="W53" s="56">
        <v>45</v>
      </c>
      <c r="X53" s="74">
        <v>5.5590000000000002</v>
      </c>
      <c r="Y53" s="55">
        <v>2.9</v>
      </c>
      <c r="Z53" s="60"/>
    </row>
    <row r="54" spans="1:26">
      <c r="A54" s="62"/>
      <c r="B54" s="62"/>
      <c r="C54" s="63"/>
      <c r="D54" s="62"/>
      <c r="E54" s="62"/>
      <c r="F54" s="70">
        <v>5.45</v>
      </c>
      <c r="G54" s="70"/>
      <c r="H54" s="70"/>
      <c r="I54" s="70"/>
      <c r="J54" s="70"/>
      <c r="K54" s="71"/>
      <c r="L54" s="71"/>
      <c r="M54" s="57"/>
      <c r="N54" s="57"/>
      <c r="O54" s="57"/>
      <c r="P54" s="57"/>
      <c r="Q54" s="57"/>
      <c r="R54" s="55"/>
      <c r="S54" s="72"/>
      <c r="T54" s="72"/>
      <c r="U54" s="73"/>
      <c r="V54" s="73"/>
      <c r="W54" s="56"/>
      <c r="X54" s="74"/>
      <c r="Y54" s="55"/>
      <c r="Z54" s="60"/>
    </row>
    <row r="55" spans="1:26">
      <c r="A55" s="62" t="s">
        <v>375</v>
      </c>
      <c r="B55" s="62" t="s">
        <v>182</v>
      </c>
      <c r="C55" s="63" t="s">
        <v>155</v>
      </c>
      <c r="D55" s="62"/>
      <c r="E55" s="62"/>
      <c r="F55" s="70">
        <v>5.3810000000000002</v>
      </c>
      <c r="G55" s="70">
        <v>5.3620000000000001</v>
      </c>
      <c r="H55" s="70">
        <v>1.9E-2</v>
      </c>
      <c r="I55" s="70"/>
      <c r="J55" s="70"/>
      <c r="K55" s="71"/>
      <c r="L55" s="71">
        <v>5.35</v>
      </c>
      <c r="M55" s="57"/>
      <c r="N55" s="66">
        <v>0.55000000000000004</v>
      </c>
      <c r="O55" s="66">
        <v>0.2</v>
      </c>
      <c r="P55" s="55">
        <v>0.93100000000000005</v>
      </c>
      <c r="Q55" s="55"/>
      <c r="R55" s="55">
        <v>2.6</v>
      </c>
      <c r="S55" s="72">
        <v>97</v>
      </c>
      <c r="T55" s="72"/>
      <c r="U55" s="73"/>
      <c r="V55" s="73">
        <v>3</v>
      </c>
      <c r="W55" s="56">
        <v>45</v>
      </c>
      <c r="X55" s="74">
        <v>5.5119999999999996</v>
      </c>
      <c r="Y55" s="55">
        <v>2.6</v>
      </c>
      <c r="Z55" s="60"/>
    </row>
    <row r="56" spans="1:26">
      <c r="A56" s="75"/>
      <c r="B56" s="62"/>
      <c r="C56" s="63"/>
      <c r="D56" s="62"/>
      <c r="E56" s="62"/>
      <c r="F56" s="70">
        <v>5.343</v>
      </c>
      <c r="G56" s="70"/>
      <c r="H56" s="70"/>
      <c r="I56" s="70"/>
      <c r="J56" s="70"/>
      <c r="K56" s="71"/>
      <c r="L56" s="71"/>
      <c r="M56" s="57"/>
      <c r="N56" s="57"/>
      <c r="O56" s="57"/>
      <c r="P56" s="57"/>
      <c r="Q56" s="57"/>
      <c r="R56" s="55"/>
      <c r="S56" s="72"/>
      <c r="T56" s="72"/>
      <c r="U56" s="73"/>
      <c r="V56" s="73"/>
      <c r="W56" s="56"/>
      <c r="X56" s="74"/>
      <c r="Y56" s="55"/>
      <c r="Z56" s="60"/>
    </row>
    <row r="57" spans="1:26">
      <c r="A57" s="62" t="s">
        <v>376</v>
      </c>
      <c r="B57" s="62" t="s">
        <v>182</v>
      </c>
      <c r="C57" s="63" t="s">
        <v>155</v>
      </c>
      <c r="D57" s="60"/>
      <c r="E57" s="60"/>
      <c r="F57" s="70">
        <v>5.42</v>
      </c>
      <c r="G57" s="62">
        <v>5.4139999999999997</v>
      </c>
      <c r="H57" s="56">
        <v>9.0268950789771887E-2</v>
      </c>
      <c r="I57" s="70">
        <v>5.97</v>
      </c>
      <c r="J57" s="70"/>
      <c r="K57" s="71"/>
      <c r="L57" s="71">
        <v>5.4158645418326703</v>
      </c>
      <c r="M57" s="57"/>
      <c r="N57" s="66">
        <v>0.22</v>
      </c>
      <c r="O57" s="66">
        <v>0.25</v>
      </c>
      <c r="P57" s="55">
        <v>0.92500000000000004</v>
      </c>
      <c r="Q57" s="55">
        <v>1000</v>
      </c>
      <c r="R57" s="55">
        <v>2.6</v>
      </c>
      <c r="S57" s="72">
        <v>98</v>
      </c>
      <c r="T57" s="72">
        <v>0.3</v>
      </c>
      <c r="U57" s="73">
        <v>0.9</v>
      </c>
      <c r="V57" s="73">
        <v>1.2</v>
      </c>
      <c r="W57" s="56">
        <v>45</v>
      </c>
      <c r="X57" s="74">
        <v>5.5778645418326702</v>
      </c>
      <c r="Y57" s="55">
        <v>2.6</v>
      </c>
      <c r="Z57" s="60"/>
    </row>
    <row r="58" spans="1:26">
      <c r="A58" s="62"/>
      <c r="B58" s="62"/>
      <c r="C58" s="63"/>
      <c r="D58" s="60"/>
      <c r="E58" s="60"/>
      <c r="F58" s="70">
        <v>5.33</v>
      </c>
      <c r="G58" s="62"/>
      <c r="H58" s="56"/>
      <c r="I58" s="70"/>
      <c r="J58" s="70"/>
      <c r="K58" s="71"/>
      <c r="L58" s="71"/>
      <c r="M58" s="57"/>
      <c r="N58" s="66"/>
      <c r="O58" s="66"/>
      <c r="P58" s="55"/>
      <c r="Q58" s="55"/>
      <c r="R58" s="55"/>
      <c r="S58" s="72"/>
      <c r="T58" s="72"/>
      <c r="U58" s="73"/>
      <c r="V58" s="73"/>
      <c r="W58" s="56"/>
      <c r="X58" s="74"/>
      <c r="Y58" s="55"/>
      <c r="Z58" s="60"/>
    </row>
    <row r="59" spans="1:26">
      <c r="A59" s="62" t="s">
        <v>377</v>
      </c>
      <c r="B59" s="62" t="s">
        <v>182</v>
      </c>
      <c r="C59" s="63" t="s">
        <v>155</v>
      </c>
      <c r="D59" s="60"/>
      <c r="E59" s="60"/>
      <c r="F59" s="70">
        <v>5.4980000000000002</v>
      </c>
      <c r="G59" s="78">
        <v>5.4329999999999998</v>
      </c>
      <c r="H59" s="56">
        <v>8.5999999999999993E-2</v>
      </c>
      <c r="I59" s="70"/>
      <c r="J59" s="70"/>
      <c r="K59" s="71"/>
      <c r="L59" s="71">
        <v>5.4992661226056434</v>
      </c>
      <c r="M59" s="57"/>
      <c r="N59" s="66">
        <v>0.02</v>
      </c>
      <c r="O59" s="66">
        <v>0.13</v>
      </c>
      <c r="P59" s="55">
        <v>0.92900000000000005</v>
      </c>
      <c r="Q59" s="55"/>
      <c r="R59" s="55">
        <v>2.6</v>
      </c>
      <c r="S59" s="72">
        <v>99.6</v>
      </c>
      <c r="T59" s="72">
        <v>0.3</v>
      </c>
      <c r="U59" s="73"/>
      <c r="V59" s="73">
        <v>0.1</v>
      </c>
      <c r="W59" s="56">
        <v>45</v>
      </c>
      <c r="X59" s="74">
        <v>5.6612661226056433</v>
      </c>
      <c r="Y59" s="55">
        <v>2.6</v>
      </c>
      <c r="Z59" s="60"/>
    </row>
    <row r="60" spans="1:26">
      <c r="A60" s="62"/>
      <c r="B60" s="62"/>
      <c r="C60" s="63"/>
      <c r="D60" s="60"/>
      <c r="E60" s="60"/>
      <c r="F60" s="70">
        <v>5.3550000000000004</v>
      </c>
      <c r="G60" s="62"/>
      <c r="H60" s="56"/>
      <c r="I60" s="70"/>
      <c r="J60" s="70"/>
      <c r="K60" s="71"/>
      <c r="L60" s="71"/>
      <c r="M60" s="57"/>
      <c r="N60" s="66"/>
      <c r="O60" s="66"/>
      <c r="P60" s="55"/>
      <c r="Q60" s="55"/>
      <c r="R60" s="55"/>
      <c r="S60" s="72"/>
      <c r="T60" s="72"/>
      <c r="U60" s="73"/>
      <c r="V60" s="73"/>
      <c r="W60" s="56"/>
      <c r="X60" s="74"/>
      <c r="Y60" s="55"/>
      <c r="Z60" s="60"/>
    </row>
    <row r="61" spans="1:26">
      <c r="A61" s="62"/>
      <c r="B61" s="62"/>
      <c r="C61" s="63"/>
      <c r="D61" s="104"/>
      <c r="E61" s="104"/>
      <c r="F61" s="70">
        <v>5.359</v>
      </c>
      <c r="G61" s="62"/>
      <c r="H61" s="56"/>
      <c r="I61" s="70"/>
      <c r="J61" s="70"/>
      <c r="K61" s="71"/>
      <c r="L61" s="71"/>
      <c r="M61" s="57"/>
      <c r="N61" s="66"/>
      <c r="O61" s="66"/>
      <c r="P61" s="55"/>
      <c r="Q61" s="55"/>
      <c r="R61" s="55"/>
      <c r="S61" s="72"/>
      <c r="T61" s="72"/>
      <c r="U61" s="73"/>
      <c r="V61" s="73"/>
      <c r="W61" s="56"/>
      <c r="X61" s="74"/>
      <c r="Y61" s="55"/>
      <c r="Z61" s="60"/>
    </row>
    <row r="62" spans="1:26">
      <c r="A62" s="62"/>
      <c r="B62" s="62"/>
      <c r="C62" s="63"/>
      <c r="D62" s="104"/>
      <c r="E62" s="104"/>
      <c r="F62" s="70">
        <v>5.5140000000000002</v>
      </c>
      <c r="G62" s="62"/>
      <c r="H62" s="56"/>
      <c r="I62" s="70"/>
      <c r="J62" s="70"/>
      <c r="K62" s="71"/>
      <c r="L62" s="71"/>
      <c r="M62" s="57"/>
      <c r="N62" s="66"/>
      <c r="O62" s="66"/>
      <c r="P62" s="55"/>
      <c r="Q62" s="55"/>
      <c r="R62" s="55"/>
      <c r="S62" s="72"/>
      <c r="T62" s="72"/>
      <c r="U62" s="73"/>
      <c r="V62" s="73"/>
      <c r="W62" s="56"/>
      <c r="X62" s="74"/>
      <c r="Y62" s="55"/>
      <c r="Z62" s="60"/>
    </row>
    <row r="63" spans="1:26">
      <c r="A63" s="62" t="s">
        <v>378</v>
      </c>
      <c r="B63" s="62" t="s">
        <v>379</v>
      </c>
      <c r="C63" s="63" t="s">
        <v>155</v>
      </c>
      <c r="E63" s="60"/>
      <c r="F63" s="70">
        <v>5.3419999999999996</v>
      </c>
      <c r="G63" s="62">
        <v>5.4414999999999996</v>
      </c>
      <c r="H63" s="56">
        <v>0.10832274094772698</v>
      </c>
      <c r="I63" s="70">
        <v>6.25</v>
      </c>
      <c r="J63" s="70"/>
      <c r="K63" s="71"/>
      <c r="L63" s="71">
        <v>5.4733986013986007</v>
      </c>
      <c r="M63" s="57"/>
      <c r="N63" s="66">
        <v>0.23</v>
      </c>
      <c r="O63" s="66">
        <v>1.04</v>
      </c>
      <c r="P63" s="55">
        <v>0.92200000000000004</v>
      </c>
      <c r="Q63" s="55">
        <v>958</v>
      </c>
      <c r="R63" s="55">
        <v>2.6</v>
      </c>
      <c r="S63" s="72">
        <v>90</v>
      </c>
      <c r="T63" s="72">
        <v>5</v>
      </c>
      <c r="U63" s="73">
        <v>4.4000000000000004</v>
      </c>
      <c r="V63" s="73">
        <v>0.7</v>
      </c>
      <c r="W63" s="56">
        <v>45</v>
      </c>
      <c r="X63" s="74">
        <v>5.6353986013986006</v>
      </c>
      <c r="Y63" s="55">
        <v>2.6</v>
      </c>
      <c r="Z63" s="60"/>
    </row>
    <row r="64" spans="1:26">
      <c r="A64" s="62"/>
      <c r="B64" s="62"/>
      <c r="C64" s="63"/>
      <c r="D64" s="60"/>
      <c r="E64" s="60"/>
      <c r="F64" s="70">
        <v>5.45</v>
      </c>
      <c r="G64" s="62"/>
      <c r="H64" s="56"/>
      <c r="I64" s="70"/>
      <c r="J64" s="70"/>
      <c r="K64" s="71"/>
      <c r="L64" s="71"/>
      <c r="M64" s="57"/>
      <c r="N64" s="66"/>
      <c r="O64" s="66"/>
      <c r="P64" s="55"/>
      <c r="Q64" s="55"/>
      <c r="R64" s="55"/>
      <c r="S64" s="72"/>
      <c r="T64" s="72"/>
      <c r="U64" s="73"/>
      <c r="V64" s="73"/>
      <c r="W64" s="56"/>
      <c r="X64" s="74"/>
      <c r="Y64" s="55"/>
      <c r="Z64" s="60"/>
    </row>
    <row r="65" spans="1:26">
      <c r="A65" s="62" t="s">
        <v>380</v>
      </c>
      <c r="B65" s="62" t="s">
        <v>379</v>
      </c>
      <c r="C65" s="63" t="s">
        <v>155</v>
      </c>
      <c r="D65" s="60"/>
      <c r="E65" s="104"/>
      <c r="F65" s="70">
        <v>5.4329999999999998</v>
      </c>
      <c r="G65" s="62">
        <v>5.34</v>
      </c>
      <c r="H65" s="56">
        <v>0.16348709976369849</v>
      </c>
      <c r="I65" s="70">
        <v>5.96</v>
      </c>
      <c r="J65" s="70"/>
      <c r="K65" s="71"/>
      <c r="L65" s="71">
        <v>5.3242284999999985</v>
      </c>
      <c r="M65" s="57"/>
      <c r="N65" s="66">
        <v>0.66</v>
      </c>
      <c r="O65" s="66">
        <v>0.44</v>
      </c>
      <c r="P65" s="55">
        <v>0.92300000000000004</v>
      </c>
      <c r="Q65" s="55">
        <v>999</v>
      </c>
      <c r="R65" s="55">
        <v>2.6</v>
      </c>
      <c r="S65" s="72">
        <v>91</v>
      </c>
      <c r="T65" s="72">
        <v>4.4000000000000004</v>
      </c>
      <c r="U65" s="73">
        <v>0.7</v>
      </c>
      <c r="V65" s="73">
        <v>3.9</v>
      </c>
      <c r="W65" s="56">
        <v>45</v>
      </c>
      <c r="X65" s="74">
        <v>5.4862284999999984</v>
      </c>
      <c r="Y65" s="55">
        <v>2.6</v>
      </c>
      <c r="Z65" s="60"/>
    </row>
    <row r="66" spans="1:26">
      <c r="A66" s="62"/>
      <c r="B66" s="62"/>
      <c r="C66" s="63"/>
      <c r="D66" s="60"/>
      <c r="E66" s="60"/>
      <c r="F66" s="70">
        <v>5.27</v>
      </c>
      <c r="G66" s="78"/>
      <c r="H66" s="56"/>
      <c r="I66" s="70"/>
      <c r="J66" s="70"/>
      <c r="K66" s="71"/>
      <c r="L66" s="71"/>
      <c r="M66" s="57"/>
      <c r="N66" s="66"/>
      <c r="O66" s="66"/>
      <c r="P66" s="55"/>
      <c r="Q66" s="55"/>
      <c r="R66" s="55"/>
      <c r="S66" s="72"/>
      <c r="T66" s="72"/>
      <c r="U66" s="73"/>
      <c r="V66" s="73"/>
      <c r="W66" s="56"/>
      <c r="X66" s="74"/>
      <c r="Y66" s="55"/>
      <c r="Z66" s="60"/>
    </row>
    <row r="67" spans="1:26">
      <c r="A67" s="62"/>
      <c r="B67" s="62"/>
      <c r="C67" s="63"/>
      <c r="D67" s="60"/>
      <c r="E67" s="60"/>
      <c r="F67" s="70">
        <v>5.3179999999999996</v>
      </c>
      <c r="G67" s="62"/>
      <c r="H67" s="56"/>
      <c r="I67" s="70"/>
      <c r="J67" s="70"/>
      <c r="K67" s="71"/>
      <c r="L67" s="71"/>
      <c r="M67" s="57"/>
      <c r="N67" s="66"/>
      <c r="O67" s="66"/>
      <c r="P67" s="55"/>
      <c r="Q67" s="55"/>
      <c r="R67" s="55"/>
      <c r="S67" s="72"/>
      <c r="T67" s="72"/>
      <c r="U67" s="73"/>
      <c r="V67" s="73"/>
      <c r="W67" s="56"/>
      <c r="X67" s="74"/>
      <c r="Y67" s="55"/>
      <c r="Z67" s="60"/>
    </row>
    <row r="68" spans="1:26">
      <c r="A68" s="62" t="s">
        <v>381</v>
      </c>
      <c r="B68" s="62" t="s">
        <v>379</v>
      </c>
      <c r="C68" s="63" t="s">
        <v>155</v>
      </c>
      <c r="D68" s="60"/>
      <c r="E68" s="60"/>
      <c r="F68" s="70">
        <v>5.343</v>
      </c>
      <c r="G68" s="62">
        <v>5.4039999999999999</v>
      </c>
      <c r="H68" s="56">
        <v>3.0089650263258483E-3</v>
      </c>
      <c r="I68" s="70"/>
      <c r="J68" s="70"/>
      <c r="K68" s="71"/>
      <c r="L68" s="71">
        <v>5.3628099848933539</v>
      </c>
      <c r="M68" s="57"/>
      <c r="N68" s="66">
        <v>0.48</v>
      </c>
      <c r="O68" s="66">
        <v>0.65</v>
      </c>
      <c r="P68" s="55">
        <v>0.92400000000000004</v>
      </c>
      <c r="Q68" s="55">
        <v>946</v>
      </c>
      <c r="R68" s="55">
        <v>2.6</v>
      </c>
      <c r="S68" s="72">
        <v>94</v>
      </c>
      <c r="T68" s="72">
        <v>1.6</v>
      </c>
      <c r="U68" s="73">
        <v>2.5</v>
      </c>
      <c r="V68" s="73">
        <v>2.2000000000000002</v>
      </c>
      <c r="W68" s="56">
        <v>45</v>
      </c>
      <c r="X68" s="74">
        <v>5.5248099848933538</v>
      </c>
      <c r="Y68" s="55">
        <v>2.6</v>
      </c>
      <c r="Z68" s="60"/>
    </row>
    <row r="69" spans="1:26">
      <c r="A69" s="60"/>
      <c r="B69" s="60"/>
      <c r="C69" s="60"/>
      <c r="D69" s="60"/>
      <c r="E69" s="60"/>
      <c r="F69" s="70">
        <v>5.34</v>
      </c>
      <c r="G69" s="62"/>
      <c r="H69" s="56"/>
      <c r="I69" s="70"/>
      <c r="J69" s="70"/>
      <c r="K69" s="71"/>
      <c r="L69" s="71"/>
      <c r="M69" s="57"/>
      <c r="N69" s="57"/>
      <c r="O69" s="57"/>
      <c r="P69" s="57"/>
      <c r="Q69" s="57"/>
      <c r="R69" s="55"/>
      <c r="S69" s="72"/>
      <c r="T69" s="72"/>
      <c r="U69" s="73"/>
      <c r="V69" s="73"/>
      <c r="W69" s="56"/>
      <c r="X69" s="74"/>
      <c r="Y69" s="55"/>
      <c r="Z69" s="60"/>
    </row>
    <row r="70" spans="1:26">
      <c r="A70" s="62" t="s">
        <v>382</v>
      </c>
      <c r="B70" s="62" t="s">
        <v>379</v>
      </c>
      <c r="C70" s="63" t="s">
        <v>155</v>
      </c>
      <c r="D70" s="60"/>
      <c r="E70" s="60"/>
      <c r="F70" s="70">
        <v>5.468</v>
      </c>
      <c r="G70" s="62">
        <v>5.3580000000000005</v>
      </c>
      <c r="H70" s="56">
        <v>8.2245044052903254E-2</v>
      </c>
      <c r="I70" s="70">
        <v>5.819</v>
      </c>
      <c r="J70" s="70"/>
      <c r="K70" s="71"/>
      <c r="L70" s="71">
        <v>5.342146706586826</v>
      </c>
      <c r="M70" s="57"/>
      <c r="N70" s="66">
        <v>1.03</v>
      </c>
      <c r="O70" s="66">
        <v>0.28000000000000003</v>
      </c>
      <c r="P70" s="55">
        <v>0.92900000000000005</v>
      </c>
      <c r="Q70" s="55">
        <v>1130</v>
      </c>
      <c r="R70" s="55">
        <v>2.9</v>
      </c>
      <c r="S70" s="72">
        <v>93</v>
      </c>
      <c r="T70" s="72">
        <v>1.5</v>
      </c>
      <c r="U70" s="73"/>
      <c r="V70" s="73">
        <v>5.7</v>
      </c>
      <c r="W70" s="56">
        <v>45</v>
      </c>
      <c r="X70" s="74">
        <v>5.5041467065868259</v>
      </c>
      <c r="Y70" s="55">
        <v>2.9</v>
      </c>
      <c r="Z70" s="60"/>
    </row>
    <row r="71" spans="1:26">
      <c r="A71" s="62"/>
      <c r="B71" s="62"/>
      <c r="C71" s="63"/>
      <c r="D71" s="60"/>
      <c r="E71" s="60"/>
      <c r="F71" s="70">
        <v>5.55</v>
      </c>
      <c r="G71" s="62"/>
      <c r="H71" s="56"/>
      <c r="I71" s="70"/>
      <c r="J71" s="70"/>
      <c r="K71" s="71"/>
      <c r="L71" s="71"/>
      <c r="M71" s="57"/>
      <c r="N71" s="66"/>
      <c r="O71" s="66"/>
      <c r="P71" s="55"/>
      <c r="Q71" s="55"/>
      <c r="R71" s="55"/>
      <c r="S71" s="72"/>
      <c r="T71" s="72"/>
      <c r="U71" s="73"/>
      <c r="V71" s="73"/>
      <c r="W71" s="56"/>
      <c r="X71" s="74"/>
      <c r="Y71" s="55"/>
      <c r="Z71" s="60"/>
    </row>
    <row r="72" spans="1:26">
      <c r="A72" s="62" t="s">
        <v>383</v>
      </c>
      <c r="B72" s="62" t="s">
        <v>379</v>
      </c>
      <c r="C72" s="63" t="s">
        <v>155</v>
      </c>
      <c r="D72" s="60"/>
      <c r="E72" s="60"/>
      <c r="F72" s="70">
        <v>5.1660000000000004</v>
      </c>
      <c r="G72" s="62">
        <v>5.2686666666666673</v>
      </c>
      <c r="H72" s="56">
        <v>0.12545370392992278</v>
      </c>
      <c r="I72" s="70">
        <v>5.9139999999999997</v>
      </c>
      <c r="J72" s="70"/>
      <c r="K72" s="71"/>
      <c r="L72" s="71">
        <v>5.2642008032128524</v>
      </c>
      <c r="M72" s="57"/>
      <c r="N72" s="66">
        <v>0.82</v>
      </c>
      <c r="O72" s="66">
        <v>0.36</v>
      </c>
      <c r="P72" s="55">
        <v>0.92600000000000005</v>
      </c>
      <c r="Q72" s="55">
        <v>783</v>
      </c>
      <c r="R72" s="55">
        <v>2.9</v>
      </c>
      <c r="S72" s="72">
        <v>93</v>
      </c>
      <c r="T72" s="72">
        <v>2.1</v>
      </c>
      <c r="U72" s="73"/>
      <c r="V72" s="73">
        <v>4.5</v>
      </c>
      <c r="W72" s="56">
        <v>45</v>
      </c>
      <c r="X72" s="74">
        <v>5.4262008032128524</v>
      </c>
      <c r="Y72" s="55">
        <v>2.9</v>
      </c>
      <c r="Z72" s="60"/>
    </row>
    <row r="73" spans="1:26">
      <c r="A73" s="62"/>
      <c r="B73" s="62"/>
      <c r="C73" s="63"/>
      <c r="D73" s="60"/>
      <c r="E73" s="60"/>
      <c r="F73" s="70">
        <v>5.26</v>
      </c>
      <c r="G73" s="62"/>
      <c r="H73" s="56"/>
      <c r="I73" s="70"/>
      <c r="J73" s="70"/>
      <c r="K73" s="71"/>
      <c r="L73" s="71"/>
      <c r="M73" s="57"/>
      <c r="N73" s="66"/>
      <c r="O73" s="66"/>
      <c r="P73" s="55"/>
      <c r="Q73" s="55"/>
      <c r="R73" s="55"/>
      <c r="S73" s="72"/>
      <c r="T73" s="72"/>
      <c r="U73" s="73"/>
      <c r="V73" s="73"/>
      <c r="W73" s="56"/>
      <c r="X73" s="74"/>
      <c r="Y73" s="55"/>
      <c r="Z73" s="60"/>
    </row>
    <row r="74" spans="1:26">
      <c r="A74" s="62"/>
      <c r="B74" s="62"/>
      <c r="C74" s="63"/>
      <c r="D74" s="60"/>
      <c r="E74" s="60"/>
      <c r="F74" s="70">
        <v>5.38</v>
      </c>
      <c r="G74" s="62"/>
      <c r="H74" s="56"/>
      <c r="I74" s="70"/>
      <c r="J74" s="70"/>
      <c r="K74" s="71"/>
      <c r="L74" s="71"/>
      <c r="M74" s="57"/>
      <c r="N74" s="66"/>
      <c r="O74" s="66"/>
      <c r="P74" s="55"/>
      <c r="Q74" s="55"/>
      <c r="R74" s="55"/>
      <c r="S74" s="72"/>
      <c r="T74" s="72"/>
      <c r="U74" s="73"/>
      <c r="V74" s="73"/>
      <c r="W74" s="56"/>
      <c r="X74" s="74"/>
      <c r="Y74" s="55"/>
      <c r="Z74" s="60"/>
    </row>
    <row r="75" spans="1:26">
      <c r="A75" s="62" t="s">
        <v>384</v>
      </c>
      <c r="B75" s="62" t="s">
        <v>379</v>
      </c>
      <c r="C75" s="63" t="s">
        <v>155</v>
      </c>
      <c r="D75" s="60"/>
      <c r="E75" s="60"/>
      <c r="F75" s="70">
        <v>5.4420000000000002</v>
      </c>
      <c r="G75" s="62">
        <v>5.301333333333333</v>
      </c>
      <c r="H75" s="56">
        <v>0.14646214105051289</v>
      </c>
      <c r="I75" s="70">
        <v>6.1280000000000001</v>
      </c>
      <c r="J75" s="70"/>
      <c r="K75" s="71"/>
      <c r="L75" s="71">
        <v>5.3814690618762482</v>
      </c>
      <c r="M75" s="57"/>
      <c r="N75" s="66">
        <v>0.27</v>
      </c>
      <c r="O75" s="66">
        <v>0.31</v>
      </c>
      <c r="P75" s="55">
        <v>0.93</v>
      </c>
      <c r="Q75" s="55">
        <v>857</v>
      </c>
      <c r="R75" s="55">
        <v>2.9</v>
      </c>
      <c r="S75" s="72">
        <v>91</v>
      </c>
      <c r="T75" s="72">
        <v>8.6</v>
      </c>
      <c r="U75" s="73"/>
      <c r="V75" s="73">
        <v>0.6</v>
      </c>
      <c r="W75" s="56">
        <v>45</v>
      </c>
      <c r="X75" s="74">
        <v>5.5434690618762481</v>
      </c>
      <c r="Y75" s="55">
        <v>2.9</v>
      </c>
      <c r="Z75" s="60"/>
    </row>
    <row r="76" spans="1:26">
      <c r="A76" s="62"/>
      <c r="B76" s="62"/>
      <c r="C76" s="63"/>
      <c r="D76" s="63" t="s">
        <v>312</v>
      </c>
      <c r="E76" s="62"/>
      <c r="F76" s="70">
        <v>5.202</v>
      </c>
      <c r="G76" s="70"/>
      <c r="H76" s="70"/>
      <c r="I76" s="70"/>
      <c r="J76" s="70"/>
      <c r="K76" s="71" t="s">
        <v>145</v>
      </c>
      <c r="L76" s="71"/>
      <c r="M76" s="57"/>
      <c r="N76" s="66"/>
      <c r="O76" s="66"/>
      <c r="P76" s="55"/>
      <c r="Q76" s="55"/>
      <c r="R76" s="55"/>
      <c r="S76" s="72"/>
      <c r="T76" s="72"/>
      <c r="U76" s="73"/>
      <c r="V76" s="73"/>
      <c r="W76" s="56"/>
      <c r="X76" s="74"/>
      <c r="Y76" s="55"/>
      <c r="Z76" s="60"/>
    </row>
    <row r="77" spans="1:26">
      <c r="A77" s="75" t="s">
        <v>385</v>
      </c>
      <c r="B77" s="62"/>
      <c r="C77" s="60"/>
      <c r="D77" s="76">
        <f>AVERAGE(X19:X36,X45:X77)</f>
        <v>5.5906562537108702</v>
      </c>
      <c r="E77" s="75">
        <f>STDEV(X19:X35,X45:X75)</f>
        <v>0.1057883064669375</v>
      </c>
      <c r="F77" s="70">
        <v>5.26</v>
      </c>
      <c r="G77" s="70"/>
      <c r="H77" s="70"/>
      <c r="I77" s="70"/>
      <c r="J77" s="70"/>
      <c r="K77" s="77">
        <f>AVERAGE(L19:L36,L45:L77)</f>
        <v>5.4394562537108726</v>
      </c>
      <c r="L77" s="71"/>
      <c r="M77" s="57"/>
      <c r="N77" s="66"/>
      <c r="O77" s="66"/>
      <c r="P77" s="55"/>
      <c r="Q77" s="55"/>
      <c r="R77" s="55"/>
      <c r="S77" s="72"/>
      <c r="T77" s="78"/>
      <c r="U77" s="78"/>
      <c r="V77" s="73"/>
      <c r="W77" s="56"/>
      <c r="X77" s="74"/>
      <c r="Y77" s="55"/>
      <c r="Z77" s="60"/>
    </row>
    <row r="78" spans="1:26">
      <c r="A78" s="61" t="s">
        <v>188</v>
      </c>
      <c r="B78" s="62"/>
      <c r="C78" s="63"/>
      <c r="D78" s="62"/>
      <c r="E78" s="62"/>
      <c r="F78" s="70"/>
      <c r="G78" s="70"/>
      <c r="H78" s="71"/>
      <c r="I78" s="70"/>
      <c r="J78" s="70"/>
      <c r="K78" s="71"/>
      <c r="L78" s="71"/>
      <c r="M78" s="57"/>
      <c r="N78" s="66"/>
      <c r="O78" s="66"/>
      <c r="P78" s="55"/>
      <c r="Q78" s="55"/>
      <c r="R78" s="55"/>
      <c r="S78" s="72"/>
      <c r="T78" s="72"/>
      <c r="U78" s="73"/>
      <c r="V78" s="73"/>
      <c r="W78" s="56"/>
      <c r="X78" s="74"/>
      <c r="Y78" s="55"/>
      <c r="Z78" s="60"/>
    </row>
    <row r="79" spans="1:26">
      <c r="A79" s="62" t="s">
        <v>189</v>
      </c>
      <c r="B79" s="62" t="s">
        <v>161</v>
      </c>
      <c r="C79" s="63" t="s">
        <v>186</v>
      </c>
      <c r="D79" s="62"/>
      <c r="E79" s="62"/>
      <c r="F79" s="70">
        <v>5.2090000000000005</v>
      </c>
      <c r="G79" s="70">
        <v>5.2090000000000005</v>
      </c>
      <c r="H79" s="71"/>
      <c r="I79" s="70"/>
      <c r="J79" s="70"/>
      <c r="K79" s="71"/>
      <c r="L79" s="71">
        <v>5.4800969280288054</v>
      </c>
      <c r="M79" s="57"/>
      <c r="N79" s="66">
        <v>1.19</v>
      </c>
      <c r="O79" s="66">
        <v>0.42</v>
      </c>
      <c r="P79" s="55">
        <v>0.93300000000000005</v>
      </c>
      <c r="Q79" s="55">
        <v>903</v>
      </c>
      <c r="R79" s="55">
        <v>2</v>
      </c>
      <c r="S79" s="72">
        <v>54.584335008110806</v>
      </c>
      <c r="T79" s="72">
        <v>44.256336362399864</v>
      </c>
      <c r="U79" s="73">
        <v>0</v>
      </c>
      <c r="V79" s="73">
        <v>1.2</v>
      </c>
      <c r="W79" s="56">
        <v>35</v>
      </c>
      <c r="X79" s="74">
        <v>5.6060969280288058</v>
      </c>
      <c r="Y79" s="55">
        <v>2</v>
      </c>
      <c r="Z79" s="60"/>
    </row>
    <row r="80" spans="1:26">
      <c r="A80" s="62" t="s">
        <v>190</v>
      </c>
      <c r="B80" s="62" t="s">
        <v>161</v>
      </c>
      <c r="C80" s="63" t="s">
        <v>191</v>
      </c>
      <c r="D80" s="62"/>
      <c r="E80" s="62"/>
      <c r="F80" s="70">
        <v>5.0970000000000004</v>
      </c>
      <c r="G80" s="70">
        <v>5.1265000000000001</v>
      </c>
      <c r="H80" s="71">
        <v>5.9176312184405375E-2</v>
      </c>
      <c r="I80" s="70">
        <v>5.7839999999999998</v>
      </c>
      <c r="J80" s="70"/>
      <c r="K80" s="71"/>
      <c r="L80" s="71">
        <v>5.4304125000000001</v>
      </c>
      <c r="M80" s="57"/>
      <c r="N80" s="66">
        <v>1.67</v>
      </c>
      <c r="O80" s="66">
        <v>1.31</v>
      </c>
      <c r="P80" s="55">
        <v>0.93</v>
      </c>
      <c r="Q80" s="55">
        <v>845</v>
      </c>
      <c r="R80" s="55">
        <v>2</v>
      </c>
      <c r="S80" s="72">
        <v>51.9</v>
      </c>
      <c r="T80" s="72">
        <v>42.6</v>
      </c>
      <c r="U80" s="73">
        <v>4.9000000000000004</v>
      </c>
      <c r="V80" s="73">
        <v>0.6</v>
      </c>
      <c r="W80" s="57">
        <v>35</v>
      </c>
      <c r="X80" s="74">
        <v>5.5564125000000004</v>
      </c>
      <c r="Y80" s="55">
        <v>2</v>
      </c>
      <c r="Z80" s="60"/>
    </row>
    <row r="81" spans="1:26">
      <c r="A81" s="62" t="s">
        <v>156</v>
      </c>
      <c r="B81" s="62" t="s">
        <v>156</v>
      </c>
      <c r="C81" s="63" t="s">
        <v>156</v>
      </c>
      <c r="D81" s="62"/>
      <c r="E81" s="62"/>
      <c r="F81" s="70">
        <v>5.1559999999999997</v>
      </c>
      <c r="G81" s="70"/>
      <c r="H81" s="71"/>
      <c r="I81" s="70">
        <v>5.7039999999999997</v>
      </c>
      <c r="J81" s="70"/>
      <c r="K81" s="71"/>
      <c r="L81" s="71"/>
      <c r="M81" s="57"/>
      <c r="N81" s="66"/>
      <c r="O81" s="66"/>
      <c r="P81" s="55"/>
      <c r="Q81" s="55"/>
      <c r="R81" s="55"/>
      <c r="S81" s="72"/>
      <c r="T81" s="72"/>
      <c r="U81" s="73"/>
      <c r="V81" s="73"/>
      <c r="W81" s="56"/>
      <c r="X81" s="74"/>
      <c r="Y81" s="55"/>
      <c r="Z81" s="60"/>
    </row>
    <row r="82" spans="1:26">
      <c r="A82" s="62" t="s">
        <v>192</v>
      </c>
      <c r="B82" s="62" t="s">
        <v>164</v>
      </c>
      <c r="C82" s="63" t="s">
        <v>191</v>
      </c>
      <c r="D82" s="62"/>
      <c r="E82" s="62"/>
      <c r="F82" s="70">
        <v>5.2</v>
      </c>
      <c r="G82" s="70">
        <v>5.2</v>
      </c>
      <c r="H82" s="71"/>
      <c r="I82" s="70"/>
      <c r="J82" s="70"/>
      <c r="K82" s="71"/>
      <c r="L82" s="71">
        <v>5.3364353161687417</v>
      </c>
      <c r="M82" s="57"/>
      <c r="N82" s="66">
        <v>1.56</v>
      </c>
      <c r="O82" s="66">
        <v>0.53</v>
      </c>
      <c r="P82" s="55">
        <v>0.92900000000000005</v>
      </c>
      <c r="Q82" s="55">
        <v>851</v>
      </c>
      <c r="R82" s="55">
        <v>2</v>
      </c>
      <c r="S82" s="72">
        <v>76.400000000000006</v>
      </c>
      <c r="T82" s="72">
        <v>20.2</v>
      </c>
      <c r="U82" s="73">
        <v>1.9</v>
      </c>
      <c r="V82" s="73">
        <v>1.5</v>
      </c>
      <c r="W82" s="56">
        <v>30</v>
      </c>
      <c r="X82" s="74">
        <v>5.4444353161687413</v>
      </c>
      <c r="Y82" s="55">
        <v>2</v>
      </c>
      <c r="Z82" s="60"/>
    </row>
    <row r="83" spans="1:26">
      <c r="A83" s="62" t="s">
        <v>156</v>
      </c>
      <c r="B83" s="62" t="s">
        <v>156</v>
      </c>
      <c r="C83" s="63"/>
      <c r="D83" s="62"/>
      <c r="E83" s="62"/>
      <c r="F83" s="70"/>
      <c r="G83" s="70"/>
      <c r="H83" s="71" t="s">
        <v>156</v>
      </c>
      <c r="I83" s="70"/>
      <c r="J83" s="70"/>
      <c r="K83" s="71"/>
      <c r="L83" s="71"/>
      <c r="M83" s="57"/>
      <c r="N83" s="66" t="s">
        <v>156</v>
      </c>
      <c r="O83" s="66"/>
      <c r="P83" s="55" t="s">
        <v>156</v>
      </c>
      <c r="Q83" s="55"/>
      <c r="R83" s="55"/>
      <c r="S83" s="72"/>
      <c r="T83" s="72"/>
      <c r="U83" s="73"/>
      <c r="V83" s="73"/>
      <c r="W83" s="56">
        <v>30</v>
      </c>
      <c r="X83" s="74"/>
      <c r="Y83" s="55"/>
      <c r="Z83" s="60"/>
    </row>
    <row r="84" spans="1:26">
      <c r="A84" s="62" t="s">
        <v>193</v>
      </c>
      <c r="B84" s="62" t="s">
        <v>194</v>
      </c>
      <c r="C84" s="63" t="s">
        <v>155</v>
      </c>
      <c r="D84" s="62"/>
      <c r="E84" s="62"/>
      <c r="F84" s="70">
        <v>5.415</v>
      </c>
      <c r="G84" s="70">
        <v>5.3925000000000001</v>
      </c>
      <c r="H84" s="71">
        <v>4.5134475394885944E-2</v>
      </c>
      <c r="I84" s="70">
        <v>6.48</v>
      </c>
      <c r="J84" s="70"/>
      <c r="K84" s="71"/>
      <c r="L84" s="71">
        <v>5.5204999999999993</v>
      </c>
      <c r="M84" s="57"/>
      <c r="N84" s="66">
        <v>0.67</v>
      </c>
      <c r="O84" s="66">
        <v>0.33</v>
      </c>
      <c r="P84" s="55">
        <v>0.92800000000000005</v>
      </c>
      <c r="Q84" s="55">
        <v>881</v>
      </c>
      <c r="R84" s="55">
        <v>2</v>
      </c>
      <c r="S84" s="72">
        <v>86.4</v>
      </c>
      <c r="T84" s="72">
        <v>12.8</v>
      </c>
      <c r="U84" s="73">
        <v>0</v>
      </c>
      <c r="V84" s="73">
        <v>0.8</v>
      </c>
      <c r="W84" s="56">
        <v>35</v>
      </c>
      <c r="X84" s="74">
        <v>5.6464999999999996</v>
      </c>
      <c r="Y84" s="55">
        <v>2</v>
      </c>
      <c r="Z84" s="60"/>
    </row>
    <row r="85" spans="1:26">
      <c r="A85" s="62" t="s">
        <v>156</v>
      </c>
      <c r="B85" s="62"/>
      <c r="C85" s="63"/>
      <c r="D85" s="62"/>
      <c r="E85" s="62"/>
      <c r="F85" s="70">
        <v>5.37</v>
      </c>
      <c r="G85" s="70"/>
      <c r="H85" s="71"/>
      <c r="I85" s="70"/>
      <c r="J85" s="70"/>
      <c r="K85" s="71"/>
      <c r="L85" s="71"/>
      <c r="M85" s="57"/>
      <c r="N85" s="66"/>
      <c r="O85" s="66"/>
      <c r="P85" s="55"/>
      <c r="Q85" s="55"/>
      <c r="R85" s="55"/>
      <c r="S85" s="72"/>
      <c r="T85" s="72"/>
      <c r="U85" s="73"/>
      <c r="V85" s="73"/>
      <c r="W85" s="56"/>
      <c r="X85" s="74"/>
      <c r="Y85" s="55"/>
      <c r="Z85" s="60"/>
    </row>
    <row r="86" spans="1:26">
      <c r="A86" s="62" t="s">
        <v>195</v>
      </c>
      <c r="B86" s="62" t="s">
        <v>179</v>
      </c>
      <c r="C86" s="63" t="s">
        <v>155</v>
      </c>
      <c r="D86" s="62"/>
      <c r="E86" s="62"/>
      <c r="F86" s="70">
        <v>5.09</v>
      </c>
      <c r="G86" s="70">
        <v>5.09</v>
      </c>
      <c r="H86" s="71"/>
      <c r="I86" s="70">
        <v>6.15</v>
      </c>
      <c r="J86" s="70"/>
      <c r="K86" s="71"/>
      <c r="L86" s="71">
        <v>5.2190599999999998</v>
      </c>
      <c r="M86" s="57"/>
      <c r="N86" s="66">
        <v>0.55000000000000004</v>
      </c>
      <c r="O86" s="66">
        <v>0.54</v>
      </c>
      <c r="P86" s="55">
        <v>0.92400000000000004</v>
      </c>
      <c r="Q86" s="55">
        <v>939</v>
      </c>
      <c r="R86" s="55">
        <v>2</v>
      </c>
      <c r="S86" s="72">
        <v>86.2</v>
      </c>
      <c r="T86" s="72">
        <v>11.1</v>
      </c>
      <c r="U86" s="73">
        <v>2</v>
      </c>
      <c r="V86" s="73">
        <v>0.7</v>
      </c>
      <c r="W86" s="57">
        <v>35</v>
      </c>
      <c r="X86" s="74">
        <v>5.3450600000000001</v>
      </c>
      <c r="Y86" s="55">
        <v>2</v>
      </c>
      <c r="Z86" s="60"/>
    </row>
    <row r="87" spans="1:26">
      <c r="A87" s="62" t="s">
        <v>196</v>
      </c>
      <c r="B87" s="62" t="s">
        <v>161</v>
      </c>
      <c r="C87" s="63" t="s">
        <v>186</v>
      </c>
      <c r="D87" s="62"/>
      <c r="E87" s="62"/>
      <c r="F87" s="70">
        <v>5.2930000000000001</v>
      </c>
      <c r="G87" s="70">
        <v>5.3440000000000003</v>
      </c>
      <c r="H87" s="71">
        <v>0.10230481089507527</v>
      </c>
      <c r="I87" s="70"/>
      <c r="J87" s="65">
        <v>5.62</v>
      </c>
      <c r="K87" s="56"/>
      <c r="L87" s="71">
        <v>5.4767921849113694</v>
      </c>
      <c r="M87" s="57"/>
      <c r="N87" s="66">
        <v>1.89</v>
      </c>
      <c r="O87" s="66">
        <v>0.91</v>
      </c>
      <c r="P87" s="55">
        <v>0.92900000000000005</v>
      </c>
      <c r="Q87" s="55">
        <v>961</v>
      </c>
      <c r="R87" s="55">
        <v>2</v>
      </c>
      <c r="S87" s="72">
        <v>51.70839902526729</v>
      </c>
      <c r="T87" s="72">
        <v>46.040913246492195</v>
      </c>
      <c r="U87" s="73">
        <v>1.9066884998544582</v>
      </c>
      <c r="V87" s="73"/>
      <c r="W87" s="56">
        <v>30</v>
      </c>
      <c r="X87" s="74">
        <v>5.5950600000000001</v>
      </c>
      <c r="Y87" s="55">
        <v>2</v>
      </c>
      <c r="Z87" s="60"/>
    </row>
    <row r="88" spans="1:26">
      <c r="A88" s="62" t="s">
        <v>156</v>
      </c>
      <c r="B88" s="62" t="s">
        <v>156</v>
      </c>
      <c r="C88" s="63"/>
      <c r="D88" s="62"/>
      <c r="E88" s="62"/>
      <c r="F88" s="70">
        <v>5.3950000000000005</v>
      </c>
      <c r="G88" s="70"/>
      <c r="H88" s="71"/>
      <c r="I88" s="70"/>
      <c r="J88" s="70"/>
      <c r="K88" s="71"/>
      <c r="L88" s="71"/>
      <c r="M88" s="57"/>
      <c r="N88" s="66"/>
      <c r="O88" s="66"/>
      <c r="P88" s="55"/>
      <c r="Q88" s="55"/>
      <c r="R88" s="55"/>
      <c r="S88" s="72"/>
      <c r="T88" s="72"/>
      <c r="U88" s="73"/>
      <c r="V88" s="73"/>
      <c r="W88" s="56"/>
      <c r="X88" s="74"/>
      <c r="Y88" s="55"/>
      <c r="Z88" s="60"/>
    </row>
    <row r="89" spans="1:26">
      <c r="A89" s="62"/>
      <c r="B89" s="62"/>
      <c r="C89" s="63"/>
      <c r="D89" s="62"/>
      <c r="E89" s="62"/>
      <c r="F89" s="70"/>
      <c r="G89" s="70"/>
      <c r="H89" s="71"/>
      <c r="I89" s="70"/>
      <c r="J89" s="70"/>
      <c r="K89" s="71"/>
      <c r="L89" s="71"/>
      <c r="M89" s="57"/>
      <c r="N89" s="66"/>
      <c r="O89" s="66"/>
      <c r="P89" s="55"/>
      <c r="Q89" s="55"/>
      <c r="R89" s="55"/>
      <c r="S89" s="72"/>
      <c r="T89" s="72"/>
      <c r="U89" s="73"/>
      <c r="V89" s="73"/>
      <c r="W89" s="56"/>
      <c r="X89" s="74"/>
      <c r="Y89" s="55"/>
      <c r="Z89" s="60"/>
    </row>
    <row r="90" spans="1:26">
      <c r="A90" s="62" t="s">
        <v>197</v>
      </c>
      <c r="B90" s="62" t="s">
        <v>179</v>
      </c>
      <c r="C90" s="63"/>
      <c r="D90" s="62"/>
      <c r="E90" s="62"/>
      <c r="F90" s="70">
        <v>5.3559999999999999</v>
      </c>
      <c r="G90" s="70">
        <v>5.3144999999999998</v>
      </c>
      <c r="H90" s="71">
        <v>8.3248032395012175E-2</v>
      </c>
      <c r="I90" s="70">
        <v>5.6859999999999999</v>
      </c>
      <c r="J90" s="70"/>
      <c r="K90" s="71"/>
      <c r="L90" s="71">
        <v>5.347164499999999</v>
      </c>
      <c r="M90" s="57"/>
      <c r="N90" s="66">
        <v>0.13</v>
      </c>
      <c r="O90" s="66">
        <v>0.86</v>
      </c>
      <c r="P90" s="55">
        <v>0.92300000000000004</v>
      </c>
      <c r="Q90" s="55">
        <v>762</v>
      </c>
      <c r="R90" s="55">
        <v>2</v>
      </c>
      <c r="S90" s="72">
        <v>89.3</v>
      </c>
      <c r="T90" s="72">
        <v>10.3</v>
      </c>
      <c r="U90" s="73">
        <v>0</v>
      </c>
      <c r="V90" s="73">
        <v>0.4</v>
      </c>
      <c r="W90" s="56">
        <v>35</v>
      </c>
      <c r="X90" s="74">
        <v>5.4731644999999993</v>
      </c>
      <c r="Y90" s="55">
        <v>2</v>
      </c>
      <c r="Z90" s="60"/>
    </row>
    <row r="91" spans="1:26">
      <c r="A91" s="62" t="s">
        <v>156</v>
      </c>
      <c r="B91" s="62" t="s">
        <v>156</v>
      </c>
      <c r="C91" s="63"/>
      <c r="D91" s="62"/>
      <c r="E91" s="62"/>
      <c r="F91" s="70">
        <v>5.2729999999999997</v>
      </c>
      <c r="G91" s="70"/>
      <c r="H91" s="71"/>
      <c r="I91" s="70"/>
      <c r="J91" s="70"/>
      <c r="K91" s="71"/>
      <c r="L91" s="71"/>
      <c r="M91" s="57"/>
      <c r="N91" s="66"/>
      <c r="O91" s="66"/>
      <c r="P91" s="55"/>
      <c r="Q91" s="55"/>
      <c r="R91" s="55"/>
      <c r="S91" s="72"/>
      <c r="T91" s="72"/>
      <c r="U91" s="73"/>
      <c r="V91" s="73"/>
      <c r="W91" s="56"/>
      <c r="X91" s="74"/>
      <c r="Y91" s="55"/>
      <c r="Z91" s="60"/>
    </row>
    <row r="92" spans="1:26">
      <c r="A92" s="62" t="s">
        <v>198</v>
      </c>
      <c r="B92" s="62" t="s">
        <v>167</v>
      </c>
      <c r="C92" s="63" t="s">
        <v>199</v>
      </c>
      <c r="D92" s="62"/>
      <c r="E92" s="62"/>
      <c r="F92" s="70">
        <v>5.4059999999999997</v>
      </c>
      <c r="G92" s="70">
        <v>5.2479999999999993</v>
      </c>
      <c r="H92" s="71">
        <v>0.13</v>
      </c>
      <c r="I92" s="70"/>
      <c r="J92" s="70"/>
      <c r="K92" s="71"/>
      <c r="L92" s="71">
        <v>5.3450220593591666</v>
      </c>
      <c r="M92" s="57"/>
      <c r="N92" s="66">
        <v>1</v>
      </c>
      <c r="O92" s="66">
        <v>1.37</v>
      </c>
      <c r="P92" s="55">
        <v>0.92200000000000004</v>
      </c>
      <c r="Q92" s="55">
        <v>931</v>
      </c>
      <c r="R92" s="55">
        <v>2</v>
      </c>
      <c r="S92" s="72">
        <v>69.400000000000006</v>
      </c>
      <c r="T92" s="72">
        <v>21.5</v>
      </c>
      <c r="U92" s="73">
        <v>4.5</v>
      </c>
      <c r="V92" s="73">
        <v>4.5999999999999996</v>
      </c>
      <c r="W92" s="56">
        <v>30</v>
      </c>
      <c r="X92" s="74">
        <v>5.4530220593591663</v>
      </c>
      <c r="Y92" s="55">
        <v>2</v>
      </c>
      <c r="Z92" s="60"/>
    </row>
    <row r="93" spans="1:26">
      <c r="A93" s="62" t="s">
        <v>156</v>
      </c>
      <c r="B93" s="62"/>
      <c r="C93" s="63"/>
      <c r="D93" s="62"/>
      <c r="E93" s="62"/>
      <c r="F93" s="70">
        <v>5.09</v>
      </c>
      <c r="G93" s="70"/>
      <c r="H93" s="71"/>
      <c r="I93" s="70"/>
      <c r="J93" s="70"/>
      <c r="K93" s="71"/>
      <c r="L93" s="71"/>
      <c r="M93" s="57"/>
      <c r="N93" s="57"/>
      <c r="O93" s="57"/>
      <c r="P93" s="57"/>
      <c r="Q93" s="55"/>
      <c r="R93" s="55"/>
      <c r="S93" s="72"/>
      <c r="T93" s="72"/>
      <c r="U93" s="73"/>
      <c r="V93" s="73"/>
      <c r="W93" s="56"/>
      <c r="X93" s="74"/>
      <c r="Y93" s="55"/>
      <c r="Z93" s="60"/>
    </row>
    <row r="94" spans="1:26">
      <c r="A94" s="62" t="s">
        <v>200</v>
      </c>
      <c r="B94" s="62" t="s">
        <v>179</v>
      </c>
      <c r="C94" s="63" t="s">
        <v>191</v>
      </c>
      <c r="D94" s="62"/>
      <c r="E94" s="62"/>
      <c r="F94" s="70">
        <v>5.282</v>
      </c>
      <c r="G94" s="70">
        <v>5.3134999999999994</v>
      </c>
      <c r="H94" s="71">
        <v>6.3188265552840142E-2</v>
      </c>
      <c r="I94" s="70">
        <v>6.16</v>
      </c>
      <c r="J94" s="70"/>
      <c r="K94" s="71"/>
      <c r="L94" s="71">
        <v>5.5009669999999993</v>
      </c>
      <c r="M94" s="57"/>
      <c r="N94" s="66">
        <v>1.22</v>
      </c>
      <c r="O94" s="66">
        <v>0.47</v>
      </c>
      <c r="P94" s="55">
        <v>0.92600000000000005</v>
      </c>
      <c r="Q94" s="55">
        <v>818</v>
      </c>
      <c r="R94" s="55">
        <v>2</v>
      </c>
      <c r="S94" s="72">
        <v>75.2</v>
      </c>
      <c r="T94" s="72">
        <v>22.2</v>
      </c>
      <c r="U94" s="73">
        <v>1.6</v>
      </c>
      <c r="V94" s="73">
        <v>1</v>
      </c>
      <c r="W94" s="56">
        <v>30</v>
      </c>
      <c r="X94" s="74">
        <v>5.6089669999999989</v>
      </c>
      <c r="Y94" s="55">
        <v>2</v>
      </c>
      <c r="Z94" s="60"/>
    </row>
    <row r="95" spans="1:26">
      <c r="A95" s="62" t="s">
        <v>156</v>
      </c>
      <c r="B95" s="62" t="s">
        <v>156</v>
      </c>
      <c r="C95" s="63" t="s">
        <v>156</v>
      </c>
      <c r="D95" s="62"/>
      <c r="E95" s="62"/>
      <c r="F95" s="70">
        <v>5.3449999999999998</v>
      </c>
      <c r="G95" s="70"/>
      <c r="H95" s="71"/>
      <c r="I95" s="70">
        <v>5.9329999999999998</v>
      </c>
      <c r="J95" s="70"/>
      <c r="K95" s="71"/>
      <c r="L95" s="71"/>
      <c r="M95" s="57"/>
      <c r="N95" s="66"/>
      <c r="O95" s="66"/>
      <c r="P95" s="55"/>
      <c r="Q95" s="55"/>
      <c r="R95" s="55"/>
      <c r="S95" s="72"/>
      <c r="T95" s="72"/>
      <c r="U95" s="73"/>
      <c r="V95" s="73"/>
      <c r="W95" s="56"/>
      <c r="X95" s="74"/>
      <c r="Y95" s="55"/>
      <c r="Z95" s="60"/>
    </row>
    <row r="96" spans="1:26">
      <c r="A96" s="62" t="s">
        <v>201</v>
      </c>
      <c r="B96" s="62" t="s">
        <v>164</v>
      </c>
      <c r="C96" s="63" t="s">
        <v>155</v>
      </c>
      <c r="D96" s="62"/>
      <c r="E96" s="62"/>
      <c r="F96" s="70">
        <v>5.4799999999999995</v>
      </c>
      <c r="G96" s="70">
        <v>5.4149999999999991</v>
      </c>
      <c r="H96" s="71">
        <v>0.13038848447411505</v>
      </c>
      <c r="I96" s="70"/>
      <c r="J96" s="70"/>
      <c r="K96" s="71"/>
      <c r="L96" s="71">
        <v>5.5082185497645044</v>
      </c>
      <c r="M96" s="57"/>
      <c r="N96" s="66">
        <v>0.16</v>
      </c>
      <c r="O96" s="66">
        <v>0.82</v>
      </c>
      <c r="P96" s="55">
        <v>0.91900000000000004</v>
      </c>
      <c r="Q96" s="55">
        <v>839</v>
      </c>
      <c r="R96" s="55">
        <v>2</v>
      </c>
      <c r="S96" s="72">
        <v>86.9</v>
      </c>
      <c r="T96" s="72">
        <v>9.6999999999999993</v>
      </c>
      <c r="U96" s="73">
        <v>3.3</v>
      </c>
      <c r="V96" s="73">
        <v>0.1</v>
      </c>
      <c r="W96" s="56">
        <v>30</v>
      </c>
      <c r="X96" s="74">
        <v>5.6162185497645041</v>
      </c>
      <c r="Y96" s="55">
        <v>2</v>
      </c>
      <c r="Z96" s="60"/>
    </row>
    <row r="97" spans="1:26">
      <c r="A97" s="62" t="s">
        <v>156</v>
      </c>
      <c r="B97" s="62" t="s">
        <v>156</v>
      </c>
      <c r="C97" s="63" t="s">
        <v>156</v>
      </c>
      <c r="D97" s="62"/>
      <c r="E97" s="62"/>
      <c r="F97" s="70">
        <v>5.35</v>
      </c>
      <c r="G97" s="70"/>
      <c r="H97" s="71"/>
      <c r="I97" s="70"/>
      <c r="J97" s="70"/>
      <c r="K97" s="71"/>
      <c r="L97" s="71"/>
      <c r="M97" s="57"/>
      <c r="N97" s="66"/>
      <c r="O97" s="66"/>
      <c r="P97" s="55"/>
      <c r="Q97" s="55"/>
      <c r="R97" s="55"/>
      <c r="S97" s="72"/>
      <c r="T97" s="72"/>
      <c r="U97" s="73"/>
      <c r="V97" s="73"/>
      <c r="W97" s="56"/>
      <c r="X97" s="74"/>
      <c r="Y97" s="55"/>
      <c r="Z97" s="60"/>
    </row>
    <row r="98" spans="1:26">
      <c r="A98" s="62" t="s">
        <v>202</v>
      </c>
      <c r="B98" s="62" t="s">
        <v>179</v>
      </c>
      <c r="C98" s="63" t="s">
        <v>186</v>
      </c>
      <c r="D98" s="62"/>
      <c r="E98" s="62"/>
      <c r="F98" s="70">
        <v>5.36</v>
      </c>
      <c r="G98" s="70">
        <v>5.3384999999999998</v>
      </c>
      <c r="H98" s="71">
        <v>4.3128498710669011E-2</v>
      </c>
      <c r="I98" s="70"/>
      <c r="J98" s="70"/>
      <c r="K98" s="71"/>
      <c r="L98" s="71">
        <v>5.4436869878655649</v>
      </c>
      <c r="M98" s="57"/>
      <c r="N98" s="66">
        <v>0.9</v>
      </c>
      <c r="O98" s="66">
        <v>0.3</v>
      </c>
      <c r="P98" s="55">
        <v>0.93400000000000005</v>
      </c>
      <c r="Q98" s="55">
        <v>842</v>
      </c>
      <c r="R98" s="55">
        <v>2</v>
      </c>
      <c r="S98" s="72">
        <v>82.916811333622491</v>
      </c>
      <c r="T98" s="72">
        <v>16.300826458006497</v>
      </c>
      <c r="U98" s="73"/>
      <c r="V98" s="73">
        <v>0.8</v>
      </c>
      <c r="W98" s="56">
        <v>35</v>
      </c>
      <c r="X98" s="74">
        <v>5.5696869878655653</v>
      </c>
      <c r="Y98" s="55">
        <v>2</v>
      </c>
      <c r="Z98" s="60"/>
    </row>
    <row r="99" spans="1:26">
      <c r="A99" s="62"/>
      <c r="B99" s="62"/>
      <c r="C99" s="63"/>
      <c r="D99" s="62"/>
      <c r="E99" s="62"/>
      <c r="F99" s="70">
        <v>5.3170000000000002</v>
      </c>
      <c r="G99" s="70"/>
      <c r="H99" s="71"/>
      <c r="I99" s="70"/>
      <c r="J99" s="70"/>
      <c r="K99" s="71"/>
      <c r="L99" s="71"/>
      <c r="M99" s="57"/>
      <c r="N99" s="66"/>
      <c r="O99" s="66"/>
      <c r="P99" s="55"/>
      <c r="Q99" s="55"/>
      <c r="R99" s="55"/>
      <c r="S99" s="72"/>
      <c r="T99" s="72"/>
      <c r="U99" s="73"/>
      <c r="V99" s="73"/>
      <c r="W99" s="56"/>
      <c r="X99" s="74"/>
      <c r="Y99" s="55"/>
      <c r="Z99" s="60"/>
    </row>
    <row r="100" spans="1:26">
      <c r="A100" s="62" t="s">
        <v>203</v>
      </c>
      <c r="B100" s="62" t="s">
        <v>204</v>
      </c>
      <c r="C100" s="63" t="s">
        <v>199</v>
      </c>
      <c r="D100" s="62"/>
      <c r="E100" s="62"/>
      <c r="F100" s="70">
        <v>5.26</v>
      </c>
      <c r="G100" s="70">
        <v>5.26</v>
      </c>
      <c r="H100" s="71"/>
      <c r="I100" s="70"/>
      <c r="J100" s="70"/>
      <c r="K100" s="71"/>
      <c r="L100" s="71">
        <v>5.2418970559274642</v>
      </c>
      <c r="M100" s="57"/>
      <c r="N100" s="66">
        <v>1.59</v>
      </c>
      <c r="O100" s="66">
        <v>1.7</v>
      </c>
      <c r="P100" s="55">
        <v>0.91100000000000003</v>
      </c>
      <c r="Q100" s="55">
        <v>1283</v>
      </c>
      <c r="R100" s="55">
        <v>2</v>
      </c>
      <c r="S100" s="72">
        <v>69.599999999999994</v>
      </c>
      <c r="T100" s="72">
        <v>17.399999999999999</v>
      </c>
      <c r="U100" s="73">
        <v>5.6</v>
      </c>
      <c r="V100" s="73">
        <v>7.4</v>
      </c>
      <c r="W100" s="57">
        <v>30</v>
      </c>
      <c r="X100" s="74">
        <v>5.3498970559274639</v>
      </c>
      <c r="Y100" s="55">
        <v>2</v>
      </c>
      <c r="Z100" s="60"/>
    </row>
    <row r="101" spans="1:26">
      <c r="A101" s="62" t="s">
        <v>205</v>
      </c>
      <c r="B101" s="62" t="s">
        <v>161</v>
      </c>
      <c r="C101" s="63" t="s">
        <v>191</v>
      </c>
      <c r="D101" s="62"/>
      <c r="E101" s="62"/>
      <c r="F101" s="70">
        <v>5.4539999999999997</v>
      </c>
      <c r="G101" s="70"/>
      <c r="H101" s="71"/>
      <c r="I101" s="70"/>
      <c r="J101" s="70"/>
      <c r="K101" s="71"/>
      <c r="L101" s="71">
        <v>5.4135949999999999</v>
      </c>
      <c r="M101" s="57"/>
      <c r="N101" s="66">
        <v>1.19</v>
      </c>
      <c r="O101" s="66">
        <v>0.82</v>
      </c>
      <c r="P101" s="55">
        <v>0.92400000000000004</v>
      </c>
      <c r="Q101" s="55">
        <v>832</v>
      </c>
      <c r="R101" s="55">
        <v>2</v>
      </c>
      <c r="S101" s="72">
        <v>61.4</v>
      </c>
      <c r="T101" s="72">
        <v>35</v>
      </c>
      <c r="U101" s="73">
        <v>3</v>
      </c>
      <c r="V101" s="73">
        <v>0.6</v>
      </c>
      <c r="W101" s="56">
        <v>30</v>
      </c>
      <c r="X101" s="74">
        <v>5.5215949999999996</v>
      </c>
      <c r="Y101" s="55">
        <v>2</v>
      </c>
      <c r="Z101" s="60"/>
    </row>
    <row r="102" spans="1:26">
      <c r="A102" s="62"/>
      <c r="B102" s="62"/>
      <c r="C102" s="63"/>
      <c r="D102" s="62"/>
      <c r="E102" s="62"/>
      <c r="F102" s="70">
        <v>5.2240000000000002</v>
      </c>
      <c r="G102" s="70">
        <v>5.2632500000000002</v>
      </c>
      <c r="H102" s="71">
        <v>0.12834166639612132</v>
      </c>
      <c r="I102" s="70">
        <v>5.681</v>
      </c>
      <c r="J102" s="70"/>
      <c r="K102" s="71"/>
      <c r="L102" s="71"/>
      <c r="M102" s="57"/>
      <c r="N102" s="66" t="s">
        <v>156</v>
      </c>
      <c r="O102" s="66"/>
      <c r="P102" s="55"/>
      <c r="Q102" s="55"/>
      <c r="R102" s="55"/>
      <c r="S102" s="72"/>
      <c r="T102" s="72"/>
      <c r="U102" s="73"/>
      <c r="V102" s="73"/>
      <c r="W102" s="56"/>
      <c r="X102" s="74"/>
      <c r="Y102" s="55"/>
      <c r="Z102" s="60"/>
    </row>
    <row r="103" spans="1:26">
      <c r="A103" s="62"/>
      <c r="B103" s="62"/>
      <c r="C103" s="63"/>
      <c r="D103" s="62"/>
      <c r="E103" s="62"/>
      <c r="F103" s="70">
        <v>5.1849999999999996</v>
      </c>
      <c r="G103" s="70"/>
      <c r="H103" s="71"/>
      <c r="I103" s="70">
        <v>5.6310000000000002</v>
      </c>
      <c r="J103" s="70"/>
      <c r="K103" s="71"/>
      <c r="L103" s="71"/>
      <c r="M103" s="57"/>
      <c r="N103" s="66"/>
      <c r="O103" s="66"/>
      <c r="P103" s="55"/>
      <c r="Q103" s="55"/>
      <c r="R103" s="55"/>
      <c r="S103" s="72"/>
      <c r="T103" s="72"/>
      <c r="U103" s="73"/>
      <c r="V103" s="73"/>
      <c r="W103" s="56"/>
      <c r="X103" s="74"/>
      <c r="Y103" s="55"/>
      <c r="Z103" s="60"/>
    </row>
    <row r="104" spans="1:26">
      <c r="A104" s="62"/>
      <c r="B104" s="62"/>
      <c r="C104" s="63"/>
      <c r="D104" s="62"/>
      <c r="E104" s="62"/>
      <c r="F104" s="70">
        <v>5.19</v>
      </c>
      <c r="G104" s="70"/>
      <c r="H104" s="71"/>
      <c r="I104" s="70"/>
      <c r="J104" s="70"/>
      <c r="K104" s="71"/>
      <c r="L104" s="71"/>
      <c r="M104" s="57"/>
      <c r="N104" s="66"/>
      <c r="O104" s="66"/>
      <c r="P104" s="55"/>
      <c r="Q104" s="55"/>
      <c r="R104" s="55"/>
      <c r="S104" s="72"/>
      <c r="T104" s="72"/>
      <c r="U104" s="73"/>
      <c r="V104" s="73"/>
      <c r="W104" s="56"/>
      <c r="X104" s="74"/>
      <c r="Y104" s="55"/>
      <c r="Z104" s="60"/>
    </row>
    <row r="105" spans="1:26">
      <c r="A105" s="62" t="s">
        <v>206</v>
      </c>
      <c r="B105" s="62" t="s">
        <v>179</v>
      </c>
      <c r="C105" s="63" t="s">
        <v>191</v>
      </c>
      <c r="D105" s="62"/>
      <c r="E105" s="62"/>
      <c r="F105" s="70">
        <v>5.0680000000000005</v>
      </c>
      <c r="G105" s="70">
        <v>5.07</v>
      </c>
      <c r="H105" s="71"/>
      <c r="I105" s="70"/>
      <c r="J105" s="70"/>
      <c r="K105" s="71"/>
      <c r="L105" s="71">
        <v>5.1719999999999997</v>
      </c>
      <c r="M105" s="57"/>
      <c r="N105" s="66">
        <v>0.4</v>
      </c>
      <c r="O105" s="66">
        <v>0.21</v>
      </c>
      <c r="P105" s="55">
        <v>0.92400000000000004</v>
      </c>
      <c r="Q105" s="55">
        <v>830</v>
      </c>
      <c r="R105" s="55">
        <v>2</v>
      </c>
      <c r="S105" s="72">
        <v>83.9</v>
      </c>
      <c r="T105" s="72">
        <v>15.4</v>
      </c>
      <c r="U105" s="73">
        <v>0</v>
      </c>
      <c r="V105" s="73">
        <v>0.7</v>
      </c>
      <c r="W105" s="57">
        <v>35</v>
      </c>
      <c r="X105" s="74">
        <v>5.298</v>
      </c>
      <c r="Y105" s="55">
        <v>2</v>
      </c>
      <c r="Z105" s="60"/>
    </row>
    <row r="106" spans="1:26">
      <c r="A106" s="62" t="s">
        <v>207</v>
      </c>
      <c r="B106" s="62" t="s">
        <v>164</v>
      </c>
      <c r="C106" s="63" t="s">
        <v>191</v>
      </c>
      <c r="D106" s="62"/>
      <c r="E106" s="62"/>
      <c r="F106" s="70">
        <v>5.34</v>
      </c>
      <c r="G106" s="70">
        <v>5.335</v>
      </c>
      <c r="H106" s="71">
        <v>1.0029883421085567E-2</v>
      </c>
      <c r="I106" s="70"/>
      <c r="J106" s="70"/>
      <c r="K106" s="71"/>
      <c r="L106" s="71">
        <v>5.407119980772312</v>
      </c>
      <c r="M106" s="57"/>
      <c r="N106" s="66">
        <v>0.56999999999999995</v>
      </c>
      <c r="O106" s="66">
        <v>0.63</v>
      </c>
      <c r="P106" s="55">
        <v>0.92700000000000005</v>
      </c>
      <c r="Q106" s="55">
        <v>912</v>
      </c>
      <c r="R106" s="55">
        <v>2</v>
      </c>
      <c r="S106" s="72">
        <v>86.2</v>
      </c>
      <c r="T106" s="72">
        <v>10.5</v>
      </c>
      <c r="U106" s="73">
        <v>2.5</v>
      </c>
      <c r="V106" s="73">
        <v>0.8</v>
      </c>
      <c r="W106" s="56">
        <v>35</v>
      </c>
      <c r="X106" s="74">
        <v>5.5331199807723124</v>
      </c>
      <c r="Y106" s="55">
        <v>2</v>
      </c>
      <c r="Z106" s="60"/>
    </row>
    <row r="107" spans="1:26">
      <c r="A107" s="62"/>
      <c r="B107" s="62"/>
      <c r="C107" s="63"/>
      <c r="D107" s="62"/>
      <c r="E107" s="62"/>
      <c r="F107" s="70">
        <v>5.33</v>
      </c>
      <c r="G107" s="70"/>
      <c r="H107" s="71"/>
      <c r="I107" s="70"/>
      <c r="J107" s="70"/>
      <c r="K107" s="71"/>
      <c r="L107" s="71"/>
      <c r="M107" s="57"/>
      <c r="N107" s="66">
        <v>0.56999999999999995</v>
      </c>
      <c r="O107" s="66"/>
      <c r="P107" s="55">
        <v>0.92700000000000005</v>
      </c>
      <c r="Q107" s="55"/>
      <c r="R107" s="55"/>
      <c r="S107" s="72"/>
      <c r="T107" s="72"/>
      <c r="U107" s="73"/>
      <c r="V107" s="73"/>
      <c r="W107" s="56">
        <v>35</v>
      </c>
      <c r="X107" s="74"/>
      <c r="Y107" s="55"/>
      <c r="Z107" s="60"/>
    </row>
    <row r="108" spans="1:26">
      <c r="A108" s="62" t="s">
        <v>208</v>
      </c>
      <c r="B108" s="62" t="s">
        <v>167</v>
      </c>
      <c r="C108" s="63" t="s">
        <v>199</v>
      </c>
      <c r="D108" s="62"/>
      <c r="E108" s="62"/>
      <c r="F108" s="70">
        <v>5.0229999999999997</v>
      </c>
      <c r="G108" s="70">
        <v>5.0229999999999997</v>
      </c>
      <c r="H108" s="71"/>
      <c r="I108" s="70"/>
      <c r="J108" s="70"/>
      <c r="K108" s="77" t="s">
        <v>156</v>
      </c>
      <c r="L108" s="56"/>
      <c r="M108" s="57"/>
      <c r="N108" s="66">
        <v>0.92</v>
      </c>
      <c r="O108" s="66">
        <v>0.9</v>
      </c>
      <c r="P108" s="55">
        <v>0.92300000000000004</v>
      </c>
      <c r="Q108" s="55">
        <v>939</v>
      </c>
      <c r="R108" s="55">
        <v>2</v>
      </c>
      <c r="S108" s="72">
        <v>84.6</v>
      </c>
      <c r="T108" s="72">
        <v>10.7</v>
      </c>
      <c r="U108" s="73">
        <v>0</v>
      </c>
      <c r="V108" s="73">
        <v>4.7</v>
      </c>
      <c r="W108" s="56">
        <v>35</v>
      </c>
      <c r="X108" s="74"/>
      <c r="Y108" s="55">
        <v>2</v>
      </c>
      <c r="Z108" s="60"/>
    </row>
    <row r="109" spans="1:26">
      <c r="A109" s="62" t="s">
        <v>209</v>
      </c>
      <c r="B109" s="62" t="s">
        <v>179</v>
      </c>
      <c r="C109" s="63" t="s">
        <v>155</v>
      </c>
      <c r="D109" s="60"/>
      <c r="E109" s="60"/>
      <c r="F109" s="70">
        <v>5.4320000000000004</v>
      </c>
      <c r="G109" s="62">
        <v>5.2603333333333344</v>
      </c>
      <c r="H109" s="51">
        <v>0.17482283100459603</v>
      </c>
      <c r="I109" s="70">
        <v>6.4589999999999996</v>
      </c>
      <c r="J109" s="70"/>
      <c r="K109" s="71"/>
      <c r="L109" s="71">
        <v>5.3302493333333336</v>
      </c>
      <c r="M109" s="57"/>
      <c r="N109" s="66">
        <v>9</v>
      </c>
      <c r="O109" s="66">
        <v>0.26</v>
      </c>
      <c r="P109" s="55">
        <v>0.92500000000000004</v>
      </c>
      <c r="Q109" s="55">
        <v>771</v>
      </c>
      <c r="R109" s="55">
        <v>2</v>
      </c>
      <c r="S109" s="72">
        <v>93.3</v>
      </c>
      <c r="T109" s="72">
        <v>6.3</v>
      </c>
      <c r="U109" s="73">
        <v>0</v>
      </c>
      <c r="V109" s="73">
        <v>0.4</v>
      </c>
      <c r="W109" s="56">
        <v>35</v>
      </c>
      <c r="X109" s="74">
        <v>5.456249333333334</v>
      </c>
      <c r="Y109" s="55">
        <v>2</v>
      </c>
      <c r="Z109" s="60"/>
    </row>
    <row r="110" spans="1:26">
      <c r="A110" s="62"/>
      <c r="B110" s="62"/>
      <c r="C110" s="63"/>
      <c r="D110" s="62"/>
      <c r="E110" s="62"/>
      <c r="F110" s="70">
        <v>5.1589999999999998</v>
      </c>
      <c r="G110" s="70"/>
      <c r="H110" s="71"/>
      <c r="I110" s="70">
        <v>6.4390000000000001</v>
      </c>
      <c r="J110" s="70"/>
      <c r="K110" s="71"/>
      <c r="L110" s="71"/>
      <c r="M110" s="57"/>
      <c r="N110" s="66"/>
      <c r="O110" s="66"/>
      <c r="P110" s="55"/>
      <c r="Q110" s="55"/>
      <c r="R110" s="55"/>
      <c r="S110" s="72"/>
      <c r="T110" s="72"/>
      <c r="U110" s="73"/>
      <c r="V110" s="73"/>
      <c r="W110" s="56"/>
      <c r="X110" s="74"/>
      <c r="Y110" s="55"/>
      <c r="Z110" s="60"/>
    </row>
    <row r="111" spans="1:26">
      <c r="A111" s="62"/>
      <c r="B111" s="62"/>
      <c r="C111" s="63"/>
      <c r="D111" s="62"/>
      <c r="E111" s="62"/>
      <c r="F111" s="55">
        <v>5.19</v>
      </c>
      <c r="G111" s="70"/>
      <c r="H111" s="71"/>
      <c r="I111" s="70"/>
      <c r="J111" s="70"/>
      <c r="K111" s="71"/>
      <c r="L111" s="71"/>
      <c r="M111" s="57"/>
      <c r="N111" s="66"/>
      <c r="O111" s="66"/>
      <c r="P111" s="55"/>
      <c r="Q111" s="55"/>
      <c r="R111" s="55"/>
      <c r="S111" s="72"/>
      <c r="T111" s="72"/>
      <c r="U111" s="73"/>
      <c r="V111" s="73"/>
      <c r="W111" s="56"/>
      <c r="X111" s="74"/>
      <c r="Y111" s="55"/>
      <c r="Z111" s="60"/>
    </row>
    <row r="112" spans="1:26">
      <c r="A112" s="62" t="s">
        <v>210</v>
      </c>
      <c r="B112" s="62" t="s">
        <v>204</v>
      </c>
      <c r="C112" s="63" t="s">
        <v>183</v>
      </c>
      <c r="D112" s="62"/>
      <c r="E112" s="62"/>
      <c r="F112" s="70">
        <v>5.14</v>
      </c>
      <c r="G112" s="70">
        <v>5.14</v>
      </c>
      <c r="H112" s="71"/>
      <c r="I112" s="70">
        <v>5.5629999999999997</v>
      </c>
      <c r="J112" s="70"/>
      <c r="K112" s="71"/>
      <c r="L112" s="71">
        <v>5.1833039999999997</v>
      </c>
      <c r="M112" s="57"/>
      <c r="N112" s="66">
        <v>0.95</v>
      </c>
      <c r="O112" s="66">
        <v>1.45</v>
      </c>
      <c r="P112" s="55">
        <v>0.91300000000000003</v>
      </c>
      <c r="Q112" s="55">
        <v>1286</v>
      </c>
      <c r="R112" s="55">
        <v>2</v>
      </c>
      <c r="S112" s="72">
        <v>70.8</v>
      </c>
      <c r="T112" s="72">
        <v>19.3</v>
      </c>
      <c r="U112" s="73">
        <v>5.5</v>
      </c>
      <c r="V112" s="73">
        <v>4.4000000000000004</v>
      </c>
      <c r="W112" s="57">
        <v>30</v>
      </c>
      <c r="X112" s="74">
        <v>5.2913039999999993</v>
      </c>
      <c r="Y112" s="55">
        <v>2</v>
      </c>
      <c r="Z112" s="60"/>
    </row>
    <row r="113" spans="1:26">
      <c r="A113" s="62" t="s">
        <v>211</v>
      </c>
      <c r="B113" s="62" t="s">
        <v>179</v>
      </c>
      <c r="C113" s="63" t="s">
        <v>155</v>
      </c>
      <c r="D113" s="62"/>
      <c r="E113" s="62"/>
      <c r="F113" s="70">
        <v>5.05</v>
      </c>
      <c r="G113" s="70">
        <v>5.0600000000000005</v>
      </c>
      <c r="H113" s="71">
        <v>2.0059766842172026E-2</v>
      </c>
      <c r="I113" s="70">
        <v>5.774</v>
      </c>
      <c r="J113" s="70"/>
      <c r="K113" s="71"/>
      <c r="L113" s="71">
        <v>5.3008852791878169</v>
      </c>
      <c r="M113" s="57"/>
      <c r="N113" s="66">
        <v>1.34</v>
      </c>
      <c r="O113" s="66">
        <v>1.03</v>
      </c>
      <c r="P113" s="55">
        <v>0.93</v>
      </c>
      <c r="Q113" s="55">
        <v>760</v>
      </c>
      <c r="R113" s="55">
        <v>2</v>
      </c>
      <c r="S113" s="72">
        <v>63.3</v>
      </c>
      <c r="T113" s="72">
        <v>30.7</v>
      </c>
      <c r="U113" s="73">
        <v>4.0999999999999996</v>
      </c>
      <c r="V113" s="73">
        <v>0.4</v>
      </c>
      <c r="W113" s="57">
        <v>30</v>
      </c>
      <c r="X113" s="74">
        <v>5.4088852791878166</v>
      </c>
      <c r="Y113" s="55">
        <v>2</v>
      </c>
      <c r="Z113" s="60"/>
    </row>
    <row r="114" spans="1:26">
      <c r="A114" s="62"/>
      <c r="B114" s="62"/>
      <c r="C114" s="63"/>
      <c r="D114" s="62"/>
      <c r="E114" s="62"/>
      <c r="F114" s="70">
        <v>5.07</v>
      </c>
      <c r="G114" s="70"/>
      <c r="H114" s="71" t="s">
        <v>156</v>
      </c>
      <c r="I114" s="70"/>
      <c r="J114" s="70"/>
      <c r="K114" s="71"/>
      <c r="L114" s="71"/>
      <c r="M114" s="57"/>
      <c r="N114" s="57"/>
      <c r="O114" s="57"/>
      <c r="P114" s="57"/>
      <c r="Q114" s="55"/>
      <c r="R114" s="55"/>
      <c r="S114" s="72"/>
      <c r="T114" s="72"/>
      <c r="U114" s="73"/>
      <c r="V114" s="73"/>
      <c r="W114" s="57"/>
      <c r="X114" s="74"/>
      <c r="Y114" s="55"/>
      <c r="Z114" s="60"/>
    </row>
    <row r="115" spans="1:26">
      <c r="A115" s="62" t="s">
        <v>212</v>
      </c>
      <c r="B115" s="62" t="s">
        <v>179</v>
      </c>
      <c r="C115" s="63" t="s">
        <v>155</v>
      </c>
      <c r="D115" s="62"/>
      <c r="E115" s="62"/>
      <c r="F115" s="70">
        <v>5.15</v>
      </c>
      <c r="G115" s="70">
        <v>5.15</v>
      </c>
      <c r="H115" s="71" t="s">
        <v>156</v>
      </c>
      <c r="I115" s="70">
        <v>5.93</v>
      </c>
      <c r="J115" s="70"/>
      <c r="K115" s="71"/>
      <c r="L115" s="71">
        <v>5.2649999999999997</v>
      </c>
      <c r="M115" s="57"/>
      <c r="N115" s="66">
        <v>0.88</v>
      </c>
      <c r="O115" s="66">
        <v>0.63</v>
      </c>
      <c r="P115" s="55">
        <v>0.92800000000000005</v>
      </c>
      <c r="Q115" s="55">
        <v>885</v>
      </c>
      <c r="R115" s="55">
        <v>2</v>
      </c>
      <c r="S115" s="72">
        <v>83.3</v>
      </c>
      <c r="T115" s="72">
        <v>13.6</v>
      </c>
      <c r="U115" s="73">
        <v>2.4</v>
      </c>
      <c r="V115" s="73">
        <v>0.7</v>
      </c>
      <c r="W115" s="57">
        <v>30</v>
      </c>
      <c r="X115" s="74">
        <v>5.3729999999999993</v>
      </c>
      <c r="Y115" s="55">
        <v>2</v>
      </c>
      <c r="Z115" s="60"/>
    </row>
    <row r="116" spans="1:26">
      <c r="A116" s="62" t="s">
        <v>213</v>
      </c>
      <c r="B116" s="62" t="s">
        <v>214</v>
      </c>
      <c r="C116" s="63" t="s">
        <v>155</v>
      </c>
      <c r="D116" s="62"/>
      <c r="E116" s="62"/>
      <c r="F116" s="70">
        <v>5.0199999999999996</v>
      </c>
      <c r="G116" s="70">
        <v>5.0199999999999996</v>
      </c>
      <c r="H116" s="71" t="s">
        <v>156</v>
      </c>
      <c r="I116" s="70"/>
      <c r="J116" s="70"/>
      <c r="K116" s="71"/>
      <c r="L116" s="71">
        <v>5.1661499221574587</v>
      </c>
      <c r="M116" s="57"/>
      <c r="N116" s="66">
        <v>1.1299999999999999</v>
      </c>
      <c r="O116" s="66">
        <v>1.43</v>
      </c>
      <c r="P116" s="55">
        <v>0.92100000000000004</v>
      </c>
      <c r="Q116" s="55">
        <v>921</v>
      </c>
      <c r="R116" s="55">
        <v>2</v>
      </c>
      <c r="S116" s="72">
        <v>68.599999999999994</v>
      </c>
      <c r="T116" s="72">
        <v>20.2</v>
      </c>
      <c r="U116" s="73">
        <v>5.6</v>
      </c>
      <c r="V116" s="73">
        <v>2.1</v>
      </c>
      <c r="W116" s="57">
        <v>30</v>
      </c>
      <c r="X116" s="74">
        <v>5.2741499221574584</v>
      </c>
      <c r="Y116" s="55">
        <v>2</v>
      </c>
      <c r="Z116" s="60"/>
    </row>
    <row r="117" spans="1:26">
      <c r="A117" s="62" t="s">
        <v>215</v>
      </c>
      <c r="B117" s="62" t="s">
        <v>179</v>
      </c>
      <c r="C117" s="63" t="s">
        <v>155</v>
      </c>
      <c r="D117" s="62"/>
      <c r="E117" s="62"/>
      <c r="F117" s="70">
        <v>5.0999999999999996</v>
      </c>
      <c r="G117" s="70">
        <v>5.0999999999999996</v>
      </c>
      <c r="H117" s="71"/>
      <c r="I117" s="70"/>
      <c r="J117" s="70"/>
      <c r="K117" s="71"/>
      <c r="L117" s="71">
        <v>5.3449792470311452</v>
      </c>
      <c r="M117" s="57"/>
      <c r="N117" s="66">
        <v>1.4</v>
      </c>
      <c r="O117" s="66">
        <v>0.99</v>
      </c>
      <c r="P117" s="55">
        <v>0.93</v>
      </c>
      <c r="Q117" s="55">
        <v>894</v>
      </c>
      <c r="R117" s="55">
        <v>2</v>
      </c>
      <c r="S117" s="72">
        <v>61.9</v>
      </c>
      <c r="T117" s="72">
        <v>34</v>
      </c>
      <c r="U117" s="73">
        <v>3.7</v>
      </c>
      <c r="V117" s="73">
        <v>0.4</v>
      </c>
      <c r="W117" s="57">
        <v>30</v>
      </c>
      <c r="X117" s="74">
        <v>5.4529792470311449</v>
      </c>
      <c r="Y117" s="55">
        <v>2</v>
      </c>
      <c r="Z117" s="60"/>
    </row>
    <row r="118" spans="1:26">
      <c r="A118" s="62" t="s">
        <v>216</v>
      </c>
      <c r="B118" s="62" t="s">
        <v>167</v>
      </c>
      <c r="C118" s="63" t="s">
        <v>155</v>
      </c>
      <c r="D118" s="62"/>
      <c r="E118" s="62"/>
      <c r="F118" s="70">
        <v>5.04</v>
      </c>
      <c r="G118" s="70">
        <v>5.04</v>
      </c>
      <c r="H118" s="71"/>
      <c r="I118" s="70">
        <v>5.2489999999999997</v>
      </c>
      <c r="J118" s="70"/>
      <c r="K118" s="71"/>
      <c r="L118" s="71">
        <v>5.092445186013915</v>
      </c>
      <c r="M118" s="57"/>
      <c r="N118" s="66">
        <v>0.5</v>
      </c>
      <c r="O118" s="66">
        <v>0.94</v>
      </c>
      <c r="P118" s="55">
        <v>0.91</v>
      </c>
      <c r="Q118" s="55">
        <v>1176</v>
      </c>
      <c r="R118" s="55">
        <v>2</v>
      </c>
      <c r="S118" s="72">
        <v>77.099999999999994</v>
      </c>
      <c r="T118" s="72">
        <v>16.600000000000001</v>
      </c>
      <c r="U118" s="73">
        <v>3.8</v>
      </c>
      <c r="V118" s="73">
        <v>2.5</v>
      </c>
      <c r="W118" s="57">
        <v>35</v>
      </c>
      <c r="X118" s="74">
        <v>5.2184451860139154</v>
      </c>
      <c r="Y118" s="55">
        <v>2</v>
      </c>
      <c r="Z118" s="60"/>
    </row>
    <row r="119" spans="1:26">
      <c r="A119" s="62" t="s">
        <v>217</v>
      </c>
      <c r="B119" s="62" t="s">
        <v>218</v>
      </c>
      <c r="C119" s="63" t="s">
        <v>155</v>
      </c>
      <c r="D119" s="62"/>
      <c r="E119" s="62"/>
      <c r="F119" s="70">
        <v>5.15</v>
      </c>
      <c r="G119" s="70">
        <v>5.15</v>
      </c>
      <c r="H119" s="71"/>
      <c r="I119" s="70"/>
      <c r="J119" s="70"/>
      <c r="K119" s="71"/>
      <c r="L119" s="71">
        <v>5.1014338612205572</v>
      </c>
      <c r="M119" s="57"/>
      <c r="N119" s="66">
        <v>1.5</v>
      </c>
      <c r="O119" s="66">
        <v>1.53</v>
      </c>
      <c r="P119" s="55">
        <v>0.91200000000000003</v>
      </c>
      <c r="Q119" s="55">
        <v>1300</v>
      </c>
      <c r="R119" s="55">
        <v>2</v>
      </c>
      <c r="S119" s="72">
        <v>76.5</v>
      </c>
      <c r="T119" s="72">
        <v>11.2</v>
      </c>
      <c r="U119" s="73">
        <v>4.7</v>
      </c>
      <c r="V119" s="73">
        <v>7.6</v>
      </c>
      <c r="W119" s="57">
        <v>30</v>
      </c>
      <c r="X119" s="74">
        <v>5.2094338612205568</v>
      </c>
      <c r="Y119" s="55">
        <v>2</v>
      </c>
      <c r="Z119" s="60"/>
    </row>
    <row r="120" spans="1:26">
      <c r="A120" s="62" t="s">
        <v>219</v>
      </c>
      <c r="B120" s="62" t="s">
        <v>220</v>
      </c>
      <c r="C120" s="63" t="s">
        <v>155</v>
      </c>
      <c r="D120" s="62"/>
      <c r="E120" s="62"/>
      <c r="F120" s="70">
        <v>5.3879999999999999</v>
      </c>
      <c r="G120" s="70">
        <v>5.3879999999999999</v>
      </c>
      <c r="H120" s="71"/>
      <c r="I120" s="70"/>
      <c r="J120" s="70"/>
      <c r="K120" s="71"/>
      <c r="L120" s="71">
        <v>5.4359999999999999</v>
      </c>
      <c r="M120" s="57"/>
      <c r="N120" s="66">
        <v>0.27</v>
      </c>
      <c r="O120" s="66">
        <v>1.1399999999999999</v>
      </c>
      <c r="P120" s="55">
        <v>0.91800000000000004</v>
      </c>
      <c r="Q120" s="55">
        <v>871</v>
      </c>
      <c r="R120" s="55">
        <v>2</v>
      </c>
      <c r="S120" s="72">
        <v>90</v>
      </c>
      <c r="T120" s="72">
        <v>4.5</v>
      </c>
      <c r="U120" s="73">
        <v>4.5</v>
      </c>
      <c r="V120" s="73">
        <v>1</v>
      </c>
      <c r="W120" s="57">
        <v>35</v>
      </c>
      <c r="X120" s="74">
        <v>5.5620000000000003</v>
      </c>
      <c r="Y120" s="55">
        <v>2</v>
      </c>
      <c r="Z120" s="60"/>
    </row>
    <row r="121" spans="1:26">
      <c r="A121" s="62" t="s">
        <v>221</v>
      </c>
      <c r="B121" s="62" t="s">
        <v>167</v>
      </c>
      <c r="C121" s="63" t="s">
        <v>155</v>
      </c>
      <c r="D121" s="62"/>
      <c r="E121" s="62"/>
      <c r="F121" s="70">
        <v>5.1310000000000002</v>
      </c>
      <c r="G121" s="70">
        <v>5.1310000000000002</v>
      </c>
      <c r="H121" s="71"/>
      <c r="I121" s="70">
        <v>5.79</v>
      </c>
      <c r="J121" s="70"/>
      <c r="K121" s="71"/>
      <c r="L121" s="71">
        <v>5.1406540000000005</v>
      </c>
      <c r="M121" s="57"/>
      <c r="N121" s="66">
        <v>1</v>
      </c>
      <c r="O121" s="66">
        <v>0.6</v>
      </c>
      <c r="P121" s="55">
        <v>0.91900000000000004</v>
      </c>
      <c r="Q121" s="55">
        <v>857</v>
      </c>
      <c r="R121" s="55">
        <v>2</v>
      </c>
      <c r="S121" s="72">
        <v>85.1</v>
      </c>
      <c r="T121" s="72">
        <v>9.3000000000000007</v>
      </c>
      <c r="U121" s="73">
        <v>1.3</v>
      </c>
      <c r="V121" s="73">
        <v>4.3</v>
      </c>
      <c r="W121" s="57">
        <v>30</v>
      </c>
      <c r="X121" s="74">
        <v>5.2486540000000002</v>
      </c>
      <c r="Y121" s="55">
        <v>2</v>
      </c>
      <c r="Z121" s="60"/>
    </row>
    <row r="122" spans="1:26">
      <c r="A122" s="62" t="s">
        <v>222</v>
      </c>
      <c r="B122" s="62" t="s">
        <v>167</v>
      </c>
      <c r="C122" s="63" t="s">
        <v>155</v>
      </c>
      <c r="D122" s="62"/>
      <c r="E122" s="62"/>
      <c r="F122" s="70">
        <v>5.2539999999999996</v>
      </c>
      <c r="G122" s="70">
        <v>5.2539999999999996</v>
      </c>
      <c r="H122" s="71">
        <v>0</v>
      </c>
      <c r="I122" s="70"/>
      <c r="J122" s="70"/>
      <c r="K122" s="71"/>
      <c r="L122" s="71">
        <v>5.2833003441725959</v>
      </c>
      <c r="M122" s="57"/>
      <c r="N122" s="66">
        <v>0.91</v>
      </c>
      <c r="O122" s="66">
        <v>0.59</v>
      </c>
      <c r="P122" s="55">
        <v>0.92</v>
      </c>
      <c r="Q122" s="55">
        <v>862</v>
      </c>
      <c r="R122" s="55">
        <v>2</v>
      </c>
      <c r="S122" s="72">
        <v>84.5</v>
      </c>
      <c r="T122" s="72">
        <v>10.199999999999999</v>
      </c>
      <c r="U122" s="73">
        <v>1.4</v>
      </c>
      <c r="V122" s="73">
        <v>3.7</v>
      </c>
      <c r="W122" s="57">
        <v>30</v>
      </c>
      <c r="X122" s="74">
        <v>5.3913003441725955</v>
      </c>
      <c r="Y122" s="55">
        <v>2</v>
      </c>
      <c r="Z122" s="60"/>
    </row>
    <row r="123" spans="1:26">
      <c r="A123" s="62"/>
      <c r="B123" s="62"/>
      <c r="C123" s="63"/>
      <c r="D123" s="62"/>
      <c r="E123" s="62"/>
      <c r="F123" s="70">
        <v>5.2539999999999996</v>
      </c>
      <c r="G123" s="70"/>
      <c r="H123" s="71"/>
      <c r="I123" s="70"/>
      <c r="J123" s="70"/>
      <c r="K123" s="71"/>
      <c r="L123" s="71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74"/>
      <c r="Y123" s="55"/>
      <c r="Z123" s="60"/>
    </row>
    <row r="124" spans="1:26">
      <c r="A124" s="62" t="s">
        <v>223</v>
      </c>
      <c r="B124" s="62" t="s">
        <v>167</v>
      </c>
      <c r="C124" s="63" t="s">
        <v>155</v>
      </c>
      <c r="D124" s="62"/>
      <c r="E124" s="62"/>
      <c r="F124" s="70">
        <v>5.14</v>
      </c>
      <c r="G124" s="70">
        <v>5.1864999999999997</v>
      </c>
      <c r="H124" s="71">
        <v>9.3277915816097734E-2</v>
      </c>
      <c r="I124" s="70"/>
      <c r="J124" s="70"/>
      <c r="K124" s="71"/>
      <c r="L124" s="71">
        <v>5.1683173684076644</v>
      </c>
      <c r="M124" s="57"/>
      <c r="N124" s="66">
        <v>1.43</v>
      </c>
      <c r="O124" s="66">
        <v>1.27</v>
      </c>
      <c r="P124" s="55">
        <v>0.91300000000000003</v>
      </c>
      <c r="Q124" s="55">
        <v>866</v>
      </c>
      <c r="R124" s="55">
        <v>2</v>
      </c>
      <c r="S124" s="72">
        <v>82.4</v>
      </c>
      <c r="T124" s="72">
        <v>6.6</v>
      </c>
      <c r="U124" s="73">
        <v>4.3</v>
      </c>
      <c r="V124" s="73">
        <v>6.7</v>
      </c>
      <c r="W124" s="57">
        <v>30</v>
      </c>
      <c r="X124" s="74">
        <v>5.2763173684076641</v>
      </c>
      <c r="Y124" s="55">
        <v>2</v>
      </c>
      <c r="Z124" s="60"/>
    </row>
    <row r="125" spans="1:26">
      <c r="A125" s="62"/>
      <c r="B125" s="62"/>
      <c r="C125" s="63"/>
      <c r="D125" s="62"/>
      <c r="E125" s="62"/>
      <c r="F125" s="70">
        <v>5.2329999999999997</v>
      </c>
      <c r="G125" s="70"/>
      <c r="H125" s="71"/>
      <c r="I125" s="70"/>
      <c r="J125" s="70"/>
      <c r="K125" s="71"/>
      <c r="L125" s="71"/>
      <c r="M125" s="57"/>
      <c r="N125" s="66"/>
      <c r="O125" s="66"/>
      <c r="P125" s="55"/>
      <c r="Q125" s="55"/>
      <c r="R125" s="55"/>
      <c r="S125" s="72"/>
      <c r="T125" s="72"/>
      <c r="U125" s="73"/>
      <c r="V125" s="73"/>
      <c r="W125" s="57"/>
      <c r="X125" s="74"/>
      <c r="Y125" s="55"/>
      <c r="Z125" s="60"/>
    </row>
    <row r="126" spans="1:26">
      <c r="A126" s="62" t="s">
        <v>224</v>
      </c>
      <c r="B126" s="62" t="s">
        <v>225</v>
      </c>
      <c r="C126" s="63" t="s">
        <v>155</v>
      </c>
      <c r="D126" s="62"/>
      <c r="E126" s="62"/>
      <c r="F126" s="70">
        <v>5.0650000000000004</v>
      </c>
      <c r="G126" s="70">
        <v>5.0650000000000004</v>
      </c>
      <c r="H126" s="71"/>
      <c r="I126" s="70">
        <v>5.5819999999999999</v>
      </c>
      <c r="J126" s="70"/>
      <c r="K126" s="71"/>
      <c r="L126" s="71">
        <v>5.0571090000000005</v>
      </c>
      <c r="M126" s="57"/>
      <c r="N126" s="66">
        <v>1.1200000000000001</v>
      </c>
      <c r="O126" s="66">
        <v>1.26</v>
      </c>
      <c r="P126" s="55">
        <v>0.91200000000000003</v>
      </c>
      <c r="Q126" s="55">
        <v>1288</v>
      </c>
      <c r="R126" s="55">
        <v>2</v>
      </c>
      <c r="S126" s="72">
        <v>75.2</v>
      </c>
      <c r="T126" s="72">
        <v>14</v>
      </c>
      <c r="U126" s="73">
        <v>3.7</v>
      </c>
      <c r="V126" s="73">
        <v>7.1</v>
      </c>
      <c r="W126" s="57">
        <v>30</v>
      </c>
      <c r="X126" s="74">
        <v>5.1651090000000002</v>
      </c>
      <c r="Y126" s="55">
        <v>2</v>
      </c>
      <c r="Z126" s="60"/>
    </row>
    <row r="127" spans="1:26">
      <c r="A127" s="62" t="s">
        <v>226</v>
      </c>
      <c r="B127" s="62" t="s">
        <v>179</v>
      </c>
      <c r="C127" s="63" t="s">
        <v>155</v>
      </c>
      <c r="D127" s="62"/>
      <c r="E127" s="62"/>
      <c r="F127" s="70">
        <v>5.3479999999999999</v>
      </c>
      <c r="G127" s="70">
        <v>5.3479999999999999</v>
      </c>
      <c r="H127" s="71"/>
      <c r="I127" s="71">
        <v>5.86</v>
      </c>
      <c r="J127" s="70"/>
      <c r="K127" s="71"/>
      <c r="L127" s="71">
        <v>5.4240242424242417</v>
      </c>
      <c r="M127" s="57"/>
      <c r="N127" s="66">
        <v>0.85</v>
      </c>
      <c r="O127" s="66">
        <v>0.56999999999999995</v>
      </c>
      <c r="P127" s="55">
        <v>0.92900000000000005</v>
      </c>
      <c r="Q127" s="55">
        <v>965</v>
      </c>
      <c r="R127" s="55">
        <v>2</v>
      </c>
      <c r="S127" s="72">
        <v>84.3</v>
      </c>
      <c r="T127" s="72">
        <v>12.7</v>
      </c>
      <c r="U127" s="73">
        <v>2</v>
      </c>
      <c r="V127" s="73">
        <v>0</v>
      </c>
      <c r="W127" s="57">
        <v>30</v>
      </c>
      <c r="X127" s="74">
        <v>5.5320242424242414</v>
      </c>
      <c r="Y127" s="55">
        <v>2</v>
      </c>
      <c r="Z127" s="60"/>
    </row>
    <row r="128" spans="1:26">
      <c r="A128" s="62" t="s">
        <v>227</v>
      </c>
      <c r="B128" s="62" t="s">
        <v>167</v>
      </c>
      <c r="C128" s="63" t="s">
        <v>155</v>
      </c>
      <c r="D128" s="62"/>
      <c r="E128" s="62"/>
      <c r="F128" s="70">
        <v>5.13</v>
      </c>
      <c r="G128" s="70">
        <v>5.13</v>
      </c>
      <c r="H128" s="71"/>
      <c r="I128" s="70"/>
      <c r="J128" s="70"/>
      <c r="K128" s="71"/>
      <c r="L128" s="71">
        <v>5.1741757785467133</v>
      </c>
      <c r="M128" s="57"/>
      <c r="N128" s="66">
        <v>0.91</v>
      </c>
      <c r="O128" s="66">
        <v>0.94</v>
      </c>
      <c r="P128" s="55">
        <v>0.92600000000000005</v>
      </c>
      <c r="Q128" s="55">
        <v>1002</v>
      </c>
      <c r="R128" s="55">
        <v>2</v>
      </c>
      <c r="S128" s="72">
        <v>77.2</v>
      </c>
      <c r="T128" s="72">
        <v>16</v>
      </c>
      <c r="U128" s="73">
        <v>2.6</v>
      </c>
      <c r="V128" s="73">
        <v>4.2</v>
      </c>
      <c r="W128" s="57">
        <v>30</v>
      </c>
      <c r="X128" s="74">
        <v>5.2821757785467129</v>
      </c>
      <c r="Y128" s="55">
        <v>2</v>
      </c>
      <c r="Z128" s="60"/>
    </row>
    <row r="129" spans="1:26">
      <c r="A129" s="62" t="s">
        <v>228</v>
      </c>
      <c r="B129" s="62" t="s">
        <v>167</v>
      </c>
      <c r="C129" s="63" t="s">
        <v>155</v>
      </c>
      <c r="D129" s="62"/>
      <c r="E129" s="62"/>
      <c r="F129" s="70">
        <v>5.3780000000000001</v>
      </c>
      <c r="G129" s="70">
        <v>5.3780000000000001</v>
      </c>
      <c r="H129" s="71"/>
      <c r="I129" s="70"/>
      <c r="J129" s="70"/>
      <c r="K129" s="71"/>
      <c r="L129" s="71">
        <v>5.3374051819302926</v>
      </c>
      <c r="M129" s="57"/>
      <c r="N129" s="66">
        <v>1.42</v>
      </c>
      <c r="O129" s="66">
        <v>0.83</v>
      </c>
      <c r="P129" s="55">
        <v>0.91800000000000004</v>
      </c>
      <c r="Q129" s="55">
        <v>883</v>
      </c>
      <c r="R129" s="55">
        <v>2</v>
      </c>
      <c r="S129" s="72">
        <v>85.4</v>
      </c>
      <c r="T129" s="72">
        <v>7.9</v>
      </c>
      <c r="U129" s="73"/>
      <c r="V129" s="73">
        <v>6.7</v>
      </c>
      <c r="W129" s="57">
        <v>30</v>
      </c>
      <c r="X129" s="74">
        <v>5.4454051819302922</v>
      </c>
      <c r="Y129" s="55">
        <v>2</v>
      </c>
      <c r="Z129" s="60"/>
    </row>
    <row r="130" spans="1:26">
      <c r="A130" s="62" t="s">
        <v>229</v>
      </c>
      <c r="B130" s="62" t="s">
        <v>179</v>
      </c>
      <c r="C130" s="63" t="s">
        <v>155</v>
      </c>
      <c r="D130" s="62"/>
      <c r="E130" s="62"/>
      <c r="F130" s="70">
        <v>5.47</v>
      </c>
      <c r="G130" s="70">
        <v>5.2549999999999999</v>
      </c>
      <c r="H130" s="71"/>
      <c r="I130" s="70">
        <v>5.7850000000000001</v>
      </c>
      <c r="J130" s="70"/>
      <c r="K130" s="71"/>
      <c r="L130" s="71">
        <v>5.4370599999999998</v>
      </c>
      <c r="M130" s="57"/>
      <c r="N130" s="66">
        <v>1.57</v>
      </c>
      <c r="O130" s="66">
        <v>0.72</v>
      </c>
      <c r="P130" s="55">
        <v>0.92900000000000005</v>
      </c>
      <c r="Q130" s="55">
        <v>847</v>
      </c>
      <c r="R130" s="55">
        <v>2</v>
      </c>
      <c r="S130" s="72">
        <v>63.1</v>
      </c>
      <c r="T130" s="72">
        <v>33.6</v>
      </c>
      <c r="U130" s="73">
        <v>2.6</v>
      </c>
      <c r="V130" s="73">
        <v>0.7</v>
      </c>
      <c r="W130" s="57">
        <v>30</v>
      </c>
      <c r="X130" s="74">
        <v>5.5450599999999994</v>
      </c>
      <c r="Y130" s="55">
        <v>2</v>
      </c>
      <c r="Z130" s="60"/>
    </row>
    <row r="131" spans="1:26">
      <c r="A131" s="62"/>
      <c r="B131" s="62"/>
      <c r="C131" s="63"/>
      <c r="D131" s="62"/>
      <c r="E131" s="62"/>
      <c r="F131" s="70">
        <v>5.04</v>
      </c>
      <c r="G131" s="70"/>
      <c r="H131" s="71">
        <v>0.1</v>
      </c>
      <c r="I131" s="70"/>
      <c r="J131" s="70"/>
      <c r="K131" s="71"/>
      <c r="L131" s="71"/>
      <c r="M131" s="57"/>
      <c r="N131" s="66"/>
      <c r="O131" s="66"/>
      <c r="P131" s="55"/>
      <c r="Q131" s="55"/>
      <c r="R131" s="55"/>
      <c r="S131" s="72"/>
      <c r="T131" s="72"/>
      <c r="U131" s="73"/>
      <c r="V131" s="73"/>
      <c r="W131" s="57"/>
      <c r="X131" s="74"/>
      <c r="Y131" s="55"/>
      <c r="Z131" s="60"/>
    </row>
    <row r="132" spans="1:26">
      <c r="A132" s="62" t="s">
        <v>230</v>
      </c>
      <c r="B132" s="62" t="s">
        <v>167</v>
      </c>
      <c r="C132" s="63" t="s">
        <v>155</v>
      </c>
      <c r="D132" s="62"/>
      <c r="E132" s="62"/>
      <c r="F132" s="70">
        <v>5.3120000000000003</v>
      </c>
      <c r="G132" s="70">
        <v>5.3120000000000003</v>
      </c>
      <c r="H132" s="71"/>
      <c r="I132" s="70"/>
      <c r="J132" s="70"/>
      <c r="K132" s="71"/>
      <c r="L132" s="71">
        <v>5.3522171991460716</v>
      </c>
      <c r="M132" s="57"/>
      <c r="N132" s="66">
        <v>1.78</v>
      </c>
      <c r="O132" s="66">
        <v>0.81</v>
      </c>
      <c r="P132" s="55">
        <v>0.92500000000000004</v>
      </c>
      <c r="Q132" s="55">
        <v>994</v>
      </c>
      <c r="R132" s="55">
        <v>2</v>
      </c>
      <c r="S132" s="72">
        <v>64.5</v>
      </c>
      <c r="T132" s="72">
        <v>26.4</v>
      </c>
      <c r="U132" s="73">
        <v>1</v>
      </c>
      <c r="V132" s="73">
        <v>8.1</v>
      </c>
      <c r="W132" s="57">
        <v>30</v>
      </c>
      <c r="X132" s="74">
        <v>5.4602171991460713</v>
      </c>
      <c r="Y132" s="55">
        <v>2</v>
      </c>
      <c r="Z132" s="60"/>
    </row>
    <row r="133" spans="1:26">
      <c r="A133" s="62" t="s">
        <v>231</v>
      </c>
      <c r="B133" s="62" t="s">
        <v>167</v>
      </c>
      <c r="C133" s="63" t="s">
        <v>155</v>
      </c>
      <c r="D133" s="62"/>
      <c r="E133" s="62"/>
      <c r="F133" s="70">
        <v>5.22</v>
      </c>
      <c r="G133" s="70">
        <v>5.22</v>
      </c>
      <c r="H133" s="71"/>
      <c r="I133" s="70">
        <v>5.876666666666666</v>
      </c>
      <c r="J133" s="70"/>
      <c r="K133" s="71"/>
      <c r="L133" s="71">
        <v>5.2368255406225535</v>
      </c>
      <c r="M133" s="57"/>
      <c r="N133" s="66">
        <v>0.98</v>
      </c>
      <c r="O133" s="66">
        <v>1.04</v>
      </c>
      <c r="P133" s="55">
        <v>0.91700000000000004</v>
      </c>
      <c r="Q133" s="55">
        <v>1340</v>
      </c>
      <c r="R133" s="55">
        <v>2</v>
      </c>
      <c r="S133" s="72">
        <v>69.900000000000006</v>
      </c>
      <c r="T133" s="72">
        <v>23.1</v>
      </c>
      <c r="U133" s="73">
        <v>2</v>
      </c>
      <c r="V133" s="73">
        <v>5</v>
      </c>
      <c r="W133" s="57">
        <v>30</v>
      </c>
      <c r="X133" s="74">
        <v>5.3448255406225531</v>
      </c>
      <c r="Y133" s="55">
        <v>2</v>
      </c>
      <c r="Z133" s="60"/>
    </row>
    <row r="134" spans="1:26">
      <c r="A134" s="62"/>
      <c r="B134" s="62"/>
      <c r="C134" s="63"/>
      <c r="D134" s="78">
        <f>AVERAGE(X9:X17,X38:X43,X79:X140,X162:X168)</f>
        <v>5.4387237607884256</v>
      </c>
      <c r="E134" s="78">
        <f>STDEV(X9:X17,X38:X43,X79:X140,X162:X168)</f>
        <v>0.13608659189629355</v>
      </c>
      <c r="F134" s="70"/>
      <c r="G134" s="70"/>
      <c r="H134" s="71"/>
      <c r="I134" s="55"/>
      <c r="J134" s="70"/>
      <c r="K134" s="71"/>
      <c r="L134" s="71"/>
      <c r="M134" s="57"/>
      <c r="N134" s="66"/>
      <c r="O134" s="66"/>
      <c r="P134" s="55"/>
      <c r="Q134" s="55"/>
      <c r="R134" s="55"/>
      <c r="S134" s="72"/>
      <c r="T134" s="72"/>
      <c r="U134" s="73"/>
      <c r="V134" s="73"/>
      <c r="W134" s="57"/>
      <c r="X134" s="74"/>
      <c r="Y134" s="51"/>
      <c r="Z134" s="60"/>
    </row>
    <row r="135" spans="1:26">
      <c r="A135" s="61" t="s">
        <v>386</v>
      </c>
      <c r="B135" s="62"/>
      <c r="C135" s="63"/>
      <c r="D135" s="62"/>
      <c r="E135" s="62"/>
      <c r="F135" s="70"/>
      <c r="G135" s="70"/>
      <c r="H135" s="71"/>
      <c r="I135" s="70"/>
      <c r="J135" s="70"/>
      <c r="K135" s="71"/>
      <c r="L135" s="71"/>
      <c r="M135" s="57"/>
      <c r="N135" s="66"/>
      <c r="O135" s="66"/>
      <c r="P135" s="55"/>
      <c r="Q135" s="55"/>
      <c r="R135" s="55"/>
      <c r="S135" s="72"/>
      <c r="T135" s="72"/>
      <c r="U135" s="73"/>
      <c r="V135" s="73"/>
      <c r="W135" s="57"/>
      <c r="X135" s="74"/>
      <c r="Y135" s="55"/>
      <c r="Z135" s="60"/>
    </row>
    <row r="136" spans="1:26">
      <c r="A136" s="62" t="s">
        <v>232</v>
      </c>
      <c r="B136" s="62" t="s">
        <v>167</v>
      </c>
      <c r="C136" s="63" t="s">
        <v>233</v>
      </c>
      <c r="D136" s="62"/>
      <c r="E136" s="62"/>
      <c r="F136" s="70">
        <v>5.12</v>
      </c>
      <c r="G136" s="70">
        <v>5.1920000000000002</v>
      </c>
      <c r="H136" s="71">
        <v>0.14443032126363536</v>
      </c>
      <c r="I136" s="70">
        <v>5.64</v>
      </c>
      <c r="J136" s="70">
        <v>5.4139999999999997</v>
      </c>
      <c r="K136" s="71"/>
      <c r="L136" s="71">
        <v>5.2693180314723866</v>
      </c>
      <c r="M136" s="57"/>
      <c r="N136" s="66">
        <v>1.64</v>
      </c>
      <c r="O136" s="66">
        <v>0.92</v>
      </c>
      <c r="P136" s="55">
        <v>0.90400000000000003</v>
      </c>
      <c r="Q136" s="55">
        <v>1011</v>
      </c>
      <c r="R136" s="55">
        <v>1.8</v>
      </c>
      <c r="S136" s="72">
        <v>75.613911997594471</v>
      </c>
      <c r="T136" s="72">
        <v>19.464768968627848</v>
      </c>
      <c r="U136" s="73">
        <v>3.6383682469680267</v>
      </c>
      <c r="V136" s="73">
        <v>1.2829507868096623</v>
      </c>
      <c r="W136" s="57">
        <v>20</v>
      </c>
      <c r="X136" s="74">
        <v>5.3413180314723867</v>
      </c>
      <c r="Y136" s="72">
        <v>1.5</v>
      </c>
      <c r="Z136" s="60"/>
    </row>
    <row r="137" spans="1:26">
      <c r="A137" s="62"/>
      <c r="B137" s="62"/>
      <c r="C137" s="63"/>
      <c r="D137" s="62"/>
      <c r="E137" s="62"/>
      <c r="F137" s="70">
        <v>5.2640000000000002</v>
      </c>
      <c r="G137" s="70"/>
      <c r="H137" s="71"/>
      <c r="I137" s="70"/>
      <c r="J137" s="70"/>
      <c r="K137" s="71"/>
      <c r="L137" s="71"/>
      <c r="M137" s="57"/>
      <c r="N137" s="66"/>
      <c r="O137" s="66"/>
      <c r="P137" s="55"/>
      <c r="Q137" s="55"/>
      <c r="R137" s="55"/>
      <c r="S137" s="72"/>
      <c r="T137" s="72"/>
      <c r="U137" s="73"/>
      <c r="V137" s="73"/>
      <c r="W137" s="57"/>
      <c r="X137" s="74"/>
      <c r="Y137" s="72"/>
      <c r="Z137" s="60"/>
    </row>
    <row r="138" spans="1:26">
      <c r="A138" s="62"/>
      <c r="B138" s="62"/>
      <c r="C138" s="63"/>
      <c r="D138" s="62"/>
      <c r="E138" s="62"/>
      <c r="F138" s="70">
        <v>5.2009999999999996</v>
      </c>
      <c r="G138" s="70">
        <v>5.2009999999999996</v>
      </c>
      <c r="H138" s="71"/>
      <c r="I138" s="70">
        <v>5.89</v>
      </c>
      <c r="J138" s="70">
        <v>5.38</v>
      </c>
      <c r="K138" s="71"/>
      <c r="L138" s="71">
        <v>5.31938833860921</v>
      </c>
      <c r="M138" s="57"/>
      <c r="N138" s="66">
        <v>0.8</v>
      </c>
      <c r="O138" s="66">
        <v>0.96</v>
      </c>
      <c r="P138" s="55">
        <v>0.91500000000000004</v>
      </c>
      <c r="Q138" s="55">
        <v>914</v>
      </c>
      <c r="R138" s="55"/>
      <c r="S138" s="72">
        <v>77.217356287123721</v>
      </c>
      <c r="T138" s="72">
        <v>16.631430584918956</v>
      </c>
      <c r="U138" s="73">
        <v>4.3390717809322448</v>
      </c>
      <c r="V138" s="73">
        <v>0.40269807711668171</v>
      </c>
      <c r="W138" s="57">
        <v>25</v>
      </c>
      <c r="X138" s="74">
        <v>5.4093883386092099</v>
      </c>
      <c r="Y138" s="72"/>
      <c r="Z138" s="60"/>
    </row>
    <row r="139" spans="1:26">
      <c r="A139" s="62" t="s">
        <v>234</v>
      </c>
      <c r="B139" s="62" t="s">
        <v>167</v>
      </c>
      <c r="C139" s="63" t="s">
        <v>155</v>
      </c>
      <c r="D139" s="62"/>
      <c r="E139" s="62"/>
      <c r="F139" s="70">
        <v>4.9689999999999994</v>
      </c>
      <c r="G139" s="70">
        <v>5.0374999999999996</v>
      </c>
      <c r="H139" s="71">
        <v>0.13740940286887654</v>
      </c>
      <c r="I139" s="70">
        <v>5.51</v>
      </c>
      <c r="J139" s="70"/>
      <c r="K139" s="71"/>
      <c r="L139" s="71">
        <v>5.1209178498985795</v>
      </c>
      <c r="M139" s="57"/>
      <c r="N139" s="66">
        <v>0.75</v>
      </c>
      <c r="O139" s="66">
        <v>0.72</v>
      </c>
      <c r="P139" s="55">
        <v>0.91300000000000003</v>
      </c>
      <c r="Q139" s="55">
        <v>874</v>
      </c>
      <c r="R139" s="55">
        <v>1.8</v>
      </c>
      <c r="S139" s="72">
        <v>79.219093269422814</v>
      </c>
      <c r="T139" s="72">
        <v>15.698022768124627</v>
      </c>
      <c r="U139" s="73">
        <v>3.0756940283602958</v>
      </c>
      <c r="V139" s="73">
        <v>0.46934291991212307</v>
      </c>
      <c r="W139" s="57">
        <v>25</v>
      </c>
      <c r="X139" s="74">
        <v>5.2109178498985793</v>
      </c>
      <c r="Y139" s="72">
        <v>1.5</v>
      </c>
      <c r="Z139" s="60"/>
    </row>
    <row r="140" spans="1:26">
      <c r="A140" s="62"/>
      <c r="B140" s="62"/>
      <c r="C140" s="63"/>
      <c r="D140" s="62"/>
      <c r="E140" s="62"/>
      <c r="F140" s="70">
        <v>5.1060000000000008</v>
      </c>
      <c r="G140" s="70"/>
      <c r="H140" s="71"/>
      <c r="I140" s="70"/>
      <c r="J140" s="70"/>
      <c r="K140" s="71"/>
      <c r="L140" s="71"/>
      <c r="M140" s="57"/>
      <c r="N140" s="66"/>
      <c r="O140" s="66"/>
      <c r="P140" s="55"/>
      <c r="Q140" s="55"/>
      <c r="R140" s="55"/>
      <c r="S140" s="72"/>
      <c r="T140" s="72"/>
      <c r="U140" s="73"/>
      <c r="V140" s="73"/>
      <c r="W140" s="57"/>
      <c r="X140" s="74"/>
      <c r="Y140" s="72">
        <v>1.5</v>
      </c>
      <c r="Z140" s="60"/>
    </row>
    <row r="141" spans="1:26">
      <c r="A141" s="61" t="s">
        <v>235</v>
      </c>
      <c r="B141" s="62"/>
      <c r="C141" s="63"/>
      <c r="D141" s="62"/>
      <c r="E141" s="62"/>
      <c r="F141" s="71"/>
      <c r="G141" s="71"/>
      <c r="H141" s="71"/>
      <c r="I141" s="71"/>
      <c r="J141" s="71"/>
      <c r="K141" s="71"/>
      <c r="L141" s="71"/>
      <c r="M141" s="57"/>
      <c r="N141" s="66"/>
      <c r="O141" s="66"/>
      <c r="P141" s="55"/>
      <c r="Q141" s="55"/>
      <c r="R141" s="55"/>
      <c r="S141" s="72"/>
      <c r="T141" s="72"/>
      <c r="U141" s="73"/>
      <c r="V141" s="73"/>
      <c r="W141" s="57"/>
      <c r="X141" s="74"/>
      <c r="Y141" s="55"/>
      <c r="Z141" s="60"/>
    </row>
    <row r="142" spans="1:26">
      <c r="A142" s="62" t="s">
        <v>387</v>
      </c>
      <c r="B142" s="62" t="s">
        <v>179</v>
      </c>
      <c r="C142" s="63" t="s">
        <v>236</v>
      </c>
      <c r="D142" s="62"/>
      <c r="E142" s="60"/>
      <c r="F142" s="71">
        <v>5.3869999999999996</v>
      </c>
      <c r="G142" s="77">
        <v>5.2725000000000009</v>
      </c>
      <c r="H142" s="77">
        <v>0.13740940286887476</v>
      </c>
      <c r="I142" s="71"/>
      <c r="J142" s="71"/>
      <c r="K142" s="71"/>
      <c r="L142" s="71">
        <v>5.4447147268875353</v>
      </c>
      <c r="M142" s="57"/>
      <c r="N142" s="66">
        <v>1.25</v>
      </c>
      <c r="O142" s="66">
        <v>0.56000000000000005</v>
      </c>
      <c r="P142" s="55">
        <v>0.88900000000000001</v>
      </c>
      <c r="Q142" s="55">
        <v>1033</v>
      </c>
      <c r="R142" s="55">
        <v>0.3</v>
      </c>
      <c r="S142" s="72">
        <v>75.7</v>
      </c>
      <c r="T142" s="72">
        <v>22</v>
      </c>
      <c r="U142" s="73">
        <v>1.8</v>
      </c>
      <c r="V142" s="73"/>
      <c r="W142" s="57">
        <v>25</v>
      </c>
      <c r="X142" s="74">
        <v>5.5347147268875352</v>
      </c>
      <c r="Y142" s="55">
        <v>0.3</v>
      </c>
      <c r="Z142" s="60"/>
    </row>
    <row r="143" spans="1:26">
      <c r="A143" s="60"/>
      <c r="B143" s="62"/>
      <c r="C143" s="63"/>
      <c r="D143" s="62"/>
      <c r="E143" s="62"/>
      <c r="F143" s="56">
        <v>5.25</v>
      </c>
      <c r="G143" s="77"/>
      <c r="H143" s="77"/>
      <c r="I143" s="71"/>
      <c r="J143" s="71"/>
      <c r="K143" s="71"/>
      <c r="L143" s="71"/>
      <c r="M143" s="57"/>
      <c r="N143" s="66"/>
      <c r="O143" s="66"/>
      <c r="P143" s="55"/>
      <c r="Q143" s="55"/>
      <c r="R143" s="55"/>
      <c r="S143" s="72"/>
      <c r="T143" s="72"/>
      <c r="U143" s="73"/>
      <c r="V143" s="73"/>
      <c r="W143" s="57"/>
      <c r="X143" s="74"/>
      <c r="Y143" s="55"/>
      <c r="Z143" s="60"/>
    </row>
    <row r="144" spans="1:26">
      <c r="A144" s="61" t="s">
        <v>237</v>
      </c>
      <c r="B144" s="62"/>
      <c r="C144" s="63"/>
      <c r="D144" s="62"/>
      <c r="E144" s="62"/>
      <c r="F144" s="51"/>
      <c r="G144" s="77"/>
      <c r="H144" s="77"/>
      <c r="I144" s="71"/>
      <c r="J144" s="71"/>
      <c r="K144" s="71"/>
      <c r="L144" s="71"/>
      <c r="M144" s="57"/>
      <c r="N144" s="66"/>
      <c r="O144" s="66"/>
      <c r="P144" s="55"/>
      <c r="Q144" s="55"/>
      <c r="R144" s="55"/>
      <c r="S144" s="72"/>
      <c r="T144" s="72"/>
      <c r="U144" s="73"/>
      <c r="V144" s="73"/>
      <c r="W144" s="57"/>
      <c r="X144" s="74"/>
      <c r="Y144" s="55"/>
      <c r="Z144" s="60"/>
    </row>
    <row r="145" spans="1:26">
      <c r="A145" s="62" t="s">
        <v>238</v>
      </c>
      <c r="B145" s="62" t="s">
        <v>239</v>
      </c>
      <c r="C145" s="63" t="s">
        <v>236</v>
      </c>
      <c r="D145" s="62"/>
      <c r="E145" s="104"/>
      <c r="F145" s="71">
        <v>5.2950000000000008</v>
      </c>
      <c r="G145" s="77">
        <v>5.2220000000000004</v>
      </c>
      <c r="H145" s="77">
        <v>0.107</v>
      </c>
      <c r="I145" s="71">
        <v>5.52</v>
      </c>
      <c r="J145" s="71"/>
      <c r="K145" s="71"/>
      <c r="L145" s="71">
        <v>5.2469000000000001</v>
      </c>
      <c r="M145" s="57"/>
      <c r="N145" s="66">
        <v>1.54</v>
      </c>
      <c r="O145" s="66">
        <v>1.38</v>
      </c>
      <c r="P145" s="55">
        <v>0.90800000000000003</v>
      </c>
      <c r="Q145" s="55"/>
      <c r="R145" s="55">
        <v>0.3</v>
      </c>
      <c r="S145" s="72"/>
      <c r="T145" s="72"/>
      <c r="U145" s="73"/>
      <c r="V145" s="73"/>
      <c r="W145" s="57">
        <v>20</v>
      </c>
      <c r="X145" s="74">
        <v>5.3189000000000002</v>
      </c>
      <c r="Y145" s="55">
        <v>0.3</v>
      </c>
      <c r="Z145" s="60"/>
    </row>
    <row r="146" spans="1:26">
      <c r="A146" s="62"/>
      <c r="B146" s="62"/>
      <c r="C146" s="63"/>
      <c r="D146" s="62"/>
      <c r="F146" s="71">
        <v>5.1000000000000005</v>
      </c>
      <c r="G146" s="77"/>
      <c r="H146" s="77"/>
      <c r="I146" s="71"/>
      <c r="J146" s="71"/>
      <c r="K146" s="71"/>
      <c r="L146" s="71"/>
      <c r="M146" s="57"/>
      <c r="N146" s="66"/>
      <c r="O146" s="66"/>
      <c r="P146" s="55"/>
      <c r="Q146" s="55"/>
      <c r="R146" s="55" t="s">
        <v>156</v>
      </c>
      <c r="S146" s="72"/>
      <c r="T146" s="72"/>
      <c r="U146" s="73"/>
      <c r="V146" s="73"/>
      <c r="W146" s="57"/>
      <c r="X146" s="74"/>
      <c r="Y146" s="55" t="s">
        <v>156</v>
      </c>
      <c r="Z146" s="60"/>
    </row>
    <row r="147" spans="1:26">
      <c r="A147" s="62"/>
      <c r="B147" s="62"/>
      <c r="C147" s="63"/>
      <c r="D147" s="62"/>
      <c r="E147" s="62"/>
      <c r="F147" s="56">
        <v>5.2720000000000002</v>
      </c>
      <c r="G147" s="77"/>
      <c r="H147" s="77"/>
      <c r="I147" s="71"/>
      <c r="J147" s="71"/>
      <c r="K147" s="71"/>
      <c r="L147" s="56"/>
      <c r="M147" s="57"/>
      <c r="N147" s="66"/>
      <c r="O147" s="66"/>
      <c r="P147" s="55"/>
      <c r="Q147" s="55"/>
      <c r="R147" s="55"/>
      <c r="S147" s="72"/>
      <c r="T147" s="72"/>
      <c r="U147" s="73"/>
      <c r="V147" s="73"/>
      <c r="W147" s="57"/>
      <c r="X147" s="74"/>
      <c r="Y147" s="55"/>
      <c r="Z147" s="60"/>
    </row>
    <row r="148" spans="1:26">
      <c r="A148" s="62" t="s">
        <v>240</v>
      </c>
      <c r="B148" s="62" t="s">
        <v>241</v>
      </c>
      <c r="C148" s="63" t="s">
        <v>155</v>
      </c>
      <c r="D148" s="62"/>
      <c r="E148" s="62"/>
      <c r="F148" s="71">
        <v>5.1950000000000003</v>
      </c>
      <c r="G148" s="77">
        <v>5.1950000000000003</v>
      </c>
      <c r="H148" s="77"/>
      <c r="I148" s="71">
        <v>5.63</v>
      </c>
      <c r="J148" s="71"/>
      <c r="K148" s="71"/>
      <c r="L148" s="71">
        <v>5.2714000000000008</v>
      </c>
      <c r="M148" s="57"/>
      <c r="N148" s="66">
        <v>3.92</v>
      </c>
      <c r="O148" s="66">
        <v>3.12</v>
      </c>
      <c r="P148" s="55">
        <v>0.89200000000000002</v>
      </c>
      <c r="Q148" s="55"/>
      <c r="R148" s="55">
        <v>0.3</v>
      </c>
      <c r="S148" s="72"/>
      <c r="T148" s="72"/>
      <c r="U148" s="73"/>
      <c r="V148" s="73"/>
      <c r="W148" s="57">
        <v>5</v>
      </c>
      <c r="X148" s="74">
        <v>5.2894000000000005</v>
      </c>
      <c r="Y148" s="55">
        <v>0.3</v>
      </c>
      <c r="Z148" s="60"/>
    </row>
    <row r="149" spans="1:26">
      <c r="A149" s="62" t="s">
        <v>242</v>
      </c>
      <c r="B149" s="62" t="s">
        <v>164</v>
      </c>
      <c r="C149" s="63" t="s">
        <v>155</v>
      </c>
      <c r="D149" s="62"/>
      <c r="E149" s="105"/>
      <c r="F149" s="71">
        <v>5.0200000000000005</v>
      </c>
      <c r="G149" s="77">
        <v>5.0750000000000002</v>
      </c>
      <c r="H149" s="77">
        <v>7.8E-2</v>
      </c>
      <c r="I149" s="71">
        <v>5.56</v>
      </c>
      <c r="J149" s="71"/>
      <c r="K149" s="71"/>
      <c r="L149" s="71">
        <v>5.2124199999999998</v>
      </c>
      <c r="M149" s="57"/>
      <c r="N149" s="66">
        <v>0.72</v>
      </c>
      <c r="O149" s="66">
        <v>0.52</v>
      </c>
      <c r="P149" s="55">
        <v>0.91900000000000004</v>
      </c>
      <c r="Q149" s="55"/>
      <c r="R149" s="55">
        <v>0.3</v>
      </c>
      <c r="S149" s="72"/>
      <c r="T149" s="72"/>
      <c r="U149" s="73"/>
      <c r="V149" s="73"/>
      <c r="W149" s="57">
        <v>25</v>
      </c>
      <c r="X149" s="74">
        <v>5.3024199999999997</v>
      </c>
      <c r="Y149" s="55">
        <v>0.3</v>
      </c>
      <c r="Z149" s="60"/>
    </row>
    <row r="150" spans="1:26">
      <c r="A150" s="62"/>
      <c r="B150" s="62"/>
      <c r="C150" s="63"/>
      <c r="D150" s="62"/>
      <c r="E150" s="62"/>
      <c r="F150" s="71">
        <v>5.13</v>
      </c>
      <c r="G150" s="77"/>
      <c r="H150" s="77"/>
      <c r="I150" s="71"/>
      <c r="J150" s="71"/>
      <c r="K150" s="71"/>
      <c r="L150" s="71"/>
      <c r="M150" s="57"/>
      <c r="N150" s="66"/>
      <c r="O150" s="66"/>
      <c r="P150" s="55"/>
      <c r="Q150" s="55"/>
      <c r="R150" s="55"/>
      <c r="S150" s="72"/>
      <c r="T150" s="72"/>
      <c r="U150" s="73"/>
      <c r="V150" s="73"/>
      <c r="W150" s="57"/>
      <c r="X150" s="74"/>
      <c r="Y150" s="55"/>
      <c r="Z150" s="60"/>
    </row>
    <row r="151" spans="1:26">
      <c r="A151" s="62" t="s">
        <v>243</v>
      </c>
      <c r="B151" s="62" t="s">
        <v>239</v>
      </c>
      <c r="C151" s="63" t="s">
        <v>155</v>
      </c>
      <c r="D151" s="62"/>
      <c r="E151" s="62"/>
      <c r="F151" s="71">
        <v>5.1910000000000007</v>
      </c>
      <c r="G151" s="77">
        <v>5.1910000000000007</v>
      </c>
      <c r="H151" s="77"/>
      <c r="I151" s="71">
        <v>5.49</v>
      </c>
      <c r="J151" s="71"/>
      <c r="K151" s="71"/>
      <c r="L151" s="71">
        <v>5.2469000000000001</v>
      </c>
      <c r="M151" s="57"/>
      <c r="N151" s="66">
        <v>2.9</v>
      </c>
      <c r="O151" s="66">
        <v>2.02</v>
      </c>
      <c r="P151" s="55">
        <v>0.90400000000000003</v>
      </c>
      <c r="Q151" s="55"/>
      <c r="R151" s="55">
        <v>0.3</v>
      </c>
      <c r="S151" s="72"/>
      <c r="T151" s="72"/>
      <c r="U151" s="73"/>
      <c r="V151" s="73"/>
      <c r="W151" s="57">
        <v>10</v>
      </c>
      <c r="X151" s="74">
        <v>5.2828999999999997</v>
      </c>
      <c r="Y151" s="55">
        <v>0.3</v>
      </c>
      <c r="Z151" s="60"/>
    </row>
    <row r="152" spans="1:26">
      <c r="A152" s="62" t="s">
        <v>244</v>
      </c>
      <c r="B152" s="62" t="s">
        <v>239</v>
      </c>
      <c r="C152" s="63" t="s">
        <v>155</v>
      </c>
      <c r="D152" s="62"/>
      <c r="E152" s="62"/>
      <c r="F152" s="71">
        <v>5.2670000000000003</v>
      </c>
      <c r="G152" s="77">
        <v>5.2670000000000003</v>
      </c>
      <c r="H152" s="77"/>
      <c r="I152" s="71">
        <v>5.76</v>
      </c>
      <c r="J152" s="71">
        <v>5.45</v>
      </c>
      <c r="K152" s="71"/>
      <c r="L152" s="71">
        <v>5.34802</v>
      </c>
      <c r="M152" s="57"/>
      <c r="N152" s="66">
        <v>1.99</v>
      </c>
      <c r="O152" s="66">
        <v>1.1299999999999999</v>
      </c>
      <c r="P152" s="55">
        <v>0.89900000000000002</v>
      </c>
      <c r="Q152" s="55"/>
      <c r="R152" s="55">
        <v>0.3</v>
      </c>
      <c r="S152" s="72"/>
      <c r="T152" s="72"/>
      <c r="U152" s="73"/>
      <c r="V152" s="73"/>
      <c r="W152" s="57">
        <v>15</v>
      </c>
      <c r="X152" s="74">
        <v>5.4020200000000003</v>
      </c>
      <c r="Y152" s="55">
        <v>0.3</v>
      </c>
      <c r="Z152" s="60"/>
    </row>
    <row r="153" spans="1:26">
      <c r="A153" s="61" t="s">
        <v>245</v>
      </c>
      <c r="B153" s="62"/>
      <c r="C153" s="63"/>
      <c r="D153" s="62"/>
      <c r="E153" s="62"/>
      <c r="F153" s="71"/>
      <c r="G153" s="77"/>
      <c r="H153" s="77"/>
      <c r="I153" s="71"/>
      <c r="J153" s="71"/>
      <c r="K153" s="71"/>
      <c r="L153" s="71"/>
      <c r="M153" s="57"/>
      <c r="N153" s="66"/>
      <c r="O153" s="66"/>
      <c r="P153" s="55"/>
      <c r="Q153" s="55"/>
      <c r="R153" s="55"/>
      <c r="S153" s="72"/>
      <c r="T153" s="72"/>
      <c r="U153" s="73"/>
      <c r="V153" s="73"/>
      <c r="W153" s="57"/>
      <c r="X153" s="74"/>
      <c r="Y153" s="55"/>
      <c r="Z153" s="60"/>
    </row>
    <row r="154" spans="1:26">
      <c r="A154" s="62" t="s">
        <v>246</v>
      </c>
      <c r="B154" s="62" t="s">
        <v>164</v>
      </c>
      <c r="C154" s="63" t="s">
        <v>162</v>
      </c>
      <c r="D154" s="62"/>
      <c r="E154" s="60"/>
      <c r="F154" s="71">
        <v>5.1560000000000006</v>
      </c>
      <c r="G154" s="77">
        <v>5.1053333333333333</v>
      </c>
      <c r="H154" s="77">
        <v>9.172404787567702E-2</v>
      </c>
      <c r="I154" s="71"/>
      <c r="J154" s="71"/>
      <c r="K154" s="71"/>
      <c r="L154" s="71">
        <v>5.1907898084514388</v>
      </c>
      <c r="M154" s="57"/>
      <c r="N154" s="66">
        <v>0.84</v>
      </c>
      <c r="O154" s="66">
        <v>0.62</v>
      </c>
      <c r="P154" s="55">
        <v>0.91200000000000003</v>
      </c>
      <c r="Q154" s="55"/>
      <c r="R154" s="55">
        <v>0.3</v>
      </c>
      <c r="S154" s="72"/>
      <c r="T154" s="72"/>
      <c r="U154" s="73"/>
      <c r="V154" s="73"/>
      <c r="W154" s="57">
        <v>20</v>
      </c>
      <c r="X154" s="74">
        <v>5.2627898084514388</v>
      </c>
      <c r="Y154" s="55">
        <v>0.3</v>
      </c>
      <c r="Z154" s="60"/>
    </row>
    <row r="155" spans="1:26">
      <c r="A155" s="62"/>
      <c r="B155" s="62"/>
      <c r="C155" s="63"/>
      <c r="D155" s="62"/>
      <c r="E155" s="60"/>
      <c r="F155" s="56">
        <v>5.1449999999999996</v>
      </c>
      <c r="G155" s="77"/>
      <c r="H155" s="77"/>
      <c r="I155" s="71"/>
      <c r="J155" s="71"/>
      <c r="K155" s="71"/>
      <c r="L155" s="71"/>
      <c r="M155" s="57"/>
      <c r="N155" s="66"/>
      <c r="O155" s="66"/>
      <c r="P155" s="55"/>
      <c r="Q155" s="55"/>
      <c r="R155" s="55"/>
      <c r="S155" s="72"/>
      <c r="T155" s="72"/>
      <c r="U155" s="73"/>
      <c r="V155" s="73"/>
      <c r="W155" s="57"/>
      <c r="X155" s="74"/>
      <c r="Y155" s="55"/>
      <c r="Z155" s="60"/>
    </row>
    <row r="156" spans="1:26">
      <c r="A156" s="62"/>
      <c r="B156" s="62"/>
      <c r="C156" s="63"/>
      <c r="D156" s="62"/>
      <c r="E156" s="62"/>
      <c r="F156" s="71">
        <v>5.0150000000000006</v>
      </c>
      <c r="G156" s="77"/>
      <c r="H156" s="77"/>
      <c r="I156" s="71"/>
      <c r="J156" s="71"/>
      <c r="K156" s="71"/>
      <c r="L156" s="71"/>
      <c r="M156" s="57"/>
      <c r="N156" s="66"/>
      <c r="O156" s="66"/>
      <c r="P156" s="55"/>
      <c r="Q156" s="55"/>
      <c r="R156" s="55"/>
      <c r="S156" s="72"/>
      <c r="T156" s="72"/>
      <c r="U156" s="73"/>
      <c r="V156" s="73"/>
      <c r="W156" s="57"/>
      <c r="X156" s="74"/>
      <c r="Y156" s="55"/>
      <c r="Z156" s="60"/>
    </row>
    <row r="157" spans="1:26">
      <c r="A157" s="62" t="s">
        <v>247</v>
      </c>
      <c r="B157" s="62" t="s">
        <v>164</v>
      </c>
      <c r="C157" s="63" t="s">
        <v>155</v>
      </c>
      <c r="D157" s="62"/>
      <c r="E157" s="60"/>
      <c r="F157" s="71">
        <v>4.92</v>
      </c>
      <c r="G157" s="77">
        <v>5.157</v>
      </c>
      <c r="H157" s="77">
        <v>0.21996701146418587</v>
      </c>
      <c r="I157" s="71">
        <v>5.51</v>
      </c>
      <c r="J157" s="71">
        <v>5.31</v>
      </c>
      <c r="K157" s="71"/>
      <c r="L157" s="71">
        <v>5.1626900000000004</v>
      </c>
      <c r="M157" s="57"/>
      <c r="N157" s="66">
        <v>1.26</v>
      </c>
      <c r="O157" s="66">
        <v>0.75</v>
      </c>
      <c r="P157" s="55">
        <v>0.91900000000000004</v>
      </c>
      <c r="Q157" s="55"/>
      <c r="R157" s="55">
        <v>0.3</v>
      </c>
      <c r="S157" s="72">
        <v>74</v>
      </c>
      <c r="T157" s="72">
        <v>22</v>
      </c>
      <c r="U157" s="73">
        <v>3</v>
      </c>
      <c r="V157" s="73">
        <v>2</v>
      </c>
      <c r="W157" s="57">
        <v>20</v>
      </c>
      <c r="X157" s="74">
        <v>5.2346900000000005</v>
      </c>
      <c r="Y157" s="55">
        <v>0.3</v>
      </c>
      <c r="Z157" s="60"/>
    </row>
    <row r="158" spans="1:26">
      <c r="A158" s="62"/>
      <c r="B158" s="62"/>
      <c r="C158" s="63"/>
      <c r="D158" s="62"/>
      <c r="E158" s="62"/>
      <c r="F158" s="71">
        <v>5.2910000000000004</v>
      </c>
      <c r="G158" s="56"/>
      <c r="H158" s="55"/>
      <c r="I158" s="55"/>
      <c r="J158" s="55"/>
      <c r="K158" s="56"/>
      <c r="L158" s="56"/>
      <c r="M158" s="57"/>
      <c r="N158" s="66"/>
      <c r="O158" s="66"/>
      <c r="P158" s="55"/>
      <c r="Q158" s="55"/>
      <c r="R158" s="55"/>
      <c r="S158" s="56"/>
      <c r="T158" s="56"/>
      <c r="U158" s="51"/>
      <c r="V158" s="51"/>
      <c r="W158" s="56"/>
      <c r="X158" s="58"/>
      <c r="Y158" s="55"/>
      <c r="Z158" s="60"/>
    </row>
    <row r="159" spans="1:26">
      <c r="A159" s="62"/>
      <c r="B159" s="62"/>
      <c r="C159" s="63"/>
      <c r="D159" s="62"/>
      <c r="E159" s="62"/>
      <c r="F159" s="71">
        <v>4.9420000000000002</v>
      </c>
      <c r="G159" s="71"/>
      <c r="H159" s="71"/>
      <c r="I159" s="71"/>
      <c r="J159" s="71"/>
      <c r="K159" s="71"/>
      <c r="L159" s="71"/>
      <c r="M159" s="57"/>
      <c r="N159" s="66"/>
      <c r="O159" s="66"/>
      <c r="P159" s="55"/>
      <c r="Q159" s="55"/>
      <c r="R159" s="55"/>
      <c r="S159" s="72"/>
      <c r="T159" s="72"/>
      <c r="U159" s="73"/>
      <c r="V159" s="73"/>
      <c r="W159" s="57"/>
      <c r="X159" s="74"/>
      <c r="Y159" s="55"/>
      <c r="Z159" s="60"/>
    </row>
    <row r="160" spans="1:26">
      <c r="A160" s="62"/>
      <c r="B160" s="62"/>
      <c r="C160" s="63"/>
      <c r="D160" s="62"/>
      <c r="E160" s="62"/>
      <c r="F160" s="56">
        <v>5.2380000000000004</v>
      </c>
      <c r="G160" s="71"/>
      <c r="H160" s="71"/>
      <c r="I160" s="71"/>
      <c r="J160" s="71"/>
      <c r="K160" s="71"/>
      <c r="L160" s="71"/>
      <c r="M160" s="57"/>
      <c r="N160" s="66"/>
      <c r="O160" s="66"/>
      <c r="P160" s="55"/>
      <c r="Q160" s="55"/>
      <c r="R160" s="55"/>
      <c r="S160" s="72"/>
      <c r="T160" s="72"/>
      <c r="U160" s="73"/>
      <c r="V160" s="73"/>
      <c r="W160" s="57"/>
      <c r="X160" s="74"/>
      <c r="Y160" s="55"/>
      <c r="Z160" s="60"/>
    </row>
    <row r="161" spans="1:26">
      <c r="A161" s="61" t="s">
        <v>248</v>
      </c>
      <c r="B161" s="62"/>
      <c r="C161" s="63"/>
      <c r="D161" s="62"/>
      <c r="E161" s="62"/>
      <c r="F161" s="71"/>
      <c r="G161" s="71"/>
      <c r="H161" s="71"/>
      <c r="I161" s="71"/>
      <c r="J161" s="71"/>
      <c r="K161" s="71"/>
      <c r="L161" s="56"/>
      <c r="M161" s="57"/>
      <c r="N161" s="66"/>
      <c r="O161" s="66"/>
      <c r="P161" s="55"/>
      <c r="Q161" s="55"/>
      <c r="R161" s="55"/>
      <c r="S161" s="72"/>
      <c r="T161" s="72"/>
      <c r="U161" s="73"/>
      <c r="V161" s="73"/>
      <c r="W161" s="57"/>
      <c r="X161" s="74"/>
      <c r="Y161" s="55"/>
      <c r="Z161" s="60"/>
    </row>
    <row r="162" spans="1:26">
      <c r="A162" s="62" t="s">
        <v>249</v>
      </c>
      <c r="B162" s="62" t="s">
        <v>239</v>
      </c>
      <c r="C162" s="63" t="s">
        <v>250</v>
      </c>
      <c r="D162" s="62"/>
      <c r="E162" s="62"/>
      <c r="F162" s="71">
        <v>5.2550000000000008</v>
      </c>
      <c r="G162" s="71">
        <v>5.2550000000000008</v>
      </c>
      <c r="H162" s="71"/>
      <c r="I162" s="71">
        <v>5.54</v>
      </c>
      <c r="J162" s="71">
        <v>5.38</v>
      </c>
      <c r="K162" s="71"/>
      <c r="L162" s="71">
        <v>5.3114004523496385</v>
      </c>
      <c r="M162" s="57"/>
      <c r="N162" s="66">
        <v>1.52</v>
      </c>
      <c r="O162" s="66">
        <v>1.38</v>
      </c>
      <c r="P162" s="55">
        <v>0.91500000000000004</v>
      </c>
      <c r="Q162" s="55">
        <v>988</v>
      </c>
      <c r="R162" s="55">
        <v>1.8</v>
      </c>
      <c r="S162" s="72">
        <v>72.018849306657017</v>
      </c>
      <c r="T162" s="72">
        <v>21.508387332047665</v>
      </c>
      <c r="U162" s="73">
        <v>6.0218713840461549</v>
      </c>
      <c r="V162" s="73">
        <v>0.87064624781429245</v>
      </c>
      <c r="W162" s="57">
        <v>20</v>
      </c>
      <c r="X162" s="74">
        <v>5.3834004523496386</v>
      </c>
      <c r="Y162" s="55">
        <v>1.8</v>
      </c>
      <c r="Z162" s="60"/>
    </row>
    <row r="163" spans="1:26">
      <c r="A163" s="61" t="s">
        <v>251</v>
      </c>
      <c r="B163" s="62"/>
      <c r="C163" s="63"/>
      <c r="D163" s="62"/>
      <c r="E163" s="62"/>
      <c r="F163" s="71"/>
      <c r="G163" s="71"/>
      <c r="H163" s="71"/>
      <c r="I163" s="71"/>
      <c r="J163" s="71"/>
      <c r="K163" s="71"/>
      <c r="L163" s="71"/>
      <c r="M163" s="57"/>
      <c r="N163" s="66"/>
      <c r="O163" s="66"/>
      <c r="P163" s="55"/>
      <c r="Q163" s="55"/>
      <c r="R163" s="55"/>
      <c r="S163" s="72"/>
      <c r="T163" s="72"/>
      <c r="U163" s="73"/>
      <c r="V163" s="73"/>
      <c r="W163" s="57"/>
      <c r="X163" s="74"/>
      <c r="Y163" s="55"/>
      <c r="Z163" s="60"/>
    </row>
    <row r="164" spans="1:26">
      <c r="A164" s="62" t="s">
        <v>252</v>
      </c>
      <c r="B164" s="62"/>
      <c r="C164" s="63" t="s">
        <v>162</v>
      </c>
      <c r="D164" s="62"/>
      <c r="E164" s="62"/>
      <c r="F164" s="71">
        <v>5.335</v>
      </c>
      <c r="G164" s="71">
        <v>5.3365</v>
      </c>
      <c r="H164" s="71">
        <v>3.0089650263258483E-3</v>
      </c>
      <c r="I164" s="71">
        <v>5.51</v>
      </c>
      <c r="J164" s="71">
        <v>5.43</v>
      </c>
      <c r="K164" s="71"/>
      <c r="L164" s="71">
        <v>5.3387456650295677</v>
      </c>
      <c r="M164" s="57"/>
      <c r="N164" s="66">
        <v>1.53</v>
      </c>
      <c r="O164" s="66">
        <v>0.97</v>
      </c>
      <c r="P164" s="55">
        <v>0.91500000000000004</v>
      </c>
      <c r="Q164" s="55">
        <v>929</v>
      </c>
      <c r="R164" s="55">
        <v>1.8</v>
      </c>
      <c r="S164" s="72">
        <v>81.126591159667228</v>
      </c>
      <c r="T164" s="72">
        <v>13.120176405733185</v>
      </c>
      <c r="U164" s="73">
        <v>4.0192442618021449</v>
      </c>
      <c r="V164" s="73">
        <v>1.733988172797434</v>
      </c>
      <c r="W164" s="57">
        <v>20</v>
      </c>
      <c r="X164" s="74">
        <v>5.4107456650295678</v>
      </c>
      <c r="Y164" s="55">
        <v>1.8</v>
      </c>
      <c r="Z164" s="60"/>
    </row>
    <row r="165" spans="1:26">
      <c r="A165" s="62"/>
      <c r="B165" s="62"/>
      <c r="C165" s="63"/>
      <c r="D165" s="62"/>
      <c r="E165" s="62"/>
      <c r="F165" s="71">
        <v>5.3380000000000001</v>
      </c>
      <c r="G165" s="71"/>
      <c r="H165" s="71"/>
      <c r="I165" s="71"/>
      <c r="J165" s="71"/>
      <c r="K165" s="71"/>
      <c r="L165" s="71"/>
      <c r="M165" s="57"/>
      <c r="N165" s="66"/>
      <c r="O165" s="66"/>
      <c r="P165" s="55"/>
      <c r="Q165" s="55"/>
      <c r="R165" s="55"/>
      <c r="S165" s="72"/>
      <c r="T165" s="72"/>
      <c r="U165" s="73"/>
      <c r="V165" s="73"/>
      <c r="W165" s="57"/>
      <c r="X165" s="74"/>
      <c r="Y165" s="55"/>
      <c r="Z165" s="60"/>
    </row>
    <row r="166" spans="1:26">
      <c r="A166" s="62" t="s">
        <v>253</v>
      </c>
      <c r="B166" s="62"/>
      <c r="C166" s="63" t="s">
        <v>155</v>
      </c>
      <c r="D166" s="62"/>
      <c r="E166" s="62"/>
      <c r="F166" s="70">
        <v>5.3130000000000006</v>
      </c>
      <c r="G166" s="70">
        <v>5.2625000000000011</v>
      </c>
      <c r="H166" s="71">
        <v>0.10130182255296637</v>
      </c>
      <c r="I166" s="70">
        <v>5.77</v>
      </c>
      <c r="J166" s="70"/>
      <c r="K166" s="71"/>
      <c r="L166" s="71">
        <v>5.3466869613148935</v>
      </c>
      <c r="M166" s="57"/>
      <c r="N166" s="66">
        <v>0.67</v>
      </c>
      <c r="O166" s="66">
        <v>0.46</v>
      </c>
      <c r="P166" s="55">
        <v>0.91700000000000004</v>
      </c>
      <c r="Q166" s="55">
        <v>1018</v>
      </c>
      <c r="R166" s="55">
        <v>1.8</v>
      </c>
      <c r="S166" s="72">
        <v>80.997696083341694</v>
      </c>
      <c r="T166" s="72">
        <v>17.079034358409299</v>
      </c>
      <c r="U166" s="73">
        <v>1.2421115897024944</v>
      </c>
      <c r="V166" s="73">
        <v>0.63107282380046092</v>
      </c>
      <c r="W166" s="57">
        <v>25</v>
      </c>
      <c r="X166" s="74">
        <v>5.4366869613148934</v>
      </c>
      <c r="Y166" s="55">
        <v>1.8</v>
      </c>
      <c r="Z166" s="60"/>
    </row>
    <row r="167" spans="1:26">
      <c r="A167" s="62"/>
      <c r="B167" s="62"/>
      <c r="C167" s="63"/>
      <c r="D167" s="62"/>
      <c r="E167" s="62"/>
      <c r="F167" s="70">
        <v>5.2120000000000006</v>
      </c>
      <c r="G167" s="70"/>
      <c r="H167" s="71"/>
      <c r="I167" s="70"/>
      <c r="J167" s="70"/>
      <c r="K167" s="71"/>
      <c r="L167" s="71"/>
      <c r="M167" s="57"/>
      <c r="N167" s="66"/>
      <c r="O167" s="66"/>
      <c r="P167" s="55"/>
      <c r="Q167" s="55"/>
      <c r="R167" s="55"/>
      <c r="S167" s="72"/>
      <c r="T167" s="72"/>
      <c r="U167" s="73"/>
      <c r="V167" s="73"/>
      <c r="W167" s="57"/>
      <c r="X167" s="74"/>
      <c r="Y167" s="55"/>
      <c r="Z167" s="60"/>
    </row>
    <row r="168" spans="1:26">
      <c r="A168" s="62" t="s">
        <v>254</v>
      </c>
      <c r="B168" s="62"/>
      <c r="C168" s="63" t="s">
        <v>155</v>
      </c>
      <c r="D168" s="62"/>
      <c r="E168" s="62"/>
      <c r="F168" s="70">
        <v>5.3969999999999994</v>
      </c>
      <c r="G168" s="70">
        <v>5.3969999999999994</v>
      </c>
      <c r="H168" s="71"/>
      <c r="I168" s="70">
        <v>5.96</v>
      </c>
      <c r="J168" s="70"/>
      <c r="K168" s="71"/>
      <c r="L168" s="71">
        <v>5.504693756889468</v>
      </c>
      <c r="M168" s="57"/>
      <c r="N168" s="66">
        <v>1.63</v>
      </c>
      <c r="O168" s="66">
        <v>0.84</v>
      </c>
      <c r="P168" s="55">
        <v>0.91600000000000004</v>
      </c>
      <c r="Q168" s="55">
        <v>950</v>
      </c>
      <c r="R168" s="55">
        <v>1.8</v>
      </c>
      <c r="S168" s="72">
        <v>76.049704379196314</v>
      </c>
      <c r="T168" s="72">
        <v>19.320573203727829</v>
      </c>
      <c r="U168" s="73">
        <v>3.2468183184687849</v>
      </c>
      <c r="V168" s="73">
        <v>1.3829040986070749</v>
      </c>
      <c r="W168" s="57">
        <v>20</v>
      </c>
      <c r="X168" s="74">
        <v>5.5766937568894681</v>
      </c>
      <c r="Y168" s="55">
        <v>1.8</v>
      </c>
      <c r="Z168" s="60"/>
    </row>
    <row r="169" spans="1:26">
      <c r="A169" s="62"/>
      <c r="B169" s="62"/>
      <c r="C169" s="63"/>
      <c r="D169" s="62"/>
      <c r="E169" s="62"/>
      <c r="F169" s="70"/>
      <c r="G169" s="70"/>
      <c r="H169" s="71"/>
      <c r="I169" s="70"/>
      <c r="J169" s="70"/>
      <c r="K169" s="71"/>
      <c r="L169" s="71"/>
      <c r="M169" s="57"/>
      <c r="N169" s="66"/>
      <c r="O169" s="66"/>
      <c r="P169" s="55"/>
      <c r="Q169" s="55"/>
      <c r="R169" s="55"/>
      <c r="S169" s="72"/>
      <c r="T169" s="72"/>
      <c r="U169" s="73"/>
      <c r="V169" s="73"/>
      <c r="W169" s="56"/>
      <c r="X169" s="74"/>
      <c r="Y169" s="55"/>
      <c r="Z169" s="60"/>
    </row>
    <row r="170" spans="1:26">
      <c r="A170" s="62"/>
      <c r="B170" s="62"/>
      <c r="C170" s="63"/>
      <c r="D170" s="62"/>
      <c r="E170" s="62"/>
      <c r="F170" s="70"/>
      <c r="G170" s="70"/>
      <c r="H170" s="71"/>
      <c r="I170" s="70"/>
      <c r="J170" s="70"/>
      <c r="K170" s="71"/>
      <c r="L170" s="71"/>
      <c r="M170" s="57"/>
      <c r="N170" s="66"/>
      <c r="O170" s="66"/>
      <c r="P170" s="55"/>
      <c r="Q170" s="55"/>
      <c r="R170" s="55"/>
      <c r="S170" s="72"/>
      <c r="T170" s="72"/>
      <c r="U170" s="73"/>
      <c r="V170" s="73"/>
      <c r="W170" s="56"/>
      <c r="X170" s="74"/>
      <c r="Y170" s="55"/>
      <c r="Z170" s="60"/>
    </row>
    <row r="171" spans="1:26">
      <c r="A171" s="62"/>
      <c r="B171" s="62"/>
      <c r="C171" s="63"/>
      <c r="D171" s="62"/>
      <c r="E171" s="62"/>
      <c r="F171" s="70"/>
      <c r="G171" s="70"/>
      <c r="H171" s="71"/>
      <c r="I171" s="70"/>
      <c r="J171" s="70"/>
      <c r="K171" s="71"/>
      <c r="L171" s="71"/>
      <c r="M171" s="57"/>
      <c r="N171" s="66"/>
      <c r="O171" s="66"/>
      <c r="P171" s="55"/>
      <c r="Q171" s="55"/>
      <c r="R171" s="55"/>
      <c r="S171" s="72"/>
      <c r="T171" s="72"/>
      <c r="U171" s="73"/>
      <c r="V171" s="73"/>
      <c r="W171" s="56"/>
      <c r="X171" s="74"/>
      <c r="Y171" s="72"/>
      <c r="Z171" s="60"/>
    </row>
    <row r="172" spans="1:26">
      <c r="A172" s="61" t="s">
        <v>255</v>
      </c>
      <c r="B172" s="62"/>
      <c r="C172" s="63" t="s">
        <v>388</v>
      </c>
      <c r="D172" s="62"/>
      <c r="E172" s="62"/>
      <c r="F172" s="70"/>
      <c r="G172" s="70"/>
      <c r="H172" s="71"/>
      <c r="I172" s="70"/>
      <c r="J172" s="70"/>
      <c r="K172" s="71"/>
      <c r="L172" s="71"/>
      <c r="M172" s="57"/>
      <c r="N172" s="66"/>
      <c r="O172" s="66"/>
      <c r="P172" s="55"/>
      <c r="Q172" s="55"/>
      <c r="R172" s="55"/>
      <c r="S172" s="72"/>
      <c r="T172" s="72"/>
      <c r="U172" s="73"/>
      <c r="V172" s="73"/>
      <c r="W172" s="56"/>
      <c r="X172" s="74"/>
      <c r="Y172" s="72"/>
      <c r="Z172" s="60"/>
    </row>
    <row r="173" spans="1:26">
      <c r="A173" s="62" t="s">
        <v>256</v>
      </c>
      <c r="B173" s="62" t="s">
        <v>257</v>
      </c>
      <c r="C173" s="63"/>
      <c r="D173" s="62"/>
      <c r="E173" s="62"/>
      <c r="F173" s="70">
        <v>5.0199999999999996</v>
      </c>
      <c r="G173" s="70">
        <v>5.0199999999999996</v>
      </c>
      <c r="H173" s="71"/>
      <c r="I173" s="70">
        <v>5.61</v>
      </c>
      <c r="J173" s="70"/>
      <c r="K173" s="71"/>
      <c r="L173" s="71">
        <v>5.1447463439233481</v>
      </c>
      <c r="M173" s="57"/>
      <c r="N173" s="66">
        <v>0.50453483182003578</v>
      </c>
      <c r="O173" s="66">
        <v>0.70634876454805007</v>
      </c>
      <c r="P173" s="55">
        <v>0.90922171136564434</v>
      </c>
      <c r="Q173" s="55">
        <v>903</v>
      </c>
      <c r="R173" s="55">
        <v>0.1</v>
      </c>
      <c r="S173" s="72">
        <v>76.860254083484563</v>
      </c>
      <c r="T173" s="72">
        <v>20.104859850776368</v>
      </c>
      <c r="U173" s="73">
        <v>2.4198427102238353</v>
      </c>
      <c r="V173" s="73">
        <v>0.58479532163742676</v>
      </c>
      <c r="W173" s="57">
        <v>30</v>
      </c>
      <c r="X173" s="74">
        <v>5.2527463439233477</v>
      </c>
      <c r="Y173" s="72">
        <v>0.2</v>
      </c>
      <c r="Z173" s="60"/>
    </row>
    <row r="174" spans="1:26">
      <c r="A174" s="62"/>
      <c r="B174" s="62"/>
      <c r="C174" s="63"/>
      <c r="D174" s="62"/>
      <c r="E174" s="62"/>
      <c r="F174" s="70"/>
      <c r="G174" s="70"/>
      <c r="H174" s="71"/>
      <c r="I174" s="55"/>
      <c r="J174" s="70"/>
      <c r="K174" s="71"/>
      <c r="L174" s="71"/>
      <c r="M174" s="57"/>
      <c r="N174" s="66"/>
      <c r="O174" s="66"/>
      <c r="P174" s="55"/>
      <c r="Q174" s="55"/>
      <c r="R174" s="55"/>
      <c r="S174" s="72"/>
      <c r="T174" s="72"/>
      <c r="U174" s="73"/>
      <c r="V174" s="73"/>
      <c r="W174" s="57"/>
      <c r="X174" s="74"/>
      <c r="Y174" s="72"/>
      <c r="Z174" s="60"/>
    </row>
    <row r="175" spans="1:26">
      <c r="A175" s="62" t="s">
        <v>258</v>
      </c>
      <c r="B175" s="62" t="s">
        <v>155</v>
      </c>
      <c r="C175" s="63" t="s">
        <v>155</v>
      </c>
      <c r="D175" s="62"/>
      <c r="E175" s="62"/>
      <c r="F175" s="70">
        <v>5.3840000000000003</v>
      </c>
      <c r="G175" s="70">
        <v>5.3469999999999995</v>
      </c>
      <c r="H175" s="71">
        <v>7.422113731603551E-2</v>
      </c>
      <c r="I175" s="70">
        <v>5.75</v>
      </c>
      <c r="J175" s="70"/>
      <c r="K175" s="71"/>
      <c r="L175" s="71">
        <v>5.4363417505030194</v>
      </c>
      <c r="M175" s="57"/>
      <c r="N175" s="66">
        <v>0.55490784319863318</v>
      </c>
      <c r="O175" s="66">
        <v>0.88785254911781308</v>
      </c>
      <c r="P175" s="55">
        <v>0.90869184364326105</v>
      </c>
      <c r="Q175" s="55">
        <v>906</v>
      </c>
      <c r="R175" s="55">
        <v>0.1</v>
      </c>
      <c r="S175" s="72">
        <v>74.77694235588973</v>
      </c>
      <c r="T175" s="72">
        <v>21.102756892230577</v>
      </c>
      <c r="U175" s="73">
        <v>3.1478696741854635</v>
      </c>
      <c r="V175" s="73">
        <v>0.62155388471177941</v>
      </c>
      <c r="W175" s="57">
        <v>30</v>
      </c>
      <c r="X175" s="74">
        <v>5.544341750503019</v>
      </c>
      <c r="Y175" s="72">
        <v>0.2</v>
      </c>
      <c r="Z175" s="60"/>
    </row>
    <row r="176" spans="1:26">
      <c r="A176" s="62"/>
      <c r="B176" s="62"/>
      <c r="C176" s="63"/>
      <c r="D176" s="62"/>
      <c r="E176" s="62"/>
      <c r="F176" s="70">
        <v>5.31</v>
      </c>
      <c r="G176" s="70"/>
      <c r="H176" s="71"/>
      <c r="I176" s="70">
        <v>5.73</v>
      </c>
      <c r="J176" s="70"/>
      <c r="K176" s="71"/>
      <c r="L176" s="71"/>
      <c r="M176" s="57"/>
      <c r="N176" s="66"/>
      <c r="O176" s="66"/>
      <c r="P176" s="55"/>
      <c r="Q176" s="55"/>
      <c r="R176" s="55"/>
      <c r="S176" s="72"/>
      <c r="T176" s="72"/>
      <c r="U176" s="73"/>
      <c r="V176" s="73"/>
      <c r="W176" s="57"/>
      <c r="X176" s="74"/>
      <c r="Y176" s="72"/>
      <c r="Z176" s="60"/>
    </row>
    <row r="177" spans="1:31">
      <c r="A177" s="62" t="s">
        <v>259</v>
      </c>
      <c r="B177" s="62" t="s">
        <v>155</v>
      </c>
      <c r="C177" s="63" t="s">
        <v>155</v>
      </c>
      <c r="D177" s="62"/>
      <c r="E177" s="62"/>
      <c r="F177" s="70">
        <v>4.9710000000000001</v>
      </c>
      <c r="G177" s="70">
        <v>4.9710000000000001</v>
      </c>
      <c r="H177" s="71">
        <v>0.05</v>
      </c>
      <c r="I177" s="70">
        <v>5.9</v>
      </c>
      <c r="J177" s="70">
        <v>5.45</v>
      </c>
      <c r="K177" s="71"/>
      <c r="L177" s="71">
        <v>5.1719606623181136</v>
      </c>
      <c r="M177" s="57"/>
      <c r="N177" s="66">
        <v>0.41376078346538669</v>
      </c>
      <c r="O177" s="66">
        <v>0.82752156693077339</v>
      </c>
      <c r="P177" s="55">
        <v>0.90813709801913467</v>
      </c>
      <c r="Q177" s="55">
        <v>946</v>
      </c>
      <c r="R177" s="55">
        <v>0.1</v>
      </c>
      <c r="S177" s="72">
        <v>76.870680156265649</v>
      </c>
      <c r="T177" s="72">
        <v>19.503155364119003</v>
      </c>
      <c r="U177" s="73">
        <v>2.9049383952719623</v>
      </c>
      <c r="V177" s="73">
        <v>0.54091956325753787</v>
      </c>
      <c r="W177" s="57">
        <v>30</v>
      </c>
      <c r="X177" s="74">
        <v>5.2799606623181132</v>
      </c>
      <c r="Y177" s="72">
        <v>0.2</v>
      </c>
      <c r="Z177" s="60"/>
    </row>
    <row r="178" spans="1:31">
      <c r="A178" s="62"/>
      <c r="B178" s="62"/>
      <c r="C178" s="63"/>
      <c r="D178" s="62"/>
      <c r="E178" s="62"/>
      <c r="F178" s="70">
        <f>(5.2+4.84)/2</f>
        <v>5.0199999999999996</v>
      </c>
      <c r="G178" s="70"/>
      <c r="H178" s="71"/>
      <c r="I178" s="70">
        <v>5.71</v>
      </c>
      <c r="J178" s="70"/>
      <c r="K178" s="71"/>
      <c r="L178" s="71"/>
      <c r="M178" s="57"/>
      <c r="N178" s="66"/>
      <c r="O178" s="66"/>
      <c r="P178" s="55"/>
      <c r="Q178" s="55"/>
      <c r="R178" s="55"/>
      <c r="S178" s="72"/>
      <c r="T178" s="72"/>
      <c r="U178" s="73"/>
      <c r="V178" s="73"/>
      <c r="W178" s="57"/>
      <c r="X178" s="74"/>
      <c r="Y178" s="72"/>
      <c r="Z178" s="60"/>
    </row>
    <row r="179" spans="1:31">
      <c r="A179" s="62" t="s">
        <v>260</v>
      </c>
      <c r="B179" s="62" t="s">
        <v>155</v>
      </c>
      <c r="C179" s="63" t="s">
        <v>155</v>
      </c>
      <c r="D179" s="62"/>
      <c r="E179" s="62"/>
      <c r="F179" s="70">
        <v>5.1100000000000003</v>
      </c>
      <c r="G179" s="70">
        <v>5.09</v>
      </c>
      <c r="H179" s="71">
        <v>4.0119533684343157E-2</v>
      </c>
      <c r="I179" s="70">
        <v>5.58</v>
      </c>
      <c r="J179" s="70"/>
      <c r="K179" s="71"/>
      <c r="L179" s="71">
        <v>5.240698073237164</v>
      </c>
      <c r="M179" s="57"/>
      <c r="N179" s="66">
        <v>0.74655225513636181</v>
      </c>
      <c r="O179" s="66">
        <v>0.8978804149613</v>
      </c>
      <c r="P179" s="55">
        <v>0.90617520384147243</v>
      </c>
      <c r="Q179" s="55">
        <v>920</v>
      </c>
      <c r="R179" s="55">
        <v>0.1</v>
      </c>
      <c r="S179" s="72">
        <v>66.750578995065965</v>
      </c>
      <c r="T179" s="72">
        <v>29.624408418084784</v>
      </c>
      <c r="U179" s="73">
        <v>2.8295237136240057</v>
      </c>
      <c r="V179" s="73">
        <v>0.61423824388279125</v>
      </c>
      <c r="W179" s="57">
        <v>28</v>
      </c>
      <c r="X179" s="74">
        <v>5.3414980732371635</v>
      </c>
      <c r="Y179" s="72">
        <v>0.2</v>
      </c>
      <c r="Z179" s="60"/>
    </row>
    <row r="180" spans="1:31">
      <c r="A180" s="62"/>
      <c r="B180" s="62"/>
      <c r="C180" s="63"/>
      <c r="D180" s="62"/>
      <c r="E180" s="62"/>
      <c r="F180" s="70">
        <v>5.07</v>
      </c>
      <c r="G180" s="70"/>
      <c r="H180" s="71"/>
      <c r="I180" s="70">
        <v>5.74</v>
      </c>
      <c r="J180" s="70"/>
      <c r="K180" s="71"/>
      <c r="L180" s="71"/>
      <c r="M180" s="57"/>
      <c r="N180" s="66"/>
      <c r="O180" s="66"/>
      <c r="P180" s="55"/>
      <c r="Q180" s="55"/>
      <c r="R180" s="55"/>
      <c r="S180" s="72"/>
      <c r="T180" s="72"/>
      <c r="U180" s="73"/>
      <c r="V180" s="73"/>
      <c r="W180" s="57"/>
      <c r="X180" s="74"/>
      <c r="Y180" s="72"/>
      <c r="Z180" s="60"/>
    </row>
    <row r="181" spans="1:31">
      <c r="A181" s="62"/>
      <c r="B181" s="62"/>
      <c r="C181" s="63"/>
      <c r="D181" s="62"/>
      <c r="E181" s="62"/>
      <c r="F181" s="70"/>
      <c r="G181" s="70"/>
      <c r="H181" s="71"/>
      <c r="I181" s="70"/>
      <c r="J181" s="70"/>
      <c r="K181" s="71"/>
      <c r="L181" s="71"/>
      <c r="M181" s="57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40"/>
      <c r="AB181" s="40"/>
      <c r="AC181" s="40"/>
      <c r="AD181" s="40"/>
      <c r="AE181" s="40"/>
    </row>
    <row r="182" spans="1:31">
      <c r="A182" s="62" t="s">
        <v>261</v>
      </c>
      <c r="B182" s="62" t="s">
        <v>155</v>
      </c>
      <c r="C182" s="63" t="s">
        <v>155</v>
      </c>
      <c r="D182" s="62"/>
      <c r="E182" s="62"/>
      <c r="F182" s="70">
        <v>5.29</v>
      </c>
      <c r="G182" s="70">
        <v>5.1610000000000005</v>
      </c>
      <c r="H182" s="71">
        <v>0.13481244179847701</v>
      </c>
      <c r="I182" s="70">
        <v>5.68</v>
      </c>
      <c r="J182" s="70"/>
      <c r="K182" s="71"/>
      <c r="L182" s="71">
        <v>5.26288197815534</v>
      </c>
      <c r="M182" s="57"/>
      <c r="N182" s="66">
        <v>0.48439027053036571</v>
      </c>
      <c r="O182" s="66">
        <v>0.5953963741935745</v>
      </c>
      <c r="P182" s="55">
        <v>0.90865004181781805</v>
      </c>
      <c r="Q182" s="55">
        <v>993</v>
      </c>
      <c r="R182" s="55">
        <v>0.1</v>
      </c>
      <c r="S182" s="72">
        <v>77.286845005510472</v>
      </c>
      <c r="T182" s="72">
        <v>19.757539324716962</v>
      </c>
      <c r="U182" s="73">
        <v>1.392646027452159</v>
      </c>
      <c r="V182" s="73">
        <v>0.63119927862939584</v>
      </c>
      <c r="W182" s="57">
        <v>30</v>
      </c>
      <c r="X182" s="74">
        <v>5.3708819781553396</v>
      </c>
      <c r="Y182" s="72">
        <v>0.2</v>
      </c>
      <c r="Z182" s="60"/>
    </row>
    <row r="183" spans="1:31">
      <c r="A183" s="62"/>
      <c r="B183" s="62"/>
      <c r="C183" s="63"/>
      <c r="D183" s="62"/>
      <c r="E183" s="62"/>
      <c r="F183" s="70">
        <v>5.0710000000000006</v>
      </c>
      <c r="G183" s="70"/>
      <c r="H183" s="71"/>
      <c r="I183" s="70"/>
      <c r="J183" s="70"/>
      <c r="K183" s="71"/>
      <c r="L183" s="71"/>
      <c r="M183" s="57"/>
      <c r="N183" s="66"/>
      <c r="O183" s="66"/>
      <c r="P183" s="55"/>
      <c r="Q183" s="55"/>
      <c r="R183" s="56"/>
      <c r="S183" s="72"/>
      <c r="T183" s="72"/>
      <c r="U183" s="73"/>
      <c r="V183" s="73"/>
      <c r="W183" s="57"/>
      <c r="X183" s="74"/>
      <c r="Y183" s="51"/>
      <c r="Z183" s="60"/>
    </row>
    <row r="184" spans="1:31">
      <c r="A184" s="62"/>
      <c r="B184" s="62"/>
      <c r="C184" s="63"/>
      <c r="D184" s="62"/>
      <c r="E184" s="62"/>
      <c r="F184" s="70">
        <v>5.1219999999999999</v>
      </c>
      <c r="G184" s="70"/>
      <c r="H184" s="71"/>
      <c r="I184" s="70"/>
      <c r="J184" s="70"/>
      <c r="K184" s="71"/>
      <c r="L184" s="71"/>
      <c r="M184" s="57"/>
      <c r="N184" s="66"/>
      <c r="O184" s="66"/>
      <c r="P184" s="55"/>
      <c r="Q184" s="55"/>
      <c r="R184" s="55"/>
      <c r="S184" s="72"/>
      <c r="T184" s="72"/>
      <c r="U184" s="73"/>
      <c r="V184" s="73"/>
      <c r="W184" s="57"/>
      <c r="X184" s="74"/>
      <c r="Y184" s="72"/>
      <c r="Z184" s="60"/>
    </row>
    <row r="185" spans="1:31">
      <c r="A185" s="62" t="s">
        <v>262</v>
      </c>
      <c r="B185" s="62" t="s">
        <v>155</v>
      </c>
      <c r="C185" s="63" t="s">
        <v>155</v>
      </c>
      <c r="D185" s="62"/>
      <c r="E185" s="62"/>
      <c r="F185" s="70">
        <v>5.26</v>
      </c>
      <c r="G185" s="70">
        <v>5.26</v>
      </c>
      <c r="H185" s="71"/>
      <c r="I185" s="70">
        <v>5.84</v>
      </c>
      <c r="J185" s="70"/>
      <c r="K185" s="71"/>
      <c r="L185" s="71">
        <v>5.3723230490018139</v>
      </c>
      <c r="M185" s="57"/>
      <c r="N185" s="66">
        <v>0.42384276256257286</v>
      </c>
      <c r="O185" s="66">
        <v>0.54494069472330797</v>
      </c>
      <c r="P185" s="55">
        <v>0.90892397038133443</v>
      </c>
      <c r="Q185" s="55">
        <v>916</v>
      </c>
      <c r="R185" s="55">
        <v>0.1</v>
      </c>
      <c r="S185" s="72">
        <v>78.94736842105263</v>
      </c>
      <c r="T185" s="72">
        <v>18.824359749949586</v>
      </c>
      <c r="U185" s="73">
        <v>1.7342206089937486</v>
      </c>
      <c r="V185" s="73">
        <v>0.49405122000403306</v>
      </c>
      <c r="W185" s="57">
        <v>30</v>
      </c>
      <c r="X185" s="74">
        <v>5.4803230490018136</v>
      </c>
      <c r="Y185" s="72">
        <v>0.2</v>
      </c>
      <c r="Z185" s="60"/>
    </row>
    <row r="186" spans="1:31">
      <c r="A186" s="62" t="s">
        <v>263</v>
      </c>
      <c r="B186" s="62" t="s">
        <v>155</v>
      </c>
      <c r="C186" s="63" t="s">
        <v>155</v>
      </c>
      <c r="D186" s="62"/>
      <c r="E186" s="62"/>
      <c r="F186" s="70"/>
      <c r="G186" s="70"/>
      <c r="H186" s="71"/>
      <c r="I186" s="70">
        <v>5.94</v>
      </c>
      <c r="J186" s="70"/>
      <c r="K186" s="71"/>
      <c r="L186" s="71"/>
      <c r="M186" s="57"/>
      <c r="N186" s="66">
        <v>0.7766558058337516</v>
      </c>
      <c r="O186" s="66">
        <v>0.90777951331217721</v>
      </c>
      <c r="P186" s="55">
        <v>0.91106817588783473</v>
      </c>
      <c r="Q186" s="55">
        <v>958</v>
      </c>
      <c r="R186" s="55">
        <v>0.1</v>
      </c>
      <c r="S186" s="72">
        <v>69.169920897166307</v>
      </c>
      <c r="T186" s="72">
        <v>26.4243516571543</v>
      </c>
      <c r="U186" s="73">
        <v>2.6434364674076298</v>
      </c>
      <c r="V186" s="73">
        <v>1.0713928106538499</v>
      </c>
      <c r="W186" s="57">
        <v>28</v>
      </c>
      <c r="X186" s="74"/>
      <c r="Y186" s="72">
        <v>0.2</v>
      </c>
      <c r="Z186" s="60"/>
    </row>
    <row r="187" spans="1:31">
      <c r="A187" s="62" t="s">
        <v>264</v>
      </c>
      <c r="B187" s="62" t="s">
        <v>155</v>
      </c>
      <c r="C187" s="63" t="s">
        <v>155</v>
      </c>
      <c r="D187" s="62"/>
      <c r="E187" s="62"/>
      <c r="F187" s="70"/>
      <c r="G187" s="70"/>
      <c r="H187" s="71"/>
      <c r="I187" s="70">
        <v>5.67</v>
      </c>
      <c r="J187" s="70"/>
      <c r="K187" s="71"/>
      <c r="L187" s="71"/>
      <c r="M187" s="57"/>
      <c r="N187" s="66">
        <v>0.50453084455671193</v>
      </c>
      <c r="O187" s="66">
        <v>0.57516516279465157</v>
      </c>
      <c r="P187" s="55">
        <v>0.90943195972210578</v>
      </c>
      <c r="Q187" s="55">
        <v>923</v>
      </c>
      <c r="R187" s="55">
        <v>0.1</v>
      </c>
      <c r="S187" s="72">
        <v>79.147824339262385</v>
      </c>
      <c r="T187" s="72">
        <v>17.957994171440056</v>
      </c>
      <c r="U187" s="73">
        <v>1.8792081197869559</v>
      </c>
      <c r="V187" s="73">
        <v>0.76374233745352227</v>
      </c>
      <c r="W187" s="57">
        <v>30</v>
      </c>
      <c r="X187" s="74"/>
      <c r="Y187" s="72">
        <v>0.2</v>
      </c>
      <c r="Z187" s="60"/>
    </row>
    <row r="188" spans="1:31">
      <c r="A188" s="62" t="s">
        <v>265</v>
      </c>
      <c r="B188" s="62" t="s">
        <v>155</v>
      </c>
      <c r="C188" s="63" t="s">
        <v>155</v>
      </c>
      <c r="D188" s="62"/>
      <c r="E188" s="62"/>
      <c r="F188" s="70"/>
      <c r="G188" s="70"/>
      <c r="H188" s="71"/>
      <c r="I188" s="70">
        <v>5.71</v>
      </c>
      <c r="J188" s="70"/>
      <c r="K188" s="71"/>
      <c r="L188" s="71"/>
      <c r="M188" s="57"/>
      <c r="N188" s="66">
        <v>0.61543045067782232</v>
      </c>
      <c r="O188" s="66">
        <v>0.86765604521791351</v>
      </c>
      <c r="P188" s="55">
        <v>0.91015577788016677</v>
      </c>
      <c r="Q188" s="55">
        <v>949</v>
      </c>
      <c r="R188" s="55">
        <v>0.1</v>
      </c>
      <c r="S188" s="72">
        <v>73.197744663713252</v>
      </c>
      <c r="T188" s="72">
        <v>23.28836085380588</v>
      </c>
      <c r="U188" s="73">
        <v>2.9198550140958521</v>
      </c>
      <c r="V188" s="73">
        <v>0.5940394683850182</v>
      </c>
      <c r="W188" s="57">
        <v>30</v>
      </c>
      <c r="X188" s="74"/>
      <c r="Y188" s="72">
        <v>0.2</v>
      </c>
      <c r="Z188" s="60"/>
    </row>
    <row r="189" spans="1:31">
      <c r="A189" s="62" t="s">
        <v>266</v>
      </c>
      <c r="B189" s="62" t="s">
        <v>155</v>
      </c>
      <c r="C189" s="63" t="s">
        <v>155</v>
      </c>
      <c r="D189" s="62"/>
      <c r="E189" s="62"/>
      <c r="F189" s="70">
        <v>5.12</v>
      </c>
      <c r="G189" s="70">
        <v>5.12</v>
      </c>
      <c r="H189" s="71"/>
      <c r="I189" s="70">
        <v>5.85</v>
      </c>
      <c r="J189" s="70"/>
      <c r="K189" s="71"/>
      <c r="L189" s="71">
        <v>5.2627746012639198</v>
      </c>
      <c r="M189" s="57"/>
      <c r="N189" s="66">
        <v>0.44395035483923118</v>
      </c>
      <c r="O189" s="66">
        <v>0.53475838196543757</v>
      </c>
      <c r="P189" s="55">
        <v>0.91019795833586159</v>
      </c>
      <c r="Q189" s="55">
        <v>930</v>
      </c>
      <c r="R189" s="55">
        <v>0.1</v>
      </c>
      <c r="S189" s="72">
        <v>78.338011226944673</v>
      </c>
      <c r="T189" s="72">
        <v>19.206094627105053</v>
      </c>
      <c r="U189" s="73">
        <v>1.6840417000801924</v>
      </c>
      <c r="V189" s="73">
        <v>0.70168404170008014</v>
      </c>
      <c r="W189" s="57">
        <v>30</v>
      </c>
      <c r="X189" s="74">
        <v>5.3707746012639195</v>
      </c>
      <c r="Y189" s="72">
        <v>0.2</v>
      </c>
      <c r="Z189" s="60"/>
    </row>
    <row r="190" spans="1:31">
      <c r="A190" s="62" t="s">
        <v>267</v>
      </c>
      <c r="B190" s="62" t="s">
        <v>155</v>
      </c>
      <c r="C190" s="63" t="s">
        <v>155</v>
      </c>
      <c r="D190" s="62"/>
      <c r="E190" s="62"/>
      <c r="F190" s="70">
        <v>5.27</v>
      </c>
      <c r="G190" s="70"/>
      <c r="H190" s="71"/>
      <c r="I190" s="70">
        <v>5.85</v>
      </c>
      <c r="J190" s="70"/>
      <c r="K190" s="71"/>
      <c r="L190" s="71">
        <v>5.3839331983805678</v>
      </c>
      <c r="M190" s="57"/>
      <c r="N190" s="66">
        <v>0.61554112173432263</v>
      </c>
      <c r="O190" s="66">
        <v>0.55499609336701228</v>
      </c>
      <c r="P190" s="55">
        <v>0.9089965276071641</v>
      </c>
      <c r="Q190" s="55">
        <v>917</v>
      </c>
      <c r="R190" s="55">
        <v>0.1</v>
      </c>
      <c r="S190" s="72">
        <v>77.294200422152997</v>
      </c>
      <c r="T190" s="72">
        <v>19.821087546487085</v>
      </c>
      <c r="U190" s="73">
        <v>1.4574329078299326</v>
      </c>
      <c r="V190" s="73">
        <v>0.73374208463162127</v>
      </c>
      <c r="W190" s="57">
        <v>30</v>
      </c>
      <c r="X190" s="74">
        <v>5.4919331983805675</v>
      </c>
      <c r="Y190" s="72">
        <v>0.2</v>
      </c>
      <c r="Z190" s="60"/>
    </row>
    <row r="191" spans="1:31">
      <c r="A191" s="62" t="s">
        <v>268</v>
      </c>
      <c r="B191" s="62" t="s">
        <v>155</v>
      </c>
      <c r="C191" s="63" t="s">
        <v>155</v>
      </c>
      <c r="D191" s="62"/>
      <c r="E191" s="62"/>
      <c r="F191" s="70"/>
      <c r="G191" s="70"/>
      <c r="H191" s="71"/>
      <c r="I191" s="70">
        <v>6.02</v>
      </c>
      <c r="J191" s="70"/>
      <c r="K191" s="71"/>
      <c r="L191" s="71"/>
      <c r="M191" s="57"/>
      <c r="N191" s="66">
        <v>0.53477991351816312</v>
      </c>
      <c r="O191" s="66">
        <v>0.63568178399328823</v>
      </c>
      <c r="P191" s="55">
        <v>0.90973312897405967</v>
      </c>
      <c r="Q191" s="55">
        <v>954</v>
      </c>
      <c r="R191" s="55">
        <v>0.1</v>
      </c>
      <c r="S191" s="72">
        <v>76.835988377918042</v>
      </c>
      <c r="T191" s="72">
        <v>19.817653541729285</v>
      </c>
      <c r="U191" s="73">
        <v>1.6431219316701733</v>
      </c>
      <c r="V191" s="73">
        <v>0.65123735096683699</v>
      </c>
      <c r="W191" s="57">
        <v>30</v>
      </c>
      <c r="X191" s="74"/>
      <c r="Y191" s="72">
        <v>0.2</v>
      </c>
      <c r="Z191" s="60"/>
    </row>
    <row r="192" spans="1:31">
      <c r="A192" s="62" t="s">
        <v>269</v>
      </c>
      <c r="B192" s="62" t="s">
        <v>155</v>
      </c>
      <c r="C192" s="63" t="s">
        <v>155</v>
      </c>
      <c r="D192" s="62"/>
      <c r="E192" s="62"/>
      <c r="F192" s="70"/>
      <c r="G192" s="70"/>
      <c r="H192" s="71"/>
      <c r="I192" s="70">
        <v>6</v>
      </c>
      <c r="J192" s="70"/>
      <c r="K192" s="71"/>
      <c r="L192" s="71"/>
      <c r="M192" s="57"/>
      <c r="N192" s="66">
        <v>0.84737745271837672</v>
      </c>
      <c r="O192" s="66">
        <v>0.83728962590030087</v>
      </c>
      <c r="P192" s="55">
        <v>0.90919215392032693</v>
      </c>
      <c r="Q192" s="55">
        <v>915</v>
      </c>
      <c r="R192" s="55">
        <v>0.1</v>
      </c>
      <c r="S192" s="72">
        <v>69.740547063555908</v>
      </c>
      <c r="T192" s="72">
        <v>26.297264682220437</v>
      </c>
      <c r="U192" s="73">
        <v>2.5844730490748189</v>
      </c>
      <c r="V192" s="73">
        <v>0.84473049074818984</v>
      </c>
      <c r="W192" s="57">
        <v>28</v>
      </c>
      <c r="X192" s="74"/>
      <c r="Y192" s="72">
        <v>0.2</v>
      </c>
      <c r="Z192" s="60"/>
    </row>
    <row r="193" spans="1:26">
      <c r="A193" s="62" t="s">
        <v>270</v>
      </c>
      <c r="B193" s="62" t="s">
        <v>155</v>
      </c>
      <c r="C193" s="63" t="s">
        <v>155</v>
      </c>
      <c r="D193" s="62"/>
      <c r="E193" s="62"/>
      <c r="F193" s="70">
        <v>5.27</v>
      </c>
      <c r="G193" s="70">
        <v>5.27</v>
      </c>
      <c r="H193" s="71"/>
      <c r="I193" s="70">
        <v>5.92</v>
      </c>
      <c r="J193" s="70"/>
      <c r="K193" s="71"/>
      <c r="L193" s="71">
        <v>5.4276390283075679</v>
      </c>
      <c r="M193" s="57"/>
      <c r="N193" s="66">
        <v>0.62546952094155905</v>
      </c>
      <c r="O193" s="66">
        <v>1.2812036961222257</v>
      </c>
      <c r="P193" s="55">
        <v>0.90918499377045536</v>
      </c>
      <c r="Q193" s="55">
        <v>960</v>
      </c>
      <c r="R193" s="55">
        <v>0.1</v>
      </c>
      <c r="S193" s="72">
        <v>73.586607858861257</v>
      </c>
      <c r="T193" s="72">
        <v>20.910184442662388</v>
      </c>
      <c r="U193" s="73">
        <v>4.7113071371291095</v>
      </c>
      <c r="V193" s="73">
        <v>0.65156375300721725</v>
      </c>
      <c r="W193" s="57">
        <v>30</v>
      </c>
      <c r="X193" s="74">
        <v>5.5356390283075676</v>
      </c>
      <c r="Y193" s="72">
        <v>0.2</v>
      </c>
      <c r="Z193" s="60"/>
    </row>
    <row r="194" spans="1:26">
      <c r="A194" s="62" t="s">
        <v>271</v>
      </c>
      <c r="B194" s="62" t="s">
        <v>155</v>
      </c>
      <c r="C194" s="63" t="s">
        <v>155</v>
      </c>
      <c r="D194" s="62"/>
      <c r="E194" s="62"/>
      <c r="F194" s="70">
        <v>5.24</v>
      </c>
      <c r="G194" s="70">
        <v>5.24</v>
      </c>
      <c r="H194" s="71"/>
      <c r="I194" s="70">
        <v>5.7</v>
      </c>
      <c r="J194" s="70"/>
      <c r="K194" s="71"/>
      <c r="L194" s="71">
        <v>5.3327561269586168</v>
      </c>
      <c r="M194" s="57"/>
      <c r="N194" s="66">
        <v>0.52435069359278341</v>
      </c>
      <c r="O194" s="66">
        <v>0.72602403728231535</v>
      </c>
      <c r="P194" s="55">
        <v>0.91602174945573023</v>
      </c>
      <c r="Q194" s="55">
        <v>989</v>
      </c>
      <c r="R194" s="55">
        <v>0.1</v>
      </c>
      <c r="S194" s="72">
        <v>76.458208057727006</v>
      </c>
      <c r="T194" s="72">
        <v>20.284626177590695</v>
      </c>
      <c r="U194" s="73">
        <v>2.2449388655041091</v>
      </c>
      <c r="V194" s="73">
        <v>0.791741832030467</v>
      </c>
      <c r="W194" s="57">
        <v>30</v>
      </c>
      <c r="X194" s="74">
        <v>5.4407561269586164</v>
      </c>
      <c r="Y194" s="72">
        <v>0.2</v>
      </c>
      <c r="Z194" s="60"/>
    </row>
    <row r="195" spans="1:26">
      <c r="A195" s="62" t="s">
        <v>272</v>
      </c>
      <c r="B195" s="62" t="s">
        <v>155</v>
      </c>
      <c r="C195" s="63" t="s">
        <v>155</v>
      </c>
      <c r="D195" s="62"/>
      <c r="E195" s="62"/>
      <c r="F195" s="70">
        <v>5.28</v>
      </c>
      <c r="G195" s="70"/>
      <c r="H195" s="71"/>
      <c r="I195" s="70">
        <v>5.93</v>
      </c>
      <c r="J195" s="70"/>
      <c r="K195" s="71"/>
      <c r="L195" s="71">
        <v>5.408910166432725</v>
      </c>
      <c r="M195" s="57"/>
      <c r="N195" s="66">
        <v>0.50436390001506715</v>
      </c>
      <c r="O195" s="66">
        <v>0.55480029001657383</v>
      </c>
      <c r="P195" s="55">
        <v>0.91371473625140831</v>
      </c>
      <c r="Q195" s="55">
        <v>895</v>
      </c>
      <c r="R195" s="55">
        <v>0.1</v>
      </c>
      <c r="S195" s="72">
        <v>79.155805093242435</v>
      </c>
      <c r="T195" s="72">
        <v>18.628433928213354</v>
      </c>
      <c r="U195" s="73">
        <v>1.8949268097052336</v>
      </c>
      <c r="V195" s="73">
        <v>0.32083416883898136</v>
      </c>
      <c r="W195" s="57">
        <v>30</v>
      </c>
      <c r="X195" s="74">
        <v>5.5169101664327247</v>
      </c>
      <c r="Y195" s="72">
        <v>0.2</v>
      </c>
      <c r="Z195" s="60"/>
    </row>
    <row r="196" spans="1:26">
      <c r="A196" s="61" t="s">
        <v>389</v>
      </c>
      <c r="B196" s="62"/>
      <c r="C196" s="63" t="s">
        <v>390</v>
      </c>
      <c r="D196" s="62"/>
      <c r="E196" s="62"/>
      <c r="F196" s="70"/>
      <c r="G196" s="70"/>
      <c r="H196" s="71"/>
      <c r="I196" s="70"/>
      <c r="J196" s="70"/>
      <c r="K196" s="71"/>
      <c r="L196" s="71"/>
      <c r="M196" s="57"/>
      <c r="N196" s="66"/>
      <c r="O196" s="66"/>
      <c r="P196" s="55"/>
      <c r="Q196" s="55"/>
      <c r="R196" s="55"/>
      <c r="S196" s="72"/>
      <c r="T196" s="72"/>
      <c r="U196" s="73"/>
      <c r="V196" s="73"/>
      <c r="W196" s="71"/>
      <c r="X196" s="74"/>
      <c r="Y196" s="72"/>
      <c r="Z196" s="60"/>
    </row>
    <row r="197" spans="1:26">
      <c r="A197" s="62" t="s">
        <v>273</v>
      </c>
      <c r="B197" s="62" t="s">
        <v>179</v>
      </c>
      <c r="C197" s="63"/>
      <c r="D197" s="62"/>
      <c r="E197" s="62"/>
      <c r="F197" s="70">
        <v>5.264333333333334</v>
      </c>
      <c r="G197" s="70">
        <v>5.2318333333333342</v>
      </c>
      <c r="H197" s="71">
        <v>6.519424223705797E-2</v>
      </c>
      <c r="I197" s="70">
        <v>5.905333333333334</v>
      </c>
      <c r="J197" s="70"/>
      <c r="K197" s="71"/>
      <c r="L197" s="71">
        <v>5.3734821844821852</v>
      </c>
      <c r="M197" s="57"/>
      <c r="N197" s="66"/>
      <c r="O197" s="66"/>
      <c r="P197" s="55">
        <v>0.91726735255528624</v>
      </c>
      <c r="Q197" s="55">
        <v>930</v>
      </c>
      <c r="R197" s="55">
        <v>1</v>
      </c>
      <c r="S197" s="72">
        <v>77.2</v>
      </c>
      <c r="T197" s="72">
        <v>21.2</v>
      </c>
      <c r="U197" s="73">
        <v>1.1000000000000001</v>
      </c>
      <c r="V197" s="73">
        <v>0.6</v>
      </c>
      <c r="W197" s="57">
        <v>20</v>
      </c>
      <c r="X197" s="74">
        <v>5.4454821844821852</v>
      </c>
      <c r="Y197" s="72">
        <v>0.1</v>
      </c>
      <c r="Z197" s="60"/>
    </row>
    <row r="198" spans="1:26">
      <c r="A198" s="62"/>
      <c r="B198" s="62"/>
      <c r="C198" s="63"/>
      <c r="D198" s="62"/>
      <c r="E198" s="62"/>
      <c r="F198" s="70">
        <v>5.1993333333333336</v>
      </c>
      <c r="G198" s="70"/>
      <c r="H198" s="71"/>
      <c r="I198" s="70">
        <v>5.8364999999999991</v>
      </c>
      <c r="J198" s="70"/>
      <c r="K198" s="71"/>
      <c r="L198" s="71"/>
      <c r="M198" s="57"/>
      <c r="N198" s="66"/>
      <c r="O198" s="66"/>
      <c r="P198" s="55"/>
      <c r="Q198" s="55"/>
      <c r="R198" s="55"/>
      <c r="S198" s="72"/>
      <c r="T198" s="72"/>
      <c r="U198" s="73"/>
      <c r="V198" s="73"/>
      <c r="W198" s="57"/>
      <c r="X198" s="74"/>
      <c r="Y198" s="72"/>
      <c r="Z198" s="60"/>
    </row>
    <row r="199" spans="1:26">
      <c r="A199" s="62" t="s">
        <v>274</v>
      </c>
      <c r="B199" s="62" t="s">
        <v>275</v>
      </c>
      <c r="C199" s="63"/>
      <c r="D199" s="62"/>
      <c r="E199" s="62"/>
      <c r="F199" s="70">
        <v>5.190666666666667</v>
      </c>
      <c r="G199" s="70">
        <v>5.1981666666666673</v>
      </c>
      <c r="H199" s="71">
        <v>1.504482513162924E-2</v>
      </c>
      <c r="I199" s="70">
        <v>5.9606666666666674</v>
      </c>
      <c r="J199" s="70"/>
      <c r="K199" s="71"/>
      <c r="L199" s="71">
        <v>5.3515416666666678</v>
      </c>
      <c r="M199" s="57"/>
      <c r="N199" s="66"/>
      <c r="O199" s="66"/>
      <c r="P199" s="55">
        <v>0.91824665559012653</v>
      </c>
      <c r="Q199" s="55">
        <v>930</v>
      </c>
      <c r="R199" s="55">
        <v>0.3</v>
      </c>
      <c r="S199" s="72">
        <v>77.900000000000006</v>
      </c>
      <c r="T199" s="72">
        <v>20.3</v>
      </c>
      <c r="U199" s="73">
        <v>1.1000000000000001</v>
      </c>
      <c r="V199" s="73">
        <v>0.7</v>
      </c>
      <c r="W199" s="57">
        <v>20</v>
      </c>
      <c r="X199" s="74">
        <v>5.4235416666666678</v>
      </c>
      <c r="Y199" s="72">
        <v>0.1</v>
      </c>
      <c r="Z199" s="60"/>
    </row>
    <row r="200" spans="1:26">
      <c r="A200" s="62"/>
      <c r="B200" s="62"/>
      <c r="C200" s="63"/>
      <c r="D200" s="62"/>
      <c r="E200" s="62"/>
      <c r="F200" s="70">
        <v>5.2056666666666676</v>
      </c>
      <c r="G200" s="70"/>
      <c r="H200" s="71"/>
      <c r="I200" s="70">
        <v>5.9746666666666677</v>
      </c>
      <c r="J200" s="70"/>
      <c r="K200" s="71"/>
      <c r="L200" s="71"/>
      <c r="M200" s="57"/>
      <c r="N200" s="66"/>
      <c r="O200" s="66"/>
      <c r="P200" s="55"/>
      <c r="Q200" s="55"/>
      <c r="R200" s="55"/>
      <c r="S200" s="72"/>
      <c r="T200" s="72"/>
      <c r="U200" s="73"/>
      <c r="V200" s="73"/>
      <c r="W200" s="57"/>
      <c r="X200" s="74"/>
      <c r="Y200" s="72"/>
      <c r="Z200" s="60"/>
    </row>
    <row r="201" spans="1:26">
      <c r="A201" s="62" t="s">
        <v>276</v>
      </c>
      <c r="B201" s="62" t="s">
        <v>275</v>
      </c>
      <c r="C201" s="63"/>
      <c r="D201" s="62"/>
      <c r="E201" s="62"/>
      <c r="F201" s="70">
        <v>5.2116666666666669</v>
      </c>
      <c r="G201" s="70">
        <v>5.2161666666666671</v>
      </c>
      <c r="H201" s="71">
        <v>9.026895078977545E-3</v>
      </c>
      <c r="I201" s="70"/>
      <c r="J201" s="70"/>
      <c r="K201" s="71"/>
      <c r="L201" s="71">
        <v>5.3390000000000004</v>
      </c>
      <c r="M201" s="57"/>
      <c r="N201" s="66"/>
      <c r="O201" s="66"/>
      <c r="P201" s="55">
        <v>0.91257085197374788</v>
      </c>
      <c r="Q201" s="55">
        <v>930</v>
      </c>
      <c r="R201" s="55">
        <v>0.3</v>
      </c>
      <c r="S201" s="72">
        <v>77.900000000000006</v>
      </c>
      <c r="T201" s="72">
        <v>20.3</v>
      </c>
      <c r="U201" s="73">
        <v>1.1000000000000001</v>
      </c>
      <c r="V201" s="73">
        <v>0.7</v>
      </c>
      <c r="W201" s="57">
        <v>20</v>
      </c>
      <c r="X201" s="74">
        <v>5.4110000000000005</v>
      </c>
      <c r="Y201" s="72">
        <v>0.1</v>
      </c>
      <c r="Z201" s="60"/>
    </row>
    <row r="202" spans="1:26">
      <c r="A202" s="62"/>
      <c r="B202" s="62"/>
      <c r="C202" s="63"/>
      <c r="D202" s="62"/>
      <c r="E202" s="62"/>
      <c r="F202" s="70">
        <v>5.2206666666666672</v>
      </c>
      <c r="G202" s="70"/>
      <c r="H202" s="71"/>
      <c r="I202" s="70"/>
      <c r="J202" s="70"/>
      <c r="K202" s="71"/>
      <c r="L202" s="71"/>
      <c r="M202" s="57"/>
      <c r="N202" s="66"/>
      <c r="O202" s="66"/>
      <c r="P202" s="55"/>
      <c r="Q202" s="55"/>
      <c r="R202" s="55"/>
      <c r="S202" s="72"/>
      <c r="T202" s="72"/>
      <c r="U202" s="73"/>
      <c r="V202" s="73"/>
      <c r="W202" s="57"/>
      <c r="X202" s="74"/>
      <c r="Y202" s="72"/>
      <c r="Z202" s="60"/>
    </row>
    <row r="203" spans="1:26">
      <c r="A203" s="62" t="s">
        <v>277</v>
      </c>
      <c r="B203" s="62" t="s">
        <v>275</v>
      </c>
      <c r="C203" s="63"/>
      <c r="D203" s="62"/>
      <c r="E203" s="62"/>
      <c r="F203" s="70">
        <v>5.1406666666666672</v>
      </c>
      <c r="G203" s="70">
        <v>5.121666666666667</v>
      </c>
      <c r="H203" s="71">
        <v>3.8113557000126225E-2</v>
      </c>
      <c r="I203" s="70">
        <v>5.7736666666666672</v>
      </c>
      <c r="J203" s="70"/>
      <c r="K203" s="71"/>
      <c r="L203" s="71">
        <v>5.2513946666666671</v>
      </c>
      <c r="M203" s="57"/>
      <c r="N203" s="66"/>
      <c r="O203" s="66"/>
      <c r="P203" s="55">
        <v>0.91593732269722361</v>
      </c>
      <c r="Q203" s="55">
        <v>930</v>
      </c>
      <c r="R203" s="55">
        <v>1.1000000000000001</v>
      </c>
      <c r="S203" s="72">
        <v>77.900000000000006</v>
      </c>
      <c r="T203" s="72">
        <v>20.3</v>
      </c>
      <c r="U203" s="73">
        <v>1.1000000000000001</v>
      </c>
      <c r="V203" s="73">
        <v>0.7</v>
      </c>
      <c r="W203" s="57">
        <v>20</v>
      </c>
      <c r="X203" s="74">
        <v>5.3233946666666672</v>
      </c>
      <c r="Y203" s="72">
        <v>0.1</v>
      </c>
      <c r="Z203" s="60"/>
    </row>
    <row r="204" spans="1:26">
      <c r="A204" s="62"/>
      <c r="B204" s="62"/>
      <c r="C204" s="63"/>
      <c r="D204" s="62"/>
      <c r="E204" s="62"/>
      <c r="F204" s="70">
        <v>5.1026666666666669</v>
      </c>
      <c r="G204" s="70"/>
      <c r="H204" s="71"/>
      <c r="I204" s="70"/>
      <c r="J204" s="70"/>
      <c r="K204" s="71"/>
      <c r="L204" s="71"/>
      <c r="M204" s="57"/>
      <c r="N204" s="66"/>
      <c r="O204" s="66"/>
      <c r="P204" s="55"/>
      <c r="Q204" s="55"/>
      <c r="R204" s="55"/>
      <c r="S204" s="72"/>
      <c r="T204" s="72"/>
      <c r="U204" s="73"/>
      <c r="V204" s="73"/>
      <c r="W204" s="57"/>
      <c r="X204" s="74"/>
      <c r="Y204" s="72"/>
      <c r="Z204" s="60"/>
    </row>
    <row r="205" spans="1:26">
      <c r="A205" s="62" t="s">
        <v>278</v>
      </c>
      <c r="B205" s="62" t="s">
        <v>279</v>
      </c>
      <c r="C205" s="63"/>
      <c r="D205" s="62"/>
      <c r="E205" s="62"/>
      <c r="F205" s="70">
        <v>5.1004999999999985</v>
      </c>
      <c r="G205" s="70">
        <v>5.0759999999999987</v>
      </c>
      <c r="H205" s="71">
        <v>4.9146428763319816E-2</v>
      </c>
      <c r="I205" s="70"/>
      <c r="J205" s="70"/>
      <c r="K205" s="71"/>
      <c r="L205" s="71">
        <v>5.1989999999999998</v>
      </c>
      <c r="M205" s="57"/>
      <c r="N205" s="66"/>
      <c r="O205" s="66"/>
      <c r="P205" s="55"/>
      <c r="Q205" s="55">
        <v>930</v>
      </c>
      <c r="R205" s="55">
        <v>1.1000000000000001</v>
      </c>
      <c r="S205" s="72">
        <v>77.900000000000006</v>
      </c>
      <c r="T205" s="72">
        <v>20.3</v>
      </c>
      <c r="U205" s="73">
        <v>1.1000000000000001</v>
      </c>
      <c r="V205" s="73">
        <v>0.7</v>
      </c>
      <c r="W205" s="57">
        <v>20</v>
      </c>
      <c r="X205" s="74">
        <v>5.2709999999999999</v>
      </c>
      <c r="Y205" s="72">
        <v>0.1</v>
      </c>
      <c r="Z205" s="60"/>
    </row>
    <row r="206" spans="1:26">
      <c r="A206" s="62"/>
      <c r="B206" s="62"/>
      <c r="C206" s="63"/>
      <c r="D206" s="62"/>
      <c r="E206" s="62"/>
      <c r="F206" s="70">
        <v>5.051499999999999</v>
      </c>
      <c r="G206" s="70"/>
      <c r="H206" s="71"/>
      <c r="I206" s="70"/>
      <c r="J206" s="70"/>
      <c r="K206" s="71"/>
      <c r="L206" s="71"/>
      <c r="M206" s="57"/>
      <c r="N206" s="66"/>
      <c r="O206" s="66"/>
      <c r="P206" s="55"/>
      <c r="Q206" s="55"/>
      <c r="R206" s="55"/>
      <c r="S206" s="72"/>
      <c r="T206" s="72"/>
      <c r="U206" s="73"/>
      <c r="V206" s="73"/>
      <c r="W206" s="57"/>
      <c r="X206" s="74"/>
      <c r="Y206" s="72"/>
      <c r="Z206" s="60"/>
    </row>
    <row r="207" spans="1:26">
      <c r="A207" s="62" t="s">
        <v>280</v>
      </c>
      <c r="B207" s="62" t="s">
        <v>281</v>
      </c>
      <c r="C207" s="63"/>
      <c r="D207" s="62"/>
      <c r="E207" s="62"/>
      <c r="F207" s="70">
        <v>5.1164999999999985</v>
      </c>
      <c r="G207" s="70">
        <v>5.1612222222222215</v>
      </c>
      <c r="H207" s="71">
        <v>4.6801721418891121E-2</v>
      </c>
      <c r="I207" s="70">
        <v>5.9296666666666669</v>
      </c>
      <c r="J207" s="70"/>
      <c r="K207" s="71"/>
      <c r="L207" s="71">
        <v>5.338963519074631</v>
      </c>
      <c r="M207" s="57"/>
      <c r="N207" s="66"/>
      <c r="O207" s="66"/>
      <c r="P207" s="55">
        <v>0.91793047713182241</v>
      </c>
      <c r="Q207" s="55">
        <v>930</v>
      </c>
      <c r="R207" s="55">
        <v>0.3</v>
      </c>
      <c r="S207" s="72">
        <v>75.099999999999994</v>
      </c>
      <c r="T207" s="72">
        <v>22.7</v>
      </c>
      <c r="U207" s="73">
        <v>1.5</v>
      </c>
      <c r="V207" s="73">
        <v>0.6</v>
      </c>
      <c r="W207" s="57">
        <v>20</v>
      </c>
      <c r="X207" s="74">
        <v>5.410963519074631</v>
      </c>
      <c r="Y207" s="72">
        <v>0.1</v>
      </c>
      <c r="Z207" s="60"/>
    </row>
    <row r="208" spans="1:26">
      <c r="A208" s="62"/>
      <c r="B208" s="62"/>
      <c r="C208" s="63"/>
      <c r="D208" s="62"/>
      <c r="E208" s="62"/>
      <c r="F208" s="70">
        <v>5.1926666666666677</v>
      </c>
      <c r="G208" s="70"/>
      <c r="H208" s="71"/>
      <c r="I208" s="70">
        <v>5.908666666666667</v>
      </c>
      <c r="J208" s="70"/>
      <c r="K208" s="71"/>
      <c r="L208" s="71"/>
      <c r="M208" s="57"/>
      <c r="N208" s="66"/>
      <c r="O208" s="66"/>
      <c r="P208" s="55"/>
      <c r="Q208" s="55"/>
      <c r="R208" s="55"/>
      <c r="S208" s="72"/>
      <c r="T208" s="72"/>
      <c r="U208" s="73"/>
      <c r="V208" s="73"/>
      <c r="W208" s="73"/>
      <c r="X208" s="73"/>
      <c r="Y208" s="73"/>
      <c r="Z208" s="60"/>
    </row>
    <row r="209" spans="1:26">
      <c r="A209" s="62"/>
      <c r="B209" s="62"/>
      <c r="C209" s="63"/>
      <c r="D209" s="62"/>
      <c r="E209" s="62"/>
      <c r="F209" s="70">
        <v>5.1744999999999992</v>
      </c>
      <c r="G209" s="70"/>
      <c r="H209" s="71"/>
      <c r="I209" s="70"/>
      <c r="J209" s="70"/>
      <c r="K209" s="71"/>
      <c r="L209" s="71"/>
      <c r="M209" s="57"/>
      <c r="N209" s="66"/>
      <c r="O209" s="66"/>
      <c r="P209" s="55"/>
      <c r="Q209" s="55"/>
      <c r="R209" s="55"/>
      <c r="S209" s="72"/>
      <c r="T209" s="72"/>
      <c r="U209" s="73"/>
      <c r="V209" s="73"/>
      <c r="W209" s="73"/>
      <c r="X209" s="73"/>
      <c r="Y209" s="73"/>
      <c r="Z209" s="60"/>
    </row>
    <row r="210" spans="1:26">
      <c r="A210" s="62" t="s">
        <v>282</v>
      </c>
      <c r="B210" s="62" t="s">
        <v>275</v>
      </c>
      <c r="C210" s="63"/>
      <c r="D210" s="62"/>
      <c r="E210" s="62"/>
      <c r="F210" s="70">
        <v>5.1394999999999991</v>
      </c>
      <c r="G210" s="70">
        <v>5.1709999999999994</v>
      </c>
      <c r="H210" s="71">
        <v>6.3188265552840142E-2</v>
      </c>
      <c r="I210" s="70">
        <v>5.7513333333333341</v>
      </c>
      <c r="J210" s="70"/>
      <c r="K210" s="71"/>
      <c r="L210" s="71">
        <v>5.2459646666666666</v>
      </c>
      <c r="M210" s="57"/>
      <c r="N210" s="66"/>
      <c r="O210" s="66"/>
      <c r="P210" s="55">
        <v>0.91712847611059789</v>
      </c>
      <c r="Q210" s="55">
        <v>930</v>
      </c>
      <c r="R210" s="55">
        <v>0.7</v>
      </c>
      <c r="S210" s="72">
        <v>86.4</v>
      </c>
      <c r="T210" s="72">
        <v>12.3</v>
      </c>
      <c r="U210" s="73">
        <v>1.1000000000000001</v>
      </c>
      <c r="V210" s="73">
        <v>0.2</v>
      </c>
      <c r="W210" s="57">
        <v>20</v>
      </c>
      <c r="X210" s="74">
        <v>5.3179646666666667</v>
      </c>
      <c r="Y210" s="72">
        <v>0.1</v>
      </c>
      <c r="Z210" s="60"/>
    </row>
    <row r="211" spans="1:26">
      <c r="A211" s="62"/>
      <c r="B211" s="62"/>
      <c r="C211" s="63"/>
      <c r="D211" s="62"/>
      <c r="E211" s="62"/>
      <c r="F211" s="70">
        <v>5.2024999999999988</v>
      </c>
      <c r="G211" s="70"/>
      <c r="H211" s="71"/>
      <c r="I211" s="70"/>
      <c r="J211" s="70"/>
      <c r="K211" s="71"/>
      <c r="L211" s="71"/>
      <c r="M211" s="57"/>
      <c r="N211" s="66"/>
      <c r="O211" s="66"/>
      <c r="P211" s="55"/>
      <c r="Q211" s="55"/>
      <c r="R211" s="55"/>
      <c r="S211" s="72"/>
      <c r="T211" s="72"/>
      <c r="U211" s="73"/>
      <c r="V211" s="73"/>
      <c r="W211" s="73"/>
      <c r="X211" s="73"/>
      <c r="Y211" s="73"/>
      <c r="Z211" s="60"/>
    </row>
    <row r="212" spans="1:26">
      <c r="A212" s="62"/>
      <c r="B212" s="62"/>
      <c r="C212" s="63"/>
      <c r="D212" s="62"/>
      <c r="E212" s="62"/>
      <c r="F212" s="70">
        <v>5.1724999999999985</v>
      </c>
      <c r="G212" s="70"/>
      <c r="H212" s="71"/>
      <c r="I212" s="70"/>
      <c r="J212" s="70"/>
      <c r="K212" s="71"/>
      <c r="L212" s="71"/>
      <c r="M212" s="57"/>
      <c r="N212" s="66"/>
      <c r="O212" s="66"/>
      <c r="P212" s="55"/>
      <c r="Q212" s="55"/>
      <c r="R212" s="55"/>
      <c r="S212" s="72"/>
      <c r="T212" s="72"/>
      <c r="U212" s="73"/>
      <c r="V212" s="73"/>
      <c r="W212" s="73"/>
      <c r="X212" s="73"/>
      <c r="Y212" s="73"/>
      <c r="Z212" s="60"/>
    </row>
    <row r="213" spans="1:26">
      <c r="A213" s="62" t="s">
        <v>283</v>
      </c>
      <c r="B213" s="62" t="s">
        <v>275</v>
      </c>
      <c r="C213" s="63"/>
      <c r="D213" s="62"/>
      <c r="E213" s="62"/>
      <c r="F213" s="70">
        <v>5.1846666666666676</v>
      </c>
      <c r="G213" s="70">
        <v>5.1516666666666673</v>
      </c>
      <c r="H213" s="71">
        <v>6.6197230579166891E-2</v>
      </c>
      <c r="I213" s="70">
        <v>5.8294999999999986</v>
      </c>
      <c r="J213" s="70"/>
      <c r="K213" s="71"/>
      <c r="L213" s="71">
        <v>5.2869230000000016</v>
      </c>
      <c r="M213" s="57"/>
      <c r="N213" s="66"/>
      <c r="O213" s="66"/>
      <c r="P213" s="55">
        <v>0.91716324314045483</v>
      </c>
      <c r="Q213" s="55">
        <v>930</v>
      </c>
      <c r="R213" s="55">
        <v>0.6</v>
      </c>
      <c r="S213" s="72">
        <v>77.900000000000006</v>
      </c>
      <c r="T213" s="72">
        <v>20.3</v>
      </c>
      <c r="U213" s="73">
        <v>1.1000000000000001</v>
      </c>
      <c r="V213" s="73">
        <v>0.7</v>
      </c>
      <c r="W213" s="57">
        <v>20</v>
      </c>
      <c r="X213" s="74">
        <v>5.3589230000000017</v>
      </c>
      <c r="Y213" s="72">
        <v>0.1</v>
      </c>
      <c r="Z213" s="60"/>
    </row>
    <row r="214" spans="1:26">
      <c r="A214" s="62"/>
      <c r="B214" s="62"/>
      <c r="C214" s="63"/>
      <c r="D214" s="62"/>
      <c r="E214" s="62"/>
      <c r="F214" s="70">
        <v>5.1186666666666669</v>
      </c>
      <c r="G214" s="70"/>
      <c r="H214" s="71"/>
      <c r="I214" s="70">
        <v>5.6864999999999988</v>
      </c>
      <c r="J214" s="70"/>
      <c r="K214" s="71"/>
      <c r="L214" s="71"/>
      <c r="M214" s="57"/>
      <c r="N214" s="66"/>
      <c r="O214" s="66"/>
      <c r="P214" s="55"/>
      <c r="Q214" s="55"/>
      <c r="R214" s="55"/>
      <c r="S214" s="72"/>
      <c r="T214" s="72"/>
      <c r="U214" s="73"/>
      <c r="V214" s="73"/>
      <c r="W214" s="73"/>
      <c r="X214" s="73"/>
      <c r="Y214" s="73"/>
      <c r="Z214" s="60"/>
    </row>
    <row r="215" spans="1:26">
      <c r="A215" s="62"/>
      <c r="B215" s="62"/>
      <c r="C215" s="63"/>
      <c r="D215" s="62"/>
      <c r="E215" s="62"/>
      <c r="F215" s="70"/>
      <c r="G215" s="70"/>
      <c r="H215" s="71"/>
      <c r="I215" s="70">
        <v>5.8933333333333335</v>
      </c>
      <c r="J215" s="70"/>
      <c r="K215" s="71"/>
      <c r="L215" s="71"/>
      <c r="M215" s="57"/>
      <c r="N215" s="66"/>
      <c r="O215" s="66"/>
      <c r="P215" s="55"/>
      <c r="Q215" s="55"/>
      <c r="R215" s="55"/>
      <c r="S215" s="72"/>
      <c r="T215" s="72"/>
      <c r="U215" s="73"/>
      <c r="V215" s="73"/>
      <c r="W215" s="73"/>
      <c r="X215" s="73"/>
      <c r="Y215" s="73"/>
      <c r="Z215" s="60"/>
    </row>
    <row r="216" spans="1:26">
      <c r="A216" s="62" t="s">
        <v>284</v>
      </c>
      <c r="B216" s="62" t="s">
        <v>285</v>
      </c>
      <c r="C216" s="63"/>
      <c r="D216" s="62"/>
      <c r="E216" s="62"/>
      <c r="F216" s="70"/>
      <c r="G216" s="70"/>
      <c r="H216" s="71"/>
      <c r="I216" s="70">
        <v>5.6674999999999986</v>
      </c>
      <c r="J216" s="70"/>
      <c r="K216" s="71"/>
      <c r="L216" s="71"/>
      <c r="M216" s="57"/>
      <c r="N216" s="66"/>
      <c r="O216" s="66"/>
      <c r="P216" s="55"/>
      <c r="Q216" s="55">
        <v>930</v>
      </c>
      <c r="R216" s="55">
        <v>0.3</v>
      </c>
      <c r="S216" s="72"/>
      <c r="T216" s="72"/>
      <c r="U216" s="73"/>
      <c r="V216" s="73"/>
      <c r="W216" s="57">
        <v>20</v>
      </c>
      <c r="X216" s="74"/>
      <c r="Y216" s="72">
        <v>0.1</v>
      </c>
      <c r="Z216" s="60"/>
    </row>
    <row r="217" spans="1:26">
      <c r="A217" s="62"/>
      <c r="B217" s="62"/>
      <c r="C217" s="63"/>
      <c r="D217" s="62"/>
      <c r="E217" s="62"/>
      <c r="F217" s="70"/>
      <c r="G217" s="70"/>
      <c r="H217" s="71"/>
      <c r="I217" s="70">
        <v>5.6714999999999991</v>
      </c>
      <c r="J217" s="70"/>
      <c r="K217" s="71"/>
      <c r="L217" s="71"/>
      <c r="M217" s="57"/>
      <c r="N217" s="66"/>
      <c r="O217" s="66"/>
      <c r="P217" s="55"/>
      <c r="Q217" s="55"/>
      <c r="R217" s="55"/>
      <c r="S217" s="72"/>
      <c r="T217" s="72"/>
      <c r="U217" s="73"/>
      <c r="V217" s="73"/>
      <c r="W217" s="73"/>
      <c r="X217" s="73"/>
      <c r="Y217" s="73"/>
      <c r="Z217" s="60"/>
    </row>
    <row r="218" spans="1:26">
      <c r="A218" s="62" t="s">
        <v>286</v>
      </c>
      <c r="B218" s="62" t="s">
        <v>287</v>
      </c>
      <c r="C218" s="63"/>
      <c r="D218" s="62"/>
      <c r="E218" s="62"/>
      <c r="F218" s="70">
        <v>5.1904999999999992</v>
      </c>
      <c r="G218" s="70">
        <v>5.0942083333333326</v>
      </c>
      <c r="H218" s="71">
        <v>7.8593230200401654E-2</v>
      </c>
      <c r="I218" s="70">
        <v>5.8453333333333335</v>
      </c>
      <c r="J218" s="70"/>
      <c r="K218" s="71"/>
      <c r="L218" s="71">
        <v>5.2451490833333319</v>
      </c>
      <c r="M218" s="57"/>
      <c r="N218" s="66"/>
      <c r="O218" s="66"/>
      <c r="P218" s="55">
        <v>0.90944059951033729</v>
      </c>
      <c r="Q218" s="55">
        <v>930</v>
      </c>
      <c r="R218" s="55">
        <v>0.1</v>
      </c>
      <c r="S218" s="72">
        <v>77.900000000000006</v>
      </c>
      <c r="T218" s="72">
        <v>20.3</v>
      </c>
      <c r="U218" s="73">
        <v>1.1000000000000001</v>
      </c>
      <c r="V218" s="73">
        <v>0.7</v>
      </c>
      <c r="W218" s="57">
        <v>20</v>
      </c>
      <c r="X218" s="74">
        <v>5.3171490833333319</v>
      </c>
      <c r="Y218" s="72">
        <v>0.1</v>
      </c>
      <c r="Z218" s="60"/>
    </row>
    <row r="219" spans="1:26">
      <c r="A219" s="62"/>
      <c r="B219" s="62"/>
      <c r="C219" s="63"/>
      <c r="D219" s="62"/>
      <c r="E219" s="62"/>
      <c r="F219" s="70">
        <v>5.0643333333333338</v>
      </c>
      <c r="G219" s="70"/>
      <c r="H219" s="71"/>
      <c r="I219" s="70"/>
      <c r="J219" s="70"/>
      <c r="K219" s="71"/>
      <c r="L219" s="71"/>
      <c r="M219" s="57"/>
      <c r="N219" s="66"/>
      <c r="O219" s="66"/>
      <c r="P219" s="55"/>
      <c r="Q219" s="55"/>
      <c r="R219" s="55"/>
      <c r="S219" s="72"/>
      <c r="T219" s="72"/>
      <c r="U219" s="73"/>
      <c r="V219" s="73"/>
      <c r="W219" s="73"/>
      <c r="X219" s="73"/>
      <c r="Y219" s="73"/>
      <c r="Z219" s="60"/>
    </row>
    <row r="220" spans="1:26">
      <c r="A220" s="62"/>
      <c r="B220" s="62"/>
      <c r="C220" s="63"/>
      <c r="D220" s="62"/>
      <c r="E220" s="62"/>
      <c r="F220" s="70">
        <v>5.0054999999999987</v>
      </c>
      <c r="G220" s="70"/>
      <c r="H220" s="71"/>
      <c r="I220" s="70"/>
      <c r="J220" s="70"/>
      <c r="K220" s="71"/>
      <c r="L220" s="71"/>
      <c r="M220" s="57"/>
      <c r="N220" s="66"/>
      <c r="O220" s="66"/>
      <c r="P220" s="55"/>
      <c r="Q220" s="55"/>
      <c r="R220" s="55"/>
      <c r="S220" s="72"/>
      <c r="T220" s="72"/>
      <c r="U220" s="73"/>
      <c r="V220" s="73"/>
      <c r="W220" s="73"/>
      <c r="X220" s="73"/>
      <c r="Y220" s="73"/>
      <c r="Z220" s="60"/>
    </row>
    <row r="221" spans="1:26">
      <c r="A221" s="62"/>
      <c r="B221" s="62"/>
      <c r="C221" s="63"/>
      <c r="D221" s="62"/>
      <c r="E221" s="62"/>
      <c r="F221" s="70">
        <v>5.1164999999999985</v>
      </c>
      <c r="G221" s="70"/>
      <c r="H221" s="71"/>
      <c r="I221" s="70"/>
      <c r="J221" s="70"/>
      <c r="K221" s="71"/>
      <c r="L221" s="71"/>
      <c r="M221" s="57"/>
      <c r="N221" s="66"/>
      <c r="O221" s="66"/>
      <c r="P221" s="55"/>
      <c r="Q221" s="55"/>
      <c r="R221" s="55"/>
      <c r="S221" s="72"/>
      <c r="T221" s="72"/>
      <c r="U221" s="73"/>
      <c r="V221" s="73"/>
      <c r="W221" s="73"/>
      <c r="X221" s="73"/>
      <c r="Y221" s="73"/>
      <c r="Z221" s="60"/>
    </row>
    <row r="222" spans="1:26">
      <c r="A222" s="62" t="s">
        <v>288</v>
      </c>
      <c r="B222" s="62" t="s">
        <v>289</v>
      </c>
      <c r="C222" s="63"/>
      <c r="D222" s="62"/>
      <c r="E222" s="62"/>
      <c r="F222" s="70">
        <v>5.1386666666666674</v>
      </c>
      <c r="G222" s="70">
        <v>5.097666666666667</v>
      </c>
      <c r="H222" s="71">
        <v>8.2245044052903254E-2</v>
      </c>
      <c r="I222" s="70">
        <v>5.7414999999999985</v>
      </c>
      <c r="J222" s="70"/>
      <c r="K222" s="71"/>
      <c r="L222" s="71">
        <v>5.1750910000000001</v>
      </c>
      <c r="M222" s="57"/>
      <c r="N222" s="66"/>
      <c r="O222" s="66"/>
      <c r="P222" s="55">
        <v>0.92152672888562237</v>
      </c>
      <c r="Q222" s="55">
        <v>930</v>
      </c>
      <c r="R222" s="55">
        <v>0.4</v>
      </c>
      <c r="S222" s="72">
        <v>84.8</v>
      </c>
      <c r="T222" s="72">
        <v>13.2</v>
      </c>
      <c r="U222" s="73">
        <v>1</v>
      </c>
      <c r="V222" s="73">
        <v>1</v>
      </c>
      <c r="W222" s="57">
        <v>20</v>
      </c>
      <c r="X222" s="74">
        <v>5.2470910000000002</v>
      </c>
      <c r="Y222" s="72">
        <v>0.1</v>
      </c>
      <c r="Z222" s="60"/>
    </row>
    <row r="223" spans="1:26">
      <c r="A223" s="62"/>
      <c r="B223" s="62"/>
      <c r="C223" s="63"/>
      <c r="D223" s="62"/>
      <c r="E223" s="62"/>
      <c r="F223" s="70">
        <v>5.0566666666666675</v>
      </c>
      <c r="G223" s="70"/>
      <c r="H223" s="71"/>
      <c r="I223" s="70">
        <v>5.8696666666666673</v>
      </c>
      <c r="J223" s="70"/>
      <c r="K223" s="71"/>
      <c r="L223" s="71"/>
      <c r="M223" s="57"/>
      <c r="N223" s="66"/>
      <c r="O223" s="66"/>
      <c r="P223" s="55"/>
      <c r="Q223" s="55"/>
      <c r="R223" s="55"/>
      <c r="S223" s="72"/>
      <c r="T223" s="72"/>
      <c r="U223" s="73"/>
      <c r="V223" s="73"/>
      <c r="W223" s="73"/>
      <c r="X223" s="73"/>
      <c r="Y223" s="73"/>
      <c r="Z223" s="60"/>
    </row>
    <row r="224" spans="1:26">
      <c r="A224" s="62" t="s">
        <v>290</v>
      </c>
      <c r="B224" s="62" t="s">
        <v>291</v>
      </c>
      <c r="C224" s="63"/>
      <c r="D224" s="62"/>
      <c r="E224" s="62"/>
      <c r="F224" s="70"/>
      <c r="G224" s="70"/>
      <c r="H224" s="71"/>
      <c r="I224" s="70">
        <v>5.9694999999999991</v>
      </c>
      <c r="J224" s="70"/>
      <c r="K224" s="71"/>
      <c r="L224" s="71"/>
      <c r="M224" s="57"/>
      <c r="N224" s="66"/>
      <c r="O224" s="66"/>
      <c r="P224" s="55">
        <v>0.90717251719174141</v>
      </c>
      <c r="Q224" s="55">
        <v>930</v>
      </c>
      <c r="R224" s="55">
        <v>0.3</v>
      </c>
      <c r="S224" s="72"/>
      <c r="T224" s="72"/>
      <c r="U224" s="73"/>
      <c r="V224" s="73"/>
      <c r="W224" s="57">
        <v>20</v>
      </c>
      <c r="X224" s="74"/>
      <c r="Y224" s="72">
        <v>0.1</v>
      </c>
      <c r="Z224" s="60"/>
    </row>
    <row r="225" spans="1:31">
      <c r="A225" s="62"/>
      <c r="B225" s="62"/>
      <c r="C225" s="63"/>
      <c r="D225" s="62"/>
      <c r="E225" s="62"/>
      <c r="F225" s="70"/>
      <c r="G225" s="70"/>
      <c r="H225" s="71"/>
      <c r="I225" s="70">
        <v>6.0064999999999991</v>
      </c>
      <c r="J225" s="70"/>
      <c r="K225" s="71"/>
      <c r="L225" s="71"/>
      <c r="M225" s="57"/>
      <c r="N225" s="66"/>
      <c r="O225" s="66"/>
      <c r="P225" s="55"/>
      <c r="Q225" s="55"/>
      <c r="R225" s="55"/>
      <c r="S225" s="72"/>
      <c r="T225" s="72"/>
      <c r="U225" s="73"/>
      <c r="V225" s="73"/>
      <c r="W225" s="73"/>
      <c r="X225" s="73"/>
      <c r="Y225" s="73"/>
      <c r="Z225" s="60"/>
    </row>
    <row r="226" spans="1:31">
      <c r="A226" s="62" t="s">
        <v>292</v>
      </c>
      <c r="B226" s="62" t="s">
        <v>275</v>
      </c>
      <c r="C226" s="63"/>
      <c r="D226" s="62"/>
      <c r="E226" s="62"/>
      <c r="F226" s="70">
        <v>5.1373333333333333</v>
      </c>
      <c r="G226" s="70">
        <v>5.1228333333333333</v>
      </c>
      <c r="H226" s="71">
        <v>2.9086661921148681E-2</v>
      </c>
      <c r="I226" s="70">
        <v>5.764333333333334</v>
      </c>
      <c r="J226" s="70"/>
      <c r="K226" s="71"/>
      <c r="L226" s="71">
        <v>5.2503143333333346</v>
      </c>
      <c r="M226" s="57"/>
      <c r="N226" s="66"/>
      <c r="O226" s="66"/>
      <c r="P226" s="55">
        <v>0.90464584659967562</v>
      </c>
      <c r="Q226" s="55">
        <v>930</v>
      </c>
      <c r="R226" s="55">
        <v>0.3</v>
      </c>
      <c r="S226" s="72">
        <v>77.900000000000006</v>
      </c>
      <c r="T226" s="72">
        <v>20.3</v>
      </c>
      <c r="U226" s="73">
        <v>1.1000000000000001</v>
      </c>
      <c r="V226" s="73">
        <v>0.7</v>
      </c>
      <c r="W226" s="57">
        <v>20</v>
      </c>
      <c r="X226" s="74">
        <v>5.3223143333333347</v>
      </c>
      <c r="Y226" s="72">
        <v>0.1</v>
      </c>
      <c r="Z226" s="60"/>
    </row>
    <row r="227" spans="1:31">
      <c r="A227" s="62"/>
      <c r="B227" s="62"/>
      <c r="C227" s="63"/>
      <c r="D227" s="62"/>
      <c r="E227" s="62"/>
      <c r="F227" s="70">
        <v>5.1083333333333334</v>
      </c>
      <c r="G227" s="70"/>
      <c r="H227" s="71"/>
      <c r="I227" s="70">
        <v>5.913333333333334</v>
      </c>
      <c r="J227" s="70"/>
      <c r="K227" s="71"/>
      <c r="L227" s="65"/>
      <c r="M227" s="57" t="s">
        <v>156</v>
      </c>
      <c r="N227" s="66"/>
      <c r="O227" s="66"/>
      <c r="P227" s="55"/>
      <c r="Q227" s="55"/>
      <c r="R227" s="55"/>
      <c r="S227" s="72">
        <v>75</v>
      </c>
      <c r="T227" s="72">
        <v>25</v>
      </c>
      <c r="U227" s="73"/>
      <c r="V227" s="73"/>
      <c r="W227" s="71"/>
      <c r="X227" s="79"/>
      <c r="Y227" s="72">
        <v>0.1</v>
      </c>
      <c r="Z227" s="60"/>
    </row>
    <row r="228" spans="1:31">
      <c r="A228" s="62"/>
      <c r="B228" s="62"/>
      <c r="C228" s="63"/>
      <c r="D228" s="78">
        <f>AVERAGE(X142:X160,X173:X228)</f>
        <v>5.3700807878014887</v>
      </c>
      <c r="E228" s="78">
        <f>STDEV(X173:X227,X142:X160)</f>
        <v>9.4731715764071162E-2</v>
      </c>
      <c r="F228" s="70"/>
      <c r="G228" s="70"/>
      <c r="H228" s="71"/>
      <c r="I228" s="70">
        <v>5.8384999999999989</v>
      </c>
      <c r="J228" s="70"/>
      <c r="K228" s="71"/>
      <c r="L228" s="65"/>
      <c r="M228" s="57"/>
      <c r="N228" s="66"/>
      <c r="O228" s="66"/>
      <c r="P228" s="55"/>
      <c r="Q228" s="55"/>
      <c r="R228" s="55"/>
      <c r="S228" s="72">
        <v>75</v>
      </c>
      <c r="T228" s="72">
        <v>25</v>
      </c>
      <c r="U228" s="73"/>
      <c r="V228" s="73"/>
      <c r="W228" s="71"/>
      <c r="X228" s="79"/>
      <c r="Y228" s="51"/>
      <c r="Z228" s="60"/>
    </row>
    <row r="229" spans="1:31">
      <c r="A229" s="80" t="s">
        <v>398</v>
      </c>
      <c r="B229" s="62"/>
      <c r="C229" s="63"/>
      <c r="D229" s="62"/>
      <c r="E229" s="62"/>
      <c r="F229" s="81" t="s">
        <v>312</v>
      </c>
      <c r="G229" s="81" t="s">
        <v>391</v>
      </c>
      <c r="H229" s="82"/>
      <c r="I229" s="81" t="s">
        <v>4</v>
      </c>
      <c r="J229" s="81" t="s">
        <v>5</v>
      </c>
      <c r="K229" s="82"/>
      <c r="L229" s="81" t="s">
        <v>145</v>
      </c>
      <c r="M229" s="83"/>
      <c r="N229" s="66"/>
      <c r="O229" s="66"/>
      <c r="P229" s="55"/>
      <c r="Q229" s="55"/>
      <c r="R229" s="55"/>
      <c r="S229" s="72"/>
      <c r="T229" s="72"/>
      <c r="U229" s="73"/>
      <c r="V229" s="73"/>
      <c r="W229" s="84"/>
      <c r="X229" s="85"/>
      <c r="Y229" s="60"/>
      <c r="Z229" s="60"/>
    </row>
    <row r="230" spans="1:31">
      <c r="A230" s="80" t="s">
        <v>349</v>
      </c>
      <c r="B230" s="80"/>
      <c r="C230" s="86"/>
      <c r="D230" s="80"/>
      <c r="E230" s="80"/>
      <c r="F230" s="87">
        <f>AVERAGE(F9:F227)</f>
        <v>5.2442872928176802</v>
      </c>
      <c r="G230" s="70">
        <f>AVERAGE(G9:G227)</f>
        <v>5.238288802978234</v>
      </c>
      <c r="H230" s="82">
        <v>0.06</v>
      </c>
      <c r="I230" s="87">
        <f>AVERAGE(I9:I227)</f>
        <v>5.8214851851851819</v>
      </c>
      <c r="J230" s="87">
        <f>AVERAGE(J9:J227)</f>
        <v>5.4701818181818194</v>
      </c>
      <c r="K230" s="82"/>
      <c r="L230" s="87">
        <f>AVERAGE(L9:L227)</f>
        <v>5.3389329654662845</v>
      </c>
      <c r="M230" s="80"/>
      <c r="N230" s="89"/>
      <c r="O230" s="89"/>
      <c r="P230" s="90"/>
      <c r="Q230" s="81">
        <f>AVERAGE(Q9:Q227)</f>
        <v>925.4086021505376</v>
      </c>
      <c r="R230" s="87"/>
      <c r="S230" s="91">
        <f t="shared" ref="S230:X230" si="0">AVERAGE(S9:S227)</f>
        <v>77.883174048275279</v>
      </c>
      <c r="T230" s="91">
        <f t="shared" si="0"/>
        <v>18.093062090775963</v>
      </c>
      <c r="U230" s="91">
        <f t="shared" si="0"/>
        <v>2.6963198258375312</v>
      </c>
      <c r="V230" s="91">
        <f t="shared" si="0"/>
        <v>1.8417746976538036</v>
      </c>
      <c r="W230" s="91">
        <f t="shared" si="0"/>
        <v>30.317757009345794</v>
      </c>
      <c r="X230" s="92">
        <f t="shared" si="0"/>
        <v>5.4488202625290514</v>
      </c>
      <c r="Y230" s="80"/>
      <c r="Z230" s="80"/>
      <c r="AA230" s="15"/>
      <c r="AB230" s="15"/>
      <c r="AC230" s="15"/>
      <c r="AD230" s="15"/>
      <c r="AE230" s="15"/>
    </row>
    <row r="231" spans="1:31">
      <c r="A231" s="80" t="s">
        <v>392</v>
      </c>
      <c r="B231" s="80"/>
      <c r="C231" s="86"/>
      <c r="D231" s="80"/>
      <c r="E231" s="80"/>
      <c r="F231" s="87">
        <f>STDEV(F9:F227)</f>
        <v>0.13615460993578682</v>
      </c>
      <c r="G231" s="70">
        <f>STDEV(G9:G227)</f>
        <v>0.12263684997260015</v>
      </c>
      <c r="H231" s="82"/>
      <c r="I231" s="87">
        <f>STDEV(I9:I227)</f>
        <v>0.21374677669404504</v>
      </c>
      <c r="J231" s="87">
        <f>STDEV(J9:J227)</f>
        <v>0.12371161479975774</v>
      </c>
      <c r="K231" s="82"/>
      <c r="L231" s="87">
        <f>STDEV(L9:L227)</f>
        <v>0.12797954943874901</v>
      </c>
      <c r="M231" s="93"/>
      <c r="N231" s="89"/>
      <c r="O231" s="89"/>
      <c r="P231" s="90"/>
      <c r="Q231" s="81">
        <f>STDEV(Q9:Q227)</f>
        <v>127.28487704829135</v>
      </c>
      <c r="R231" s="90"/>
      <c r="S231" s="91">
        <f>STDEV(S9:S227)</f>
        <v>10.163374502325762</v>
      </c>
      <c r="T231" s="91">
        <f t="shared" ref="T231:V231" si="1">STDEV(T9:T227)</f>
        <v>9.6624151961090838</v>
      </c>
      <c r="U231" s="91">
        <f t="shared" si="1"/>
        <v>1.9915206920009219</v>
      </c>
      <c r="V231" s="91">
        <f t="shared" si="1"/>
        <v>1.9757173728239641</v>
      </c>
      <c r="W231" s="91">
        <f>STDEV(W9:W227)</f>
        <v>8.1560235071897917</v>
      </c>
      <c r="X231" s="92">
        <f>STDEV(X9:X227)</f>
        <v>0.14134465992762457</v>
      </c>
      <c r="Y231" s="80"/>
      <c r="Z231" s="80"/>
      <c r="AA231" s="15"/>
      <c r="AB231" s="15"/>
      <c r="AC231" s="15"/>
      <c r="AD231" s="15"/>
      <c r="AE231" s="15"/>
    </row>
    <row r="232" spans="1:31">
      <c r="A232" s="80" t="s">
        <v>393</v>
      </c>
      <c r="B232" s="80"/>
      <c r="C232" s="86"/>
      <c r="D232" s="80"/>
      <c r="E232" s="80"/>
      <c r="F232" s="81">
        <v>175</v>
      </c>
      <c r="G232" s="81">
        <v>97</v>
      </c>
      <c r="H232" s="82"/>
      <c r="I232" s="81">
        <v>91</v>
      </c>
      <c r="J232" s="81">
        <v>11</v>
      </c>
      <c r="K232" s="82"/>
      <c r="L232" s="81">
        <v>97</v>
      </c>
      <c r="M232" s="93"/>
      <c r="N232" s="94"/>
      <c r="O232" s="89"/>
      <c r="P232" s="90"/>
      <c r="Q232" s="90"/>
      <c r="R232" s="90"/>
      <c r="S232" s="91"/>
      <c r="T232" s="91"/>
      <c r="U232" s="95"/>
      <c r="V232" s="95"/>
      <c r="W232" s="96"/>
      <c r="X232" s="97"/>
      <c r="Y232" s="80"/>
      <c r="Z232" s="80"/>
      <c r="AA232" s="15"/>
      <c r="AB232" s="15"/>
      <c r="AC232" s="15"/>
      <c r="AD232" s="15"/>
      <c r="AE232" s="15"/>
    </row>
    <row r="233" spans="1:31">
      <c r="A233" s="41"/>
      <c r="B233" s="41"/>
      <c r="C233" s="42"/>
      <c r="D233" s="41"/>
      <c r="E233" s="41"/>
      <c r="F233" s="15"/>
      <c r="G233" s="15"/>
      <c r="H233" s="15"/>
      <c r="I233" s="15"/>
      <c r="J233" s="15"/>
      <c r="K233" s="15"/>
      <c r="L233" s="15"/>
      <c r="M233" s="15"/>
      <c r="N233" s="46"/>
      <c r="O233" s="43"/>
      <c r="P233" s="44"/>
      <c r="Q233" s="44"/>
      <c r="R233" s="44"/>
      <c r="S233" s="45"/>
      <c r="T233" s="45"/>
      <c r="U233" s="47"/>
      <c r="V233" s="47"/>
      <c r="W233" s="48"/>
      <c r="X233" s="49"/>
      <c r="Y233" s="15"/>
      <c r="Z233" s="15"/>
      <c r="AA233" s="15"/>
      <c r="AB233" s="15"/>
      <c r="AC233" s="15"/>
      <c r="AD233" s="15"/>
      <c r="AE233" s="15"/>
    </row>
    <row r="234" spans="1:31">
      <c r="A234" t="s">
        <v>137</v>
      </c>
      <c r="B234" s="4"/>
      <c r="C234" s="12"/>
      <c r="D234" s="4"/>
      <c r="E234" s="4"/>
      <c r="F234" s="11"/>
      <c r="G234" s="13"/>
      <c r="H234" s="14"/>
      <c r="I234" s="11"/>
      <c r="J234" s="11"/>
      <c r="K234" s="37"/>
      <c r="L234" s="14"/>
      <c r="M234" s="14"/>
      <c r="N234" s="10"/>
      <c r="O234" s="10"/>
      <c r="P234" s="11"/>
      <c r="Q234" s="11"/>
      <c r="R234" s="11"/>
      <c r="S234" s="11"/>
      <c r="T234" s="11"/>
      <c r="U234" s="4"/>
      <c r="V234" s="4"/>
    </row>
    <row r="235" spans="1:31">
      <c r="A235" s="60" t="s">
        <v>293</v>
      </c>
    </row>
    <row r="236" spans="1:31">
      <c r="A236" s="15" t="s">
        <v>294</v>
      </c>
    </row>
    <row r="237" spans="1:31" s="60" customFormat="1">
      <c r="A237" s="69" t="s">
        <v>295</v>
      </c>
      <c r="F237" s="54"/>
      <c r="G237" s="54"/>
      <c r="H237" s="99"/>
      <c r="I237" s="59"/>
      <c r="J237" s="88"/>
      <c r="K237" s="100"/>
      <c r="L237" s="100"/>
      <c r="M237" s="100"/>
      <c r="N237" s="99"/>
      <c r="O237" s="99"/>
      <c r="P237" s="99"/>
      <c r="Q237" s="54"/>
      <c r="R237" s="54"/>
      <c r="S237" s="54"/>
      <c r="T237" s="54"/>
      <c r="W237" s="56"/>
      <c r="X237" s="58"/>
    </row>
    <row r="238" spans="1:31" s="60" customFormat="1">
      <c r="A238" s="69" t="s">
        <v>296</v>
      </c>
      <c r="F238" s="54"/>
      <c r="G238" s="54"/>
      <c r="H238" s="99"/>
      <c r="I238" s="59"/>
      <c r="J238" s="88"/>
      <c r="K238" s="100"/>
      <c r="L238" s="100"/>
      <c r="M238" s="100"/>
      <c r="N238" s="99"/>
      <c r="O238" s="99"/>
      <c r="P238" s="99"/>
      <c r="Q238" s="54"/>
      <c r="R238" s="54"/>
      <c r="S238" s="54"/>
      <c r="T238" s="54"/>
      <c r="W238" s="56"/>
      <c r="X238" s="58"/>
    </row>
    <row r="239" spans="1:31" s="60" customFormat="1">
      <c r="A239" s="69" t="s">
        <v>297</v>
      </c>
      <c r="F239" s="54"/>
      <c r="G239" s="54"/>
      <c r="H239" s="99"/>
      <c r="I239" s="59"/>
      <c r="J239" s="88"/>
      <c r="K239" s="100"/>
      <c r="L239" s="100"/>
      <c r="M239" s="100"/>
      <c r="N239" s="99"/>
      <c r="O239" s="99"/>
      <c r="P239" s="99"/>
      <c r="Q239" s="54"/>
      <c r="R239" s="54"/>
      <c r="S239" s="54"/>
      <c r="T239" s="54"/>
      <c r="W239" s="84"/>
      <c r="X239" s="85"/>
    </row>
    <row r="240" spans="1:31" s="60" customFormat="1">
      <c r="A240" s="69" t="s">
        <v>394</v>
      </c>
      <c r="F240" s="54"/>
      <c r="G240" s="54"/>
      <c r="H240" s="99"/>
      <c r="I240" s="59"/>
      <c r="J240" s="88"/>
      <c r="K240" s="100"/>
      <c r="L240" s="100"/>
      <c r="M240" s="100"/>
      <c r="N240" s="99"/>
      <c r="O240" s="99"/>
      <c r="P240" s="99"/>
      <c r="Q240" s="54"/>
      <c r="R240" s="54"/>
      <c r="S240" s="54"/>
      <c r="T240" s="54"/>
      <c r="W240" s="84"/>
      <c r="X240" s="85"/>
    </row>
    <row r="241" spans="1:24" s="60" customFormat="1">
      <c r="A241" s="69" t="s">
        <v>298</v>
      </c>
      <c r="F241" s="54"/>
      <c r="G241" s="54"/>
      <c r="H241" s="99"/>
      <c r="I241" s="59"/>
      <c r="J241" s="88"/>
      <c r="K241" s="100"/>
      <c r="L241" s="100"/>
      <c r="M241" s="100"/>
      <c r="N241" s="99"/>
      <c r="O241" s="99"/>
      <c r="P241" s="99"/>
      <c r="Q241" s="54"/>
      <c r="R241" s="54"/>
      <c r="S241" s="54"/>
      <c r="T241" s="54"/>
      <c r="W241" s="84"/>
      <c r="X241" s="85"/>
    </row>
    <row r="242" spans="1:24" s="60" customFormat="1">
      <c r="A242" s="69" t="s">
        <v>299</v>
      </c>
      <c r="F242" s="54"/>
      <c r="G242" s="54"/>
      <c r="H242" s="99"/>
      <c r="I242" s="59"/>
      <c r="J242" s="88"/>
      <c r="K242" s="100"/>
      <c r="L242" s="100"/>
      <c r="M242" s="100"/>
      <c r="N242" s="99"/>
      <c r="O242" s="99"/>
      <c r="P242" s="99"/>
      <c r="Q242" s="54"/>
      <c r="R242" s="54"/>
      <c r="S242" s="54"/>
      <c r="T242" s="54"/>
      <c r="W242" s="84"/>
      <c r="X242" s="85"/>
    </row>
    <row r="243" spans="1:24" s="60" customFormat="1">
      <c r="A243" s="69" t="s">
        <v>300</v>
      </c>
      <c r="F243" s="54"/>
      <c r="G243" s="54"/>
      <c r="H243" s="99"/>
      <c r="I243" s="59"/>
      <c r="J243" s="88"/>
      <c r="K243" s="100"/>
      <c r="L243" s="100"/>
      <c r="M243" s="100"/>
      <c r="N243" s="99"/>
      <c r="O243" s="99"/>
      <c r="P243" s="99"/>
      <c r="Q243" s="54"/>
      <c r="R243" s="54"/>
      <c r="S243" s="54"/>
      <c r="T243" s="54"/>
      <c r="W243" s="67"/>
      <c r="X243" s="68"/>
    </row>
    <row r="244" spans="1:24" s="60" customFormat="1">
      <c r="A244" s="69" t="s">
        <v>395</v>
      </c>
      <c r="F244" s="54"/>
      <c r="G244" s="54"/>
      <c r="H244" s="99"/>
      <c r="I244" s="59"/>
      <c r="J244" s="88"/>
      <c r="K244" s="100"/>
      <c r="L244" s="100"/>
      <c r="M244" s="100"/>
      <c r="N244" s="99"/>
      <c r="O244" s="99"/>
      <c r="P244" s="99"/>
      <c r="Q244" s="54"/>
      <c r="R244" s="54"/>
      <c r="S244" s="54"/>
      <c r="T244" s="54"/>
      <c r="W244" s="67"/>
      <c r="X244" s="68"/>
    </row>
    <row r="245" spans="1:24" s="60" customFormat="1">
      <c r="A245" s="69" t="s">
        <v>301</v>
      </c>
      <c r="F245" s="54"/>
      <c r="G245" s="54"/>
      <c r="H245" s="99"/>
      <c r="I245" s="59"/>
      <c r="J245" s="88"/>
      <c r="K245" s="100"/>
      <c r="L245" s="100"/>
      <c r="M245" s="100"/>
      <c r="N245" s="99"/>
      <c r="O245" s="99"/>
      <c r="P245" s="99"/>
      <c r="Q245" s="54"/>
      <c r="R245" s="54"/>
      <c r="S245" s="54"/>
      <c r="T245" s="54"/>
      <c r="W245" s="67"/>
      <c r="X245" s="68"/>
    </row>
    <row r="246" spans="1:24" s="60" customFormat="1">
      <c r="A246" s="69" t="s">
        <v>302</v>
      </c>
      <c r="F246" s="54"/>
      <c r="G246" s="54"/>
      <c r="H246" s="99"/>
      <c r="I246" s="59"/>
      <c r="J246" s="88"/>
      <c r="K246" s="100"/>
      <c r="L246" s="100"/>
      <c r="M246" s="100"/>
      <c r="N246" s="99"/>
      <c r="O246" s="99"/>
      <c r="P246" s="99"/>
      <c r="Q246" s="54"/>
      <c r="R246" s="54"/>
      <c r="S246" s="54"/>
      <c r="T246" s="54"/>
      <c r="W246" s="67"/>
      <c r="X246" s="68"/>
    </row>
    <row r="247" spans="1:24" s="60" customFormat="1">
      <c r="A247" s="69" t="s">
        <v>303</v>
      </c>
      <c r="F247" s="54"/>
      <c r="G247" s="54"/>
      <c r="H247" s="99"/>
      <c r="I247" s="59"/>
      <c r="J247" s="88"/>
      <c r="K247" s="100"/>
      <c r="L247" s="100"/>
      <c r="M247" s="100"/>
      <c r="N247" s="99"/>
      <c r="O247" s="99"/>
      <c r="P247" s="99"/>
      <c r="Q247" s="54"/>
      <c r="R247" s="54"/>
      <c r="S247" s="54"/>
      <c r="T247" s="54"/>
      <c r="W247" s="67"/>
      <c r="X247" s="68"/>
    </row>
    <row r="248" spans="1:24" s="60" customFormat="1">
      <c r="A248" s="69" t="s">
        <v>304</v>
      </c>
      <c r="F248" s="54"/>
      <c r="G248" s="54"/>
      <c r="H248" s="99"/>
      <c r="I248" s="54"/>
      <c r="J248" s="54"/>
      <c r="K248" s="56"/>
      <c r="L248" s="56"/>
      <c r="M248" s="56"/>
      <c r="S248" s="69"/>
      <c r="T248" s="101"/>
      <c r="U248" s="88"/>
      <c r="V248" s="88"/>
      <c r="W248" s="67"/>
      <c r="X248" s="68"/>
    </row>
    <row r="249" spans="1:24" s="60" customFormat="1">
      <c r="A249" s="69" t="s">
        <v>305</v>
      </c>
      <c r="F249" s="54"/>
      <c r="G249" s="54"/>
      <c r="H249" s="99"/>
      <c r="I249" s="54"/>
      <c r="J249" s="54"/>
      <c r="K249" s="56"/>
      <c r="L249" s="56"/>
      <c r="M249" s="56"/>
      <c r="S249" s="69"/>
      <c r="T249" s="101"/>
      <c r="U249" s="88"/>
      <c r="V249" s="88"/>
      <c r="W249" s="67"/>
      <c r="X249" s="68"/>
    </row>
    <row r="250" spans="1:24" s="60" customFormat="1">
      <c r="A250" s="69" t="s">
        <v>306</v>
      </c>
      <c r="F250" s="54"/>
      <c r="G250" s="54"/>
      <c r="H250" s="99"/>
      <c r="I250" s="59"/>
      <c r="J250" s="88"/>
      <c r="K250" s="100"/>
      <c r="L250" s="100"/>
      <c r="M250" s="100"/>
      <c r="N250" s="99"/>
      <c r="O250" s="99"/>
      <c r="P250" s="99"/>
      <c r="Q250" s="54"/>
      <c r="R250" s="54"/>
      <c r="S250" s="54"/>
      <c r="T250" s="54"/>
      <c r="W250" s="67"/>
      <c r="X250" s="68"/>
    </row>
    <row r="251" spans="1:24" s="60" customFormat="1">
      <c r="A251" s="69" t="s">
        <v>307</v>
      </c>
      <c r="F251" s="54"/>
      <c r="G251" s="54"/>
      <c r="H251" s="99"/>
      <c r="I251" s="59"/>
      <c r="J251" s="88"/>
      <c r="K251" s="100"/>
      <c r="L251" s="100"/>
      <c r="M251" s="100"/>
      <c r="N251" s="99"/>
      <c r="O251" s="99"/>
      <c r="P251" s="99"/>
      <c r="Q251" s="54"/>
      <c r="R251" s="54"/>
      <c r="S251" s="54"/>
      <c r="T251" s="54"/>
      <c r="W251" s="67"/>
      <c r="X251" s="68"/>
    </row>
    <row r="252" spans="1:24" s="60" customFormat="1">
      <c r="A252" s="69" t="s">
        <v>396</v>
      </c>
      <c r="F252" s="54"/>
      <c r="G252" s="54"/>
      <c r="H252" s="99"/>
      <c r="I252" s="59"/>
      <c r="J252" s="88"/>
      <c r="K252" s="100"/>
      <c r="L252" s="100"/>
      <c r="M252" s="100"/>
      <c r="N252" s="99"/>
      <c r="O252" s="99"/>
      <c r="P252" s="99"/>
      <c r="Q252" s="54"/>
      <c r="R252" s="54"/>
      <c r="S252" s="54"/>
      <c r="T252" s="54"/>
      <c r="W252" s="67"/>
      <c r="X252" s="68"/>
    </row>
    <row r="253" spans="1:24" s="60" customFormat="1">
      <c r="F253" s="54"/>
      <c r="G253" s="54"/>
      <c r="H253" s="99"/>
      <c r="I253" s="59"/>
      <c r="J253" s="88"/>
      <c r="K253" s="100"/>
      <c r="L253" s="100"/>
      <c r="M253" s="100"/>
      <c r="N253" s="99"/>
      <c r="O253" s="99"/>
      <c r="P253" s="99"/>
      <c r="Q253" s="54"/>
      <c r="R253" s="54"/>
      <c r="S253" s="54"/>
      <c r="T253" s="54"/>
      <c r="W253" s="67"/>
      <c r="X253" s="68"/>
    </row>
    <row r="254" spans="1:24">
      <c r="W254" s="38"/>
      <c r="X254" s="39"/>
    </row>
    <row r="255" spans="1:24">
      <c r="W255" s="38"/>
      <c r="X255" s="39"/>
    </row>
    <row r="256" spans="1:24">
      <c r="W256" s="38"/>
      <c r="X256" s="39"/>
    </row>
    <row r="257" spans="23:24">
      <c r="W257" s="38"/>
      <c r="X257" s="39"/>
    </row>
    <row r="258" spans="23:24">
      <c r="W258" s="38"/>
      <c r="X258" s="39"/>
    </row>
    <row r="259" spans="23:24">
      <c r="W259" s="38"/>
      <c r="X259" s="39"/>
    </row>
    <row r="260" spans="23:24">
      <c r="W260" s="38"/>
      <c r="X260" s="39"/>
    </row>
    <row r="261" spans="23:24">
      <c r="W261" s="38"/>
      <c r="X261" s="39"/>
    </row>
    <row r="262" spans="23:24">
      <c r="W262" s="38"/>
      <c r="X262" s="39"/>
    </row>
    <row r="263" spans="23:24">
      <c r="W263" s="38"/>
      <c r="X263" s="39"/>
    </row>
    <row r="264" spans="23:24">
      <c r="W264" s="38"/>
      <c r="X264" s="39"/>
    </row>
    <row r="265" spans="23:24">
      <c r="W265" s="38"/>
      <c r="X265" s="39"/>
    </row>
    <row r="266" spans="23:24">
      <c r="W266" s="38"/>
      <c r="X266" s="39"/>
    </row>
    <row r="267" spans="23:24">
      <c r="W267" s="38"/>
      <c r="X267" s="39"/>
    </row>
    <row r="268" spans="23:24">
      <c r="W268" s="38"/>
      <c r="X268" s="39"/>
    </row>
    <row r="269" spans="23:24">
      <c r="W269" s="38"/>
      <c r="X269" s="39"/>
    </row>
    <row r="270" spans="23:24">
      <c r="W270" s="38"/>
      <c r="X270" s="39"/>
    </row>
    <row r="271" spans="23:24">
      <c r="W271" s="38"/>
      <c r="X271" s="39"/>
    </row>
    <row r="272" spans="23:24">
      <c r="W272" s="38"/>
      <c r="X272" s="3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0FA7-8D58-E74E-8A26-F399A54F1FF6}">
  <dimension ref="A1:I39"/>
  <sheetViews>
    <sheetView workbookViewId="0">
      <selection activeCell="F13" sqref="F13"/>
    </sheetView>
  </sheetViews>
  <sheetFormatPr baseColWidth="10" defaultRowHeight="16"/>
  <cols>
    <col min="2" max="2" width="5.33203125" customWidth="1"/>
  </cols>
  <sheetData>
    <row r="1" spans="1:9">
      <c r="A1" s="103" t="s">
        <v>450</v>
      </c>
      <c r="B1" s="17"/>
      <c r="C1" s="17"/>
      <c r="D1" s="17"/>
      <c r="E1" s="17"/>
      <c r="F1" s="17"/>
      <c r="G1" s="17"/>
      <c r="H1" s="17"/>
      <c r="I1" s="17"/>
    </row>
    <row r="2" spans="1:9">
      <c r="A2" s="17" t="s">
        <v>352</v>
      </c>
      <c r="B2" s="17"/>
      <c r="C2" s="17"/>
      <c r="D2" s="17"/>
      <c r="E2" s="17"/>
      <c r="F2" s="17"/>
      <c r="G2" s="17"/>
      <c r="H2" s="17"/>
      <c r="I2" s="17"/>
    </row>
    <row r="3" spans="1:9">
      <c r="C3" s="17" t="s">
        <v>317</v>
      </c>
      <c r="D3" s="18" t="s">
        <v>318</v>
      </c>
      <c r="E3" s="19" t="s">
        <v>319</v>
      </c>
      <c r="F3" s="19" t="s">
        <v>347</v>
      </c>
      <c r="G3" s="19" t="s">
        <v>320</v>
      </c>
      <c r="H3" s="17" t="s">
        <v>321</v>
      </c>
      <c r="I3" s="17" t="s">
        <v>444</v>
      </c>
    </row>
    <row r="4" spans="1:9">
      <c r="A4" s="22" t="s">
        <v>350</v>
      </c>
      <c r="B4" s="27"/>
      <c r="C4" s="23"/>
      <c r="D4" s="24"/>
      <c r="E4" s="25"/>
      <c r="I4" s="17"/>
    </row>
    <row r="5" spans="1:9">
      <c r="A5" s="22" t="s">
        <v>334</v>
      </c>
      <c r="B5" s="22"/>
      <c r="C5" s="23">
        <v>2.8</v>
      </c>
      <c r="D5" s="24">
        <f t="shared" ref="D5:D13" si="0">0.5305*E5+G5</f>
        <v>2.7526627835194208</v>
      </c>
      <c r="E5" s="25">
        <v>5.2996206532903418</v>
      </c>
      <c r="F5" s="24">
        <v>5.42</v>
      </c>
      <c r="G5" s="24">
        <v>-5.8785973051105389E-2</v>
      </c>
      <c r="H5" s="26">
        <v>7.1675297702182518E-3</v>
      </c>
      <c r="I5" s="17"/>
    </row>
    <row r="6" spans="1:9">
      <c r="A6" s="22" t="s">
        <v>335</v>
      </c>
      <c r="B6" s="22"/>
      <c r="C6" s="23">
        <v>2.8</v>
      </c>
      <c r="D6" s="24">
        <f t="shared" si="0"/>
        <v>2.7104673859002806</v>
      </c>
      <c r="E6" s="25">
        <v>5.2030781088254203</v>
      </c>
      <c r="F6" s="24">
        <v>5.35</v>
      </c>
      <c r="G6" s="24">
        <v>-4.9765550831604624E-2</v>
      </c>
      <c r="H6" s="26">
        <v>4.2886156294909827E-3</v>
      </c>
      <c r="I6" s="17"/>
    </row>
    <row r="7" spans="1:9">
      <c r="A7" s="22" t="s">
        <v>335</v>
      </c>
      <c r="B7" s="22"/>
      <c r="C7" s="23">
        <v>2.8</v>
      </c>
      <c r="D7" s="24">
        <f t="shared" si="0"/>
        <v>2.7808926115017365</v>
      </c>
      <c r="E7" s="25">
        <v>5.3336583454646176</v>
      </c>
      <c r="F7" s="24">
        <v>5.35</v>
      </c>
      <c r="G7" s="24">
        <v>-4.8613140767242824E-2</v>
      </c>
      <c r="H7" s="26">
        <v>5.5482779034502832E-3</v>
      </c>
      <c r="I7" s="17"/>
    </row>
    <row r="8" spans="1:9">
      <c r="A8" s="22" t="s">
        <v>336</v>
      </c>
      <c r="B8" s="22"/>
      <c r="C8" s="23">
        <v>2.8</v>
      </c>
      <c r="D8" s="24">
        <f t="shared" si="0"/>
        <v>2.8028617417021615</v>
      </c>
      <c r="E8" s="25">
        <v>5.3562243739799804</v>
      </c>
      <c r="F8" s="24">
        <v>5.41</v>
      </c>
      <c r="G8" s="24">
        <v>-3.8615288694218E-2</v>
      </c>
      <c r="H8" s="26">
        <v>9.338721457838416E-3</v>
      </c>
      <c r="I8" s="17"/>
    </row>
    <row r="9" spans="1:9">
      <c r="A9" s="22" t="s">
        <v>339</v>
      </c>
      <c r="B9" s="22"/>
      <c r="C9" s="23">
        <v>2.6</v>
      </c>
      <c r="D9" s="24">
        <f t="shared" si="0"/>
        <v>2.7292601243492345</v>
      </c>
      <c r="E9" s="25">
        <v>5.2098562928487295</v>
      </c>
      <c r="F9" s="24">
        <v>5.26</v>
      </c>
      <c r="G9" s="24">
        <v>-3.4568639007016351E-2</v>
      </c>
      <c r="H9" s="26">
        <v>1.5309867856780523E-2</v>
      </c>
      <c r="I9" s="17"/>
    </row>
    <row r="10" spans="1:9">
      <c r="A10" s="22" t="s">
        <v>337</v>
      </c>
      <c r="B10" s="22"/>
      <c r="C10" s="23">
        <v>2.6</v>
      </c>
      <c r="D10" s="24">
        <f t="shared" si="0"/>
        <v>2.793102589922916</v>
      </c>
      <c r="E10" s="25">
        <v>5.3432281857009301</v>
      </c>
      <c r="F10" s="24">
        <v>5.42</v>
      </c>
      <c r="G10" s="24">
        <v>-4.1479962591427284E-2</v>
      </c>
      <c r="H10" s="26">
        <v>1.0181538843789051E-2</v>
      </c>
      <c r="I10" s="17"/>
    </row>
    <row r="11" spans="1:9">
      <c r="A11" s="22" t="s">
        <v>338</v>
      </c>
      <c r="B11" s="22"/>
      <c r="C11" s="23">
        <v>2.9</v>
      </c>
      <c r="D11" s="24">
        <f t="shared" si="0"/>
        <v>2.7005469337073698</v>
      </c>
      <c r="E11" s="25">
        <v>5.1537864810535741</v>
      </c>
      <c r="F11" s="24">
        <v>5.26</v>
      </c>
      <c r="G11" s="24">
        <v>-3.3536794491550857E-2</v>
      </c>
      <c r="H11" s="26">
        <v>1.0458365150716601E-2</v>
      </c>
      <c r="I11" s="17"/>
    </row>
    <row r="12" spans="1:9">
      <c r="A12" s="22" t="s">
        <v>341</v>
      </c>
      <c r="B12" s="22"/>
      <c r="C12" s="23">
        <v>2.9</v>
      </c>
      <c r="D12" s="24">
        <f t="shared" si="0"/>
        <v>2.7327649328780499</v>
      </c>
      <c r="E12" s="25">
        <v>5.2466772831328568</v>
      </c>
      <c r="F12" s="24">
        <v>5.25</v>
      </c>
      <c r="G12" s="24">
        <v>-5.0597365823930436E-2</v>
      </c>
      <c r="H12" s="26">
        <v>9.3078396103668613E-3</v>
      </c>
      <c r="I12" s="17"/>
    </row>
    <row r="13" spans="1:9">
      <c r="A13" s="22" t="s">
        <v>341</v>
      </c>
      <c r="B13" s="22"/>
      <c r="C13" s="23">
        <v>2.9</v>
      </c>
      <c r="D13" s="24">
        <f t="shared" si="0"/>
        <v>2.8583193057102765</v>
      </c>
      <c r="E13" s="25">
        <v>5.4833490509598626</v>
      </c>
      <c r="F13" s="24">
        <v>5.25</v>
      </c>
      <c r="G13" s="24">
        <v>-5.0597365823930436E-2</v>
      </c>
      <c r="H13" s="26">
        <v>9.3078396103668613E-3</v>
      </c>
      <c r="I13" s="17" t="s">
        <v>442</v>
      </c>
    </row>
    <row r="14" spans="1:9">
      <c r="A14" s="27"/>
      <c r="B14" s="27"/>
      <c r="C14" s="27"/>
      <c r="D14" s="27"/>
      <c r="E14" s="27"/>
      <c r="F14" s="22" t="s">
        <v>349</v>
      </c>
      <c r="G14" s="28">
        <f>AVERAGE(G5:G13)</f>
        <v>-4.5173342342447347E-2</v>
      </c>
      <c r="H14" s="28">
        <f>STDEV(G5:G13)</f>
        <v>8.5263009904191587E-3</v>
      </c>
      <c r="I14" s="17" t="s">
        <v>443</v>
      </c>
    </row>
    <row r="15" spans="1:9">
      <c r="A15" s="17" t="s">
        <v>348</v>
      </c>
      <c r="B15" s="17"/>
      <c r="I15" s="17"/>
    </row>
    <row r="16" spans="1:9">
      <c r="A16" s="22" t="s">
        <v>340</v>
      </c>
      <c r="B16" s="22"/>
      <c r="C16" s="23">
        <v>2.1</v>
      </c>
      <c r="D16" s="24">
        <f t="shared" ref="D16:D27" si="1">0.5305*E16+G16</f>
        <v>2.7198442440446171</v>
      </c>
      <c r="E16" s="25">
        <v>5.2100454954844544</v>
      </c>
      <c r="F16" s="24">
        <v>5.28</v>
      </c>
      <c r="G16" s="24">
        <v>-4.4084891309885479E-2</v>
      </c>
      <c r="H16" s="26">
        <v>1.2621631711818175E-2</v>
      </c>
      <c r="I16" s="17"/>
    </row>
    <row r="17" spans="1:9">
      <c r="A17" s="22" t="s">
        <v>325</v>
      </c>
      <c r="B17" s="22"/>
      <c r="C17" s="23">
        <v>2.1</v>
      </c>
      <c r="D17" s="24">
        <f t="shared" si="1"/>
        <v>2.6920263372383135</v>
      </c>
      <c r="E17" s="25">
        <v>5.1630381637071983</v>
      </c>
      <c r="F17" s="24">
        <v>5.1100000000000003</v>
      </c>
      <c r="G17" s="24">
        <v>-4.6965408608354776E-2</v>
      </c>
      <c r="H17" s="26">
        <v>1.4352131922582079E-2</v>
      </c>
      <c r="I17" s="17"/>
    </row>
    <row r="18" spans="1:9">
      <c r="A18" s="22" t="s">
        <v>326</v>
      </c>
      <c r="B18" s="22"/>
      <c r="C18" s="23">
        <v>2.1</v>
      </c>
      <c r="D18" s="24">
        <f t="shared" si="1"/>
        <v>2.9009826807791432</v>
      </c>
      <c r="E18" s="25">
        <v>5.5885988675500045</v>
      </c>
      <c r="F18" s="24">
        <v>5.21</v>
      </c>
      <c r="G18" s="24">
        <v>-6.3769018456134294E-2</v>
      </c>
      <c r="H18" s="26">
        <v>1.4496759347336454E-2</v>
      </c>
      <c r="I18" s="20"/>
    </row>
    <row r="19" spans="1:9">
      <c r="A19" s="22" t="s">
        <v>327</v>
      </c>
      <c r="B19" s="22"/>
      <c r="C19" s="23">
        <v>2</v>
      </c>
      <c r="D19" s="24">
        <f t="shared" si="1"/>
        <v>2.8459447541852287</v>
      </c>
      <c r="E19" s="25">
        <v>5.4844483182154828</v>
      </c>
      <c r="F19" s="24">
        <v>5.35</v>
      </c>
      <c r="G19" s="24">
        <v>-6.355507862808496E-2</v>
      </c>
      <c r="H19" s="26">
        <v>5.6600170684787832E-3</v>
      </c>
      <c r="I19" s="17"/>
    </row>
    <row r="20" spans="1:9">
      <c r="A20" s="22" t="s">
        <v>328</v>
      </c>
      <c r="B20" s="22"/>
      <c r="C20" s="23">
        <v>2</v>
      </c>
      <c r="D20" s="24">
        <f t="shared" si="1"/>
        <v>2.7488461087115694</v>
      </c>
      <c r="E20" s="25">
        <v>5.2992234838102776</v>
      </c>
      <c r="F20" s="24">
        <v>5.17</v>
      </c>
      <c r="G20" s="24">
        <v>-6.2391949449782616E-2</v>
      </c>
      <c r="H20" s="26">
        <v>9.7164569133856675E-3</v>
      </c>
      <c r="I20" s="17"/>
    </row>
    <row r="21" spans="1:9">
      <c r="A21" s="22" t="s">
        <v>329</v>
      </c>
      <c r="B21" s="22"/>
      <c r="C21" s="23">
        <v>2</v>
      </c>
      <c r="D21" s="24">
        <f t="shared" si="1"/>
        <v>2.9436541355793016</v>
      </c>
      <c r="E21" s="25">
        <v>5.6616255984484827</v>
      </c>
      <c r="F21" s="24">
        <v>5.36</v>
      </c>
      <c r="G21" s="24">
        <v>-5.9838244397617993E-2</v>
      </c>
      <c r="H21" s="26">
        <v>8.8154885931946564E-3</v>
      </c>
      <c r="I21" s="17"/>
    </row>
    <row r="22" spans="1:9">
      <c r="A22" s="22" t="s">
        <v>330</v>
      </c>
      <c r="B22" s="22"/>
      <c r="C22" s="23">
        <v>2</v>
      </c>
      <c r="D22" s="24">
        <f t="shared" si="1"/>
        <v>2.7142580300176937</v>
      </c>
      <c r="E22" s="25">
        <v>5.1937218501291555</v>
      </c>
      <c r="F22" s="24">
        <v>5.42</v>
      </c>
      <c r="G22" s="24">
        <v>-4.1011411475823212E-2</v>
      </c>
      <c r="H22" s="26">
        <v>1.0995865907344736E-2</v>
      </c>
      <c r="I22" s="17"/>
    </row>
    <row r="23" spans="1:9">
      <c r="A23" s="22" t="s">
        <v>331</v>
      </c>
      <c r="B23" s="22"/>
      <c r="C23" s="23">
        <v>2</v>
      </c>
      <c r="D23" s="24">
        <f t="shared" si="1"/>
        <v>2.7310166621327627</v>
      </c>
      <c r="E23" s="25">
        <v>5.2162165398506124</v>
      </c>
      <c r="F23" s="24">
        <v>5.25</v>
      </c>
      <c r="G23" s="24">
        <v>-3.6186212257986808E-2</v>
      </c>
      <c r="H23" s="26">
        <v>1.2239214427982183E-2</v>
      </c>
      <c r="I23" s="17"/>
    </row>
    <row r="24" spans="1:9">
      <c r="A24" s="22" t="s">
        <v>332</v>
      </c>
      <c r="B24" s="22"/>
      <c r="C24" s="23">
        <v>2</v>
      </c>
      <c r="D24" s="24">
        <f t="shared" si="1"/>
        <v>2.7364854241258048</v>
      </c>
      <c r="E24" s="25">
        <v>5.2469389593951226</v>
      </c>
      <c r="F24" s="24">
        <v>5.34</v>
      </c>
      <c r="G24" s="24">
        <v>-4.7015693833307629E-2</v>
      </c>
      <c r="H24" s="26">
        <v>1.3524003693760023E-2</v>
      </c>
      <c r="I24" s="17"/>
    </row>
    <row r="25" spans="1:9">
      <c r="A25" s="22" t="s">
        <v>324</v>
      </c>
      <c r="B25" s="22"/>
      <c r="C25" s="23">
        <v>2</v>
      </c>
      <c r="D25" s="24">
        <f t="shared" si="1"/>
        <v>2.6673685818676582</v>
      </c>
      <c r="E25" s="25">
        <v>5.1010505136604367</v>
      </c>
      <c r="F25" s="24">
        <v>5.34</v>
      </c>
      <c r="G25" s="24">
        <v>-3.873871562920353E-2</v>
      </c>
      <c r="H25" s="26">
        <v>7.3431133407756985E-3</v>
      </c>
      <c r="I25" s="17"/>
    </row>
    <row r="26" spans="1:9">
      <c r="A26" s="22" t="s">
        <v>322</v>
      </c>
      <c r="B26" s="22"/>
      <c r="C26" s="23">
        <v>1.8</v>
      </c>
      <c r="D26" s="24">
        <f t="shared" si="1"/>
        <v>2.8365927873669889</v>
      </c>
      <c r="E26" s="25">
        <v>5.4449371699547191</v>
      </c>
      <c r="F26" s="24">
        <v>5.26</v>
      </c>
      <c r="G26" s="24">
        <v>-5.1946381293989236E-2</v>
      </c>
      <c r="H26" s="26">
        <v>1.0721318654171192E-2</v>
      </c>
      <c r="I26" s="17"/>
    </row>
    <row r="27" spans="1:9">
      <c r="A27" s="22" t="s">
        <v>333</v>
      </c>
      <c r="B27" s="22"/>
      <c r="C27" s="23">
        <v>1.8</v>
      </c>
      <c r="D27" s="24">
        <f t="shared" si="1"/>
        <v>2.7270293605120672</v>
      </c>
      <c r="E27" s="25">
        <v>5.237038815620835</v>
      </c>
      <c r="F27" s="24">
        <v>5.19</v>
      </c>
      <c r="G27" s="24">
        <v>-5.1219731174785746E-2</v>
      </c>
      <c r="H27" s="26">
        <v>5.3762512216951417E-3</v>
      </c>
      <c r="I27" s="17" t="s">
        <v>445</v>
      </c>
    </row>
    <row r="28" spans="1:9">
      <c r="F28" s="22" t="s">
        <v>349</v>
      </c>
      <c r="G28" s="28">
        <f>AVERAGE(G16:G27)</f>
        <v>-5.0560228042913019E-2</v>
      </c>
      <c r="H28" s="28">
        <f>STDEV(G16:G27)</f>
        <v>9.8936282927984537E-3</v>
      </c>
      <c r="I28" s="17" t="s">
        <v>446</v>
      </c>
    </row>
    <row r="29" spans="1:9">
      <c r="A29" s="22" t="s">
        <v>351</v>
      </c>
      <c r="B29" s="27"/>
      <c r="C29" s="27"/>
      <c r="D29" s="27"/>
      <c r="E29" s="27"/>
      <c r="F29" s="27"/>
      <c r="G29" s="27"/>
      <c r="H29" s="27"/>
    </row>
    <row r="30" spans="1:9">
      <c r="A30" s="21" t="s">
        <v>342</v>
      </c>
      <c r="B30" s="29"/>
      <c r="C30" s="29">
        <v>0.4</v>
      </c>
      <c r="D30" s="30">
        <v>3.0436432774932829</v>
      </c>
      <c r="E30" s="31">
        <v>5.8348382779158108</v>
      </c>
      <c r="F30" s="30">
        <v>5.8518941033053471</v>
      </c>
      <c r="G30" s="30">
        <v>-5.1738428941054362E-2</v>
      </c>
      <c r="H30" s="26">
        <v>5.0667477024230311E-3</v>
      </c>
    </row>
    <row r="31" spans="1:9">
      <c r="A31" s="29" t="s">
        <v>343</v>
      </c>
      <c r="B31" s="29"/>
      <c r="C31" s="29">
        <v>0.4</v>
      </c>
      <c r="D31" s="30">
        <v>3.0085403613815043</v>
      </c>
      <c r="E31" s="31">
        <v>5.7790644086083089</v>
      </c>
      <c r="F31" s="30">
        <v>5.7957954156560865</v>
      </c>
      <c r="G31" s="30">
        <v>-5.7253307385203497E-2</v>
      </c>
      <c r="H31" s="26">
        <v>2.6400350189036159E-3</v>
      </c>
    </row>
    <row r="32" spans="1:9">
      <c r="A32" s="21" t="s">
        <v>344</v>
      </c>
      <c r="B32" s="29"/>
      <c r="C32" s="29">
        <v>0.4</v>
      </c>
      <c r="D32" s="30">
        <v>2.7557353930617317</v>
      </c>
      <c r="E32" s="31">
        <v>5.2920804522805955</v>
      </c>
      <c r="F32" s="30">
        <v>5.3061082445222185</v>
      </c>
      <c r="G32" s="30">
        <v>-5.1713286873124285E-2</v>
      </c>
      <c r="H32" s="26">
        <v>1.3562035722424131E-2</v>
      </c>
    </row>
    <row r="33" spans="1:9">
      <c r="A33" s="29" t="s">
        <v>345</v>
      </c>
      <c r="B33" s="29"/>
      <c r="C33" s="29">
        <v>0.4</v>
      </c>
      <c r="D33" s="30">
        <v>2.4502503040545713</v>
      </c>
      <c r="E33" s="31">
        <v>4.7225378001812093</v>
      </c>
      <c r="F33" s="30">
        <v>5.61</v>
      </c>
      <c r="G33" s="30">
        <v>-5.5055998941559839E-2</v>
      </c>
      <c r="H33" s="26">
        <v>4.6969442127747256E-3</v>
      </c>
    </row>
    <row r="34" spans="1:9">
      <c r="A34" s="29" t="s">
        <v>346</v>
      </c>
      <c r="B34" s="29"/>
      <c r="C34" s="29">
        <v>0.4</v>
      </c>
      <c r="D34" s="30">
        <v>2.5562113546336094</v>
      </c>
      <c r="E34" s="31">
        <v>4.9035363549695763</v>
      </c>
      <c r="F34" s="30">
        <v>5.67</v>
      </c>
      <c r="G34" s="30">
        <v>-4.5114681677750471E-2</v>
      </c>
      <c r="H34" s="26">
        <v>6.7326599256906493E-3</v>
      </c>
      <c r="I34" s="17" t="s">
        <v>448</v>
      </c>
    </row>
    <row r="35" spans="1:9">
      <c r="A35" s="27"/>
      <c r="B35" s="27"/>
      <c r="C35" s="27"/>
      <c r="D35" s="27"/>
      <c r="E35" s="27"/>
      <c r="F35" s="22" t="s">
        <v>349</v>
      </c>
      <c r="G35" s="28">
        <f>AVERAGE(G30:G34)</f>
        <v>-5.2175140763738491E-2</v>
      </c>
      <c r="H35" s="28">
        <f>STDEV(G30:G34)</f>
        <v>4.5918740404474242E-3</v>
      </c>
      <c r="I35" s="17" t="s">
        <v>447</v>
      </c>
    </row>
    <row r="36" spans="1:9">
      <c r="A36" s="22" t="s">
        <v>352</v>
      </c>
      <c r="B36" s="27"/>
      <c r="C36" s="27"/>
      <c r="D36" s="27"/>
      <c r="E36" s="27"/>
      <c r="F36" s="27"/>
      <c r="G36" s="27"/>
      <c r="H36" s="27"/>
    </row>
    <row r="37" spans="1:9">
      <c r="A37" s="17" t="s">
        <v>440</v>
      </c>
      <c r="B37" s="27"/>
      <c r="C37" s="27"/>
      <c r="D37" s="27"/>
      <c r="E37" s="27"/>
      <c r="F37" s="27"/>
      <c r="G37" s="27"/>
      <c r="H37" s="27"/>
    </row>
    <row r="38" spans="1:9">
      <c r="A38" s="17" t="s">
        <v>323</v>
      </c>
    </row>
    <row r="39" spans="1:9">
      <c r="A39" t="s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2594-BE79-DF49-8827-535198BAC54A}">
  <dimension ref="A1:J99"/>
  <sheetViews>
    <sheetView topLeftCell="A62" workbookViewId="0">
      <selection activeCell="G81" sqref="G81"/>
    </sheetView>
  </sheetViews>
  <sheetFormatPr baseColWidth="10" defaultRowHeight="16"/>
  <cols>
    <col min="4" max="4" width="15.5" customWidth="1"/>
    <col min="8" max="8" width="6.33203125" customWidth="1"/>
    <col min="9" max="9" width="12" customWidth="1"/>
    <col min="10" max="10" width="9.5" style="3" customWidth="1"/>
  </cols>
  <sheetData>
    <row r="1" spans="1:10">
      <c r="A1" t="s">
        <v>399</v>
      </c>
    </row>
    <row r="3" spans="1:10">
      <c r="A3" t="s">
        <v>0</v>
      </c>
      <c r="B3" t="s">
        <v>1</v>
      </c>
      <c r="C3" t="s">
        <v>2</v>
      </c>
      <c r="E3" t="s">
        <v>3</v>
      </c>
      <c r="F3" t="s">
        <v>4</v>
      </c>
      <c r="G3" t="s">
        <v>5</v>
      </c>
      <c r="I3" t="s">
        <v>136</v>
      </c>
      <c r="J3" t="s">
        <v>135</v>
      </c>
    </row>
    <row r="4" spans="1:10" ht="19">
      <c r="A4" s="1" t="s">
        <v>6</v>
      </c>
      <c r="C4" s="2" t="s">
        <v>7</v>
      </c>
      <c r="E4" s="1">
        <v>4.93</v>
      </c>
      <c r="F4">
        <v>5.61</v>
      </c>
      <c r="G4">
        <v>5.28</v>
      </c>
      <c r="I4">
        <v>1.7</v>
      </c>
      <c r="J4">
        <v>0.1</v>
      </c>
    </row>
    <row r="5" spans="1:10" ht="19">
      <c r="A5" s="1" t="s">
        <v>8</v>
      </c>
      <c r="C5" s="2" t="s">
        <v>9</v>
      </c>
      <c r="E5" s="1">
        <v>5.27</v>
      </c>
      <c r="F5">
        <v>5.79</v>
      </c>
      <c r="G5">
        <v>5.54</v>
      </c>
      <c r="I5">
        <v>1.7</v>
      </c>
      <c r="J5">
        <v>0.1</v>
      </c>
    </row>
    <row r="6" spans="1:10" ht="19">
      <c r="A6" s="1" t="s">
        <v>8</v>
      </c>
      <c r="C6" s="2" t="s">
        <v>10</v>
      </c>
      <c r="E6" s="1">
        <v>5.17</v>
      </c>
      <c r="F6">
        <v>5.75</v>
      </c>
      <c r="G6">
        <v>5.45</v>
      </c>
      <c r="I6">
        <v>1.7</v>
      </c>
      <c r="J6">
        <v>0.1</v>
      </c>
    </row>
    <row r="7" spans="1:10" ht="19">
      <c r="A7" s="1" t="s">
        <v>8</v>
      </c>
      <c r="C7" s="2" t="s">
        <v>11</v>
      </c>
      <c r="E7" s="1">
        <v>5.42</v>
      </c>
      <c r="F7">
        <v>5.81</v>
      </c>
      <c r="G7">
        <v>5.72</v>
      </c>
      <c r="I7">
        <v>1.7</v>
      </c>
      <c r="J7">
        <v>0.1</v>
      </c>
    </row>
    <row r="8" spans="1:10" ht="19">
      <c r="A8" s="1" t="s">
        <v>8</v>
      </c>
      <c r="C8" s="2" t="s">
        <v>12</v>
      </c>
      <c r="E8" s="1">
        <v>5.2</v>
      </c>
      <c r="F8">
        <v>5.86</v>
      </c>
      <c r="G8">
        <v>5.57</v>
      </c>
      <c r="I8">
        <v>1.7</v>
      </c>
      <c r="J8">
        <v>0.1</v>
      </c>
    </row>
    <row r="9" spans="1:10" ht="19">
      <c r="A9" s="1" t="s">
        <v>13</v>
      </c>
      <c r="C9" s="2" t="s">
        <v>14</v>
      </c>
      <c r="E9" s="1">
        <v>4.9400000000000004</v>
      </c>
      <c r="F9">
        <v>5.77</v>
      </c>
      <c r="G9">
        <v>5.25</v>
      </c>
      <c r="I9">
        <v>0.05</v>
      </c>
      <c r="J9">
        <v>0.1</v>
      </c>
    </row>
    <row r="10" spans="1:10" ht="19">
      <c r="A10" s="1" t="s">
        <v>13</v>
      </c>
      <c r="C10" s="2" t="s">
        <v>15</v>
      </c>
      <c r="E10" s="1">
        <v>5.14</v>
      </c>
      <c r="F10">
        <v>5.4</v>
      </c>
      <c r="G10">
        <v>5.62</v>
      </c>
      <c r="I10">
        <v>0.05</v>
      </c>
      <c r="J10">
        <v>0.1</v>
      </c>
    </row>
    <row r="11" spans="1:10" ht="19">
      <c r="A11" s="1" t="s">
        <v>8</v>
      </c>
      <c r="C11" s="2" t="s">
        <v>16</v>
      </c>
      <c r="E11" s="1">
        <v>5.03</v>
      </c>
      <c r="F11">
        <v>5.49</v>
      </c>
      <c r="G11">
        <v>5.41</v>
      </c>
      <c r="I11">
        <v>1.7</v>
      </c>
      <c r="J11">
        <v>0.1</v>
      </c>
    </row>
    <row r="12" spans="1:10" ht="19">
      <c r="A12" s="1" t="s">
        <v>8</v>
      </c>
      <c r="C12" s="2" t="s">
        <v>17</v>
      </c>
      <c r="E12" s="1">
        <v>5.15</v>
      </c>
      <c r="F12">
        <v>5.58</v>
      </c>
      <c r="G12">
        <v>5.36</v>
      </c>
      <c r="I12">
        <v>1.7</v>
      </c>
      <c r="J12">
        <v>0.1</v>
      </c>
    </row>
    <row r="13" spans="1:10" ht="19">
      <c r="A13" s="1" t="s">
        <v>8</v>
      </c>
      <c r="C13" s="2" t="s">
        <v>18</v>
      </c>
      <c r="E13" s="1">
        <v>5.18</v>
      </c>
      <c r="F13">
        <v>5.72</v>
      </c>
      <c r="G13">
        <v>5.63</v>
      </c>
      <c r="I13">
        <v>1.7</v>
      </c>
      <c r="J13">
        <v>0.1</v>
      </c>
    </row>
    <row r="14" spans="1:10" ht="19">
      <c r="A14" s="1" t="s">
        <v>6</v>
      </c>
      <c r="C14" s="2" t="s">
        <v>19</v>
      </c>
      <c r="E14" s="1">
        <v>5.15</v>
      </c>
      <c r="F14">
        <v>5.7</v>
      </c>
      <c r="G14">
        <v>5.56</v>
      </c>
      <c r="I14">
        <v>1.7</v>
      </c>
      <c r="J14">
        <v>0.1</v>
      </c>
    </row>
    <row r="15" spans="1:10" ht="19">
      <c r="A15" s="1" t="s">
        <v>20</v>
      </c>
      <c r="C15" s="2" t="s">
        <v>21</v>
      </c>
      <c r="E15" s="1">
        <v>5.05</v>
      </c>
      <c r="F15">
        <v>5.52</v>
      </c>
      <c r="G15">
        <v>5.38</v>
      </c>
      <c r="I15">
        <v>0.05</v>
      </c>
      <c r="J15">
        <v>0.1</v>
      </c>
    </row>
    <row r="16" spans="1:10" ht="19">
      <c r="A16" s="1" t="s">
        <v>13</v>
      </c>
      <c r="C16" s="2" t="s">
        <v>22</v>
      </c>
      <c r="E16" s="1">
        <v>5.12</v>
      </c>
      <c r="F16">
        <v>5.76</v>
      </c>
      <c r="G16">
        <v>5.69</v>
      </c>
      <c r="I16">
        <v>0.05</v>
      </c>
      <c r="J16">
        <v>0.1</v>
      </c>
    </row>
    <row r="17" spans="1:10" ht="19">
      <c r="A17" s="1" t="s">
        <v>8</v>
      </c>
      <c r="C17" s="2" t="s">
        <v>23</v>
      </c>
      <c r="E17" s="1">
        <v>5.08</v>
      </c>
      <c r="F17">
        <v>5.33</v>
      </c>
      <c r="I17">
        <v>1.7</v>
      </c>
      <c r="J17">
        <v>0.1</v>
      </c>
    </row>
    <row r="18" spans="1:10" ht="19">
      <c r="A18" s="1" t="s">
        <v>8</v>
      </c>
      <c r="C18" s="2" t="s">
        <v>24</v>
      </c>
      <c r="E18" s="1">
        <v>4.97</v>
      </c>
      <c r="F18">
        <v>5.44</v>
      </c>
      <c r="I18">
        <v>1.7</v>
      </c>
      <c r="J18">
        <v>0.1</v>
      </c>
    </row>
    <row r="19" spans="1:10" ht="19">
      <c r="A19" s="1" t="s">
        <v>25</v>
      </c>
      <c r="C19" s="2" t="s">
        <v>26</v>
      </c>
      <c r="E19" s="1">
        <v>5.24</v>
      </c>
      <c r="F19">
        <v>5.89</v>
      </c>
      <c r="G19">
        <v>5.84</v>
      </c>
      <c r="I19">
        <v>0.35</v>
      </c>
    </row>
    <row r="20" spans="1:10" ht="19">
      <c r="A20" s="1" t="s">
        <v>25</v>
      </c>
      <c r="C20" s="2" t="s">
        <v>27</v>
      </c>
      <c r="E20" s="1">
        <v>5.28</v>
      </c>
      <c r="F20">
        <v>5.86</v>
      </c>
      <c r="G20">
        <v>5.9</v>
      </c>
      <c r="I20">
        <v>0.35</v>
      </c>
    </row>
    <row r="21" spans="1:10" ht="19">
      <c r="A21" s="1" t="s">
        <v>25</v>
      </c>
      <c r="C21" s="2" t="s">
        <v>28</v>
      </c>
      <c r="E21" s="1">
        <v>5.25</v>
      </c>
      <c r="F21">
        <v>5.89</v>
      </c>
      <c r="G21">
        <v>5.65</v>
      </c>
      <c r="I21">
        <v>0.35</v>
      </c>
    </row>
    <row r="22" spans="1:10" ht="19">
      <c r="A22" s="1" t="s">
        <v>25</v>
      </c>
      <c r="C22" s="2" t="s">
        <v>29</v>
      </c>
      <c r="E22" s="1">
        <v>5.15</v>
      </c>
      <c r="F22">
        <v>5.66</v>
      </c>
      <c r="G22">
        <v>5.68</v>
      </c>
      <c r="I22">
        <v>0.35</v>
      </c>
    </row>
    <row r="23" spans="1:10" ht="19">
      <c r="A23" s="1" t="s">
        <v>25</v>
      </c>
      <c r="C23" s="2" t="s">
        <v>30</v>
      </c>
      <c r="E23" s="1">
        <v>5</v>
      </c>
      <c r="F23">
        <v>5.73</v>
      </c>
      <c r="G23">
        <v>5.51</v>
      </c>
      <c r="I23">
        <v>0.35</v>
      </c>
    </row>
    <row r="24" spans="1:10" ht="19">
      <c r="A24" s="1" t="s">
        <v>31</v>
      </c>
      <c r="C24" s="2" t="s">
        <v>32</v>
      </c>
      <c r="E24" s="1">
        <v>5.41</v>
      </c>
      <c r="F24">
        <v>5.73</v>
      </c>
      <c r="G24">
        <v>5.4</v>
      </c>
      <c r="I24">
        <v>1.8</v>
      </c>
    </row>
    <row r="25" spans="1:10" ht="19">
      <c r="A25" s="1" t="s">
        <v>31</v>
      </c>
      <c r="C25" s="2" t="s">
        <v>33</v>
      </c>
      <c r="E25" s="1">
        <v>5.47</v>
      </c>
      <c r="F25">
        <v>5.75</v>
      </c>
      <c r="G25">
        <v>5.53</v>
      </c>
      <c r="I25">
        <v>1.8</v>
      </c>
    </row>
    <row r="26" spans="1:10" ht="19">
      <c r="A26" s="1" t="s">
        <v>31</v>
      </c>
      <c r="C26" s="2" t="s">
        <v>34</v>
      </c>
      <c r="E26" s="1">
        <v>5.24</v>
      </c>
      <c r="F26">
        <v>5.53</v>
      </c>
      <c r="G26">
        <v>5.64</v>
      </c>
      <c r="I26">
        <v>1.8</v>
      </c>
    </row>
    <row r="27" spans="1:10" ht="19">
      <c r="A27" s="1" t="s">
        <v>31</v>
      </c>
      <c r="C27" s="2">
        <v>126</v>
      </c>
      <c r="E27" s="1">
        <v>5.47</v>
      </c>
      <c r="F27">
        <v>5.68</v>
      </c>
      <c r="G27">
        <v>5.48</v>
      </c>
      <c r="I27">
        <v>1.8</v>
      </c>
    </row>
    <row r="28" spans="1:10" ht="19">
      <c r="A28" s="1" t="s">
        <v>35</v>
      </c>
      <c r="C28" s="2" t="s">
        <v>36</v>
      </c>
      <c r="E28" s="1">
        <v>5.5</v>
      </c>
      <c r="F28">
        <v>5.68</v>
      </c>
      <c r="G28">
        <v>5.5</v>
      </c>
      <c r="I28">
        <v>1.8</v>
      </c>
    </row>
    <row r="29" spans="1:10" ht="19">
      <c r="A29" s="1" t="s">
        <v>31</v>
      </c>
      <c r="C29" s="2" t="s">
        <v>37</v>
      </c>
      <c r="E29" s="1">
        <v>5.27</v>
      </c>
      <c r="F29">
        <v>5.45</v>
      </c>
      <c r="G29">
        <v>5.44</v>
      </c>
      <c r="I29">
        <v>1.8</v>
      </c>
    </row>
    <row r="30" spans="1:10" ht="19">
      <c r="A30" s="1" t="s">
        <v>31</v>
      </c>
      <c r="C30" s="2" t="s">
        <v>38</v>
      </c>
      <c r="E30" s="1">
        <v>5.26</v>
      </c>
      <c r="F30">
        <v>5.56</v>
      </c>
      <c r="G30">
        <v>5.42</v>
      </c>
      <c r="I30">
        <v>1.8</v>
      </c>
    </row>
    <row r="31" spans="1:10" ht="19">
      <c r="A31" s="1" t="s">
        <v>31</v>
      </c>
      <c r="C31" s="2">
        <v>145</v>
      </c>
      <c r="E31" s="1">
        <v>5.22</v>
      </c>
      <c r="F31">
        <v>5.7</v>
      </c>
      <c r="G31">
        <v>5.58</v>
      </c>
      <c r="I31">
        <v>1.8</v>
      </c>
    </row>
    <row r="32" spans="1:10" ht="19">
      <c r="A32" s="1" t="s">
        <v>35</v>
      </c>
      <c r="C32" s="2" t="s">
        <v>39</v>
      </c>
      <c r="E32" s="1">
        <v>5.05</v>
      </c>
      <c r="F32">
        <v>5.73</v>
      </c>
      <c r="G32">
        <v>5.58</v>
      </c>
      <c r="I32">
        <v>1.8</v>
      </c>
    </row>
    <row r="33" spans="1:9" ht="19">
      <c r="A33" s="1" t="s">
        <v>31</v>
      </c>
      <c r="C33" s="2" t="s">
        <v>40</v>
      </c>
      <c r="E33" s="1">
        <v>5.19</v>
      </c>
      <c r="F33">
        <v>5.56</v>
      </c>
      <c r="G33">
        <v>5.49</v>
      </c>
      <c r="I33">
        <v>1.8</v>
      </c>
    </row>
    <row r="34" spans="1:9" ht="19">
      <c r="A34" s="1" t="s">
        <v>31</v>
      </c>
      <c r="C34" s="2">
        <v>160</v>
      </c>
      <c r="E34" s="1">
        <v>5.25</v>
      </c>
      <c r="F34">
        <v>5.48</v>
      </c>
      <c r="G34">
        <v>5.32</v>
      </c>
      <c r="I34">
        <v>1.8</v>
      </c>
    </row>
    <row r="35" spans="1:9" ht="19">
      <c r="A35" s="1" t="s">
        <v>41</v>
      </c>
      <c r="C35" s="2" t="s">
        <v>42</v>
      </c>
      <c r="E35" s="1">
        <v>5.18</v>
      </c>
      <c r="F35">
        <v>5.7</v>
      </c>
      <c r="G35">
        <v>5.51</v>
      </c>
      <c r="I35">
        <v>1.8</v>
      </c>
    </row>
    <row r="36" spans="1:9" ht="19">
      <c r="A36" s="1" t="s">
        <v>43</v>
      </c>
      <c r="C36" s="2" t="s">
        <v>44</v>
      </c>
      <c r="E36" s="1">
        <v>5.25</v>
      </c>
      <c r="I36">
        <v>2.6</v>
      </c>
    </row>
    <row r="37" spans="1:9">
      <c r="A37" s="1" t="s">
        <v>45</v>
      </c>
      <c r="C37" s="1" t="s">
        <v>46</v>
      </c>
      <c r="E37" s="1">
        <v>5.22</v>
      </c>
      <c r="F37">
        <v>5.55</v>
      </c>
      <c r="I37">
        <v>2.6</v>
      </c>
    </row>
    <row r="38" spans="1:9">
      <c r="A38" s="1" t="s">
        <v>45</v>
      </c>
      <c r="C38" s="1" t="s">
        <v>47</v>
      </c>
      <c r="E38" s="1">
        <v>5.19</v>
      </c>
      <c r="I38">
        <v>2.6</v>
      </c>
    </row>
    <row r="39" spans="1:9">
      <c r="A39" s="1" t="s">
        <v>45</v>
      </c>
      <c r="C39" s="1" t="s">
        <v>48</v>
      </c>
      <c r="E39" s="1">
        <v>5.12</v>
      </c>
      <c r="I39">
        <v>2.6</v>
      </c>
    </row>
    <row r="40" spans="1:9">
      <c r="A40" s="1" t="s">
        <v>45</v>
      </c>
      <c r="C40" s="1" t="s">
        <v>49</v>
      </c>
      <c r="E40" s="1">
        <v>5.25</v>
      </c>
      <c r="I40">
        <v>2.6</v>
      </c>
    </row>
    <row r="41" spans="1:9">
      <c r="A41" s="1" t="s">
        <v>45</v>
      </c>
      <c r="C41" s="1" t="s">
        <v>50</v>
      </c>
      <c r="E41" s="1">
        <v>5.28</v>
      </c>
      <c r="F41">
        <v>5.9</v>
      </c>
      <c r="I41">
        <v>2.6</v>
      </c>
    </row>
    <row r="42" spans="1:9">
      <c r="A42" s="1" t="s">
        <v>45</v>
      </c>
      <c r="C42" s="1" t="s">
        <v>51</v>
      </c>
      <c r="E42" s="1">
        <v>5.1100000000000003</v>
      </c>
      <c r="F42">
        <v>5.84</v>
      </c>
      <c r="I42">
        <v>2.6</v>
      </c>
    </row>
    <row r="43" spans="1:9">
      <c r="A43" s="1" t="s">
        <v>45</v>
      </c>
      <c r="C43" s="1" t="s">
        <v>52</v>
      </c>
      <c r="E43" s="1">
        <v>5.25</v>
      </c>
      <c r="F43">
        <v>5.57</v>
      </c>
      <c r="G43">
        <v>5.59</v>
      </c>
      <c r="I43">
        <v>2.6</v>
      </c>
    </row>
    <row r="44" spans="1:9">
      <c r="A44" s="1" t="s">
        <v>53</v>
      </c>
      <c r="C44" s="1" t="s">
        <v>54</v>
      </c>
      <c r="E44" s="1">
        <v>5.36</v>
      </c>
      <c r="F44">
        <v>5.36</v>
      </c>
      <c r="I44">
        <v>3</v>
      </c>
    </row>
    <row r="45" spans="1:9">
      <c r="A45" s="1" t="s">
        <v>53</v>
      </c>
      <c r="C45" s="1" t="s">
        <v>55</v>
      </c>
      <c r="E45" s="1">
        <v>5.28</v>
      </c>
      <c r="F45">
        <v>5.63</v>
      </c>
      <c r="G45">
        <v>5.62</v>
      </c>
      <c r="I45">
        <v>3</v>
      </c>
    </row>
    <row r="46" spans="1:9">
      <c r="A46" s="1" t="s">
        <v>53</v>
      </c>
      <c r="C46" s="1" t="s">
        <v>56</v>
      </c>
      <c r="E46" s="1">
        <v>5.29</v>
      </c>
      <c r="F46">
        <v>5.78</v>
      </c>
      <c r="G46">
        <v>5.71</v>
      </c>
      <c r="I46">
        <v>3</v>
      </c>
    </row>
    <row r="47" spans="1:9">
      <c r="A47" s="1" t="s">
        <v>53</v>
      </c>
      <c r="C47" s="1" t="s">
        <v>57</v>
      </c>
      <c r="E47" s="1">
        <v>5.15</v>
      </c>
      <c r="F47">
        <v>5.47</v>
      </c>
      <c r="G47">
        <v>5.54</v>
      </c>
      <c r="I47">
        <v>3</v>
      </c>
    </row>
    <row r="48" spans="1:9">
      <c r="A48" s="1" t="s">
        <v>53</v>
      </c>
      <c r="C48" s="1" t="s">
        <v>58</v>
      </c>
      <c r="E48" s="1">
        <v>5.31</v>
      </c>
      <c r="F48">
        <v>5.7</v>
      </c>
      <c r="G48">
        <v>5.85</v>
      </c>
      <c r="I48">
        <v>3</v>
      </c>
    </row>
    <row r="49" spans="1:9">
      <c r="A49" s="1" t="s">
        <v>53</v>
      </c>
      <c r="C49" s="1" t="s">
        <v>59</v>
      </c>
      <c r="E49" s="1">
        <v>5.19</v>
      </c>
      <c r="F49">
        <v>5.84</v>
      </c>
      <c r="G49">
        <v>5.59</v>
      </c>
      <c r="I49">
        <v>3</v>
      </c>
    </row>
    <row r="50" spans="1:9">
      <c r="A50" s="1" t="s">
        <v>53</v>
      </c>
      <c r="C50" s="1" t="s">
        <v>60</v>
      </c>
      <c r="E50" s="1">
        <v>5.3</v>
      </c>
      <c r="F50">
        <v>5.81</v>
      </c>
      <c r="G50">
        <v>5.76</v>
      </c>
      <c r="I50">
        <v>3</v>
      </c>
    </row>
    <row r="51" spans="1:9">
      <c r="A51" s="1" t="s">
        <v>61</v>
      </c>
      <c r="C51" s="1" t="s">
        <v>62</v>
      </c>
      <c r="E51" s="1">
        <v>5.07</v>
      </c>
      <c r="F51">
        <v>5.84</v>
      </c>
      <c r="G51">
        <v>5.56</v>
      </c>
      <c r="I51">
        <v>2.7</v>
      </c>
    </row>
    <row r="52" spans="1:9">
      <c r="A52" s="1" t="s">
        <v>63</v>
      </c>
      <c r="C52" s="1" t="s">
        <v>64</v>
      </c>
      <c r="E52" s="1">
        <v>5.23</v>
      </c>
      <c r="F52">
        <v>5.66</v>
      </c>
      <c r="G52">
        <v>5.66</v>
      </c>
      <c r="I52">
        <v>2.7</v>
      </c>
    </row>
    <row r="53" spans="1:9">
      <c r="A53" s="1" t="s">
        <v>65</v>
      </c>
      <c r="C53" s="1" t="s">
        <v>66</v>
      </c>
      <c r="E53" s="1">
        <v>5.09</v>
      </c>
      <c r="F53">
        <v>5.87</v>
      </c>
      <c r="I53">
        <v>2.7</v>
      </c>
    </row>
    <row r="54" spans="1:9">
      <c r="A54" s="1" t="s">
        <v>67</v>
      </c>
      <c r="C54" s="1" t="s">
        <v>68</v>
      </c>
      <c r="E54" s="1">
        <v>5.1100000000000003</v>
      </c>
      <c r="F54">
        <v>5.78</v>
      </c>
      <c r="G54">
        <v>5.51</v>
      </c>
      <c r="I54">
        <v>2.7</v>
      </c>
    </row>
    <row r="55" spans="1:9">
      <c r="A55" s="1" t="s">
        <v>69</v>
      </c>
      <c r="C55" s="1" t="s">
        <v>70</v>
      </c>
      <c r="E55" s="1">
        <v>5.15</v>
      </c>
      <c r="F55">
        <v>5.64</v>
      </c>
      <c r="G55">
        <v>5.44</v>
      </c>
      <c r="I55">
        <v>2.7</v>
      </c>
    </row>
    <row r="56" spans="1:9">
      <c r="A56" s="1" t="s">
        <v>65</v>
      </c>
      <c r="C56" s="1" t="s">
        <v>71</v>
      </c>
      <c r="E56" s="1">
        <v>5.18</v>
      </c>
      <c r="F56">
        <v>6.1</v>
      </c>
      <c r="G56">
        <v>5.75</v>
      </c>
      <c r="I56">
        <v>2.7</v>
      </c>
    </row>
    <row r="57" spans="1:9">
      <c r="A57" s="1" t="s">
        <v>72</v>
      </c>
      <c r="C57" s="1" t="s">
        <v>73</v>
      </c>
      <c r="E57" s="1">
        <v>5.13</v>
      </c>
      <c r="I57">
        <v>2.5</v>
      </c>
    </row>
    <row r="58" spans="1:9">
      <c r="A58" s="1" t="s">
        <v>74</v>
      </c>
      <c r="C58" s="1" t="s">
        <v>75</v>
      </c>
      <c r="E58" s="1">
        <v>5.15</v>
      </c>
      <c r="I58">
        <v>2.5</v>
      </c>
    </row>
    <row r="59" spans="1:9">
      <c r="A59" s="1" t="s">
        <v>76</v>
      </c>
      <c r="C59" s="1" t="s">
        <v>77</v>
      </c>
      <c r="E59" s="1">
        <v>5.07</v>
      </c>
      <c r="F59">
        <v>5.63</v>
      </c>
      <c r="I59">
        <v>2.5</v>
      </c>
    </row>
    <row r="60" spans="1:9">
      <c r="A60" s="1" t="s">
        <v>76</v>
      </c>
      <c r="C60" s="1" t="s">
        <v>78</v>
      </c>
      <c r="E60" s="1">
        <v>5.08</v>
      </c>
      <c r="F60">
        <v>5.76</v>
      </c>
      <c r="I60">
        <v>2.5</v>
      </c>
    </row>
    <row r="61" spans="1:9">
      <c r="A61" s="1" t="s">
        <v>74</v>
      </c>
      <c r="C61" s="1" t="s">
        <v>79</v>
      </c>
      <c r="E61" s="1">
        <v>5.15</v>
      </c>
      <c r="F61">
        <v>5.63</v>
      </c>
      <c r="G61">
        <v>5.62</v>
      </c>
      <c r="I61">
        <v>2.5</v>
      </c>
    </row>
    <row r="62" spans="1:9">
      <c r="A62" s="1" t="s">
        <v>80</v>
      </c>
      <c r="C62" s="1" t="s">
        <v>81</v>
      </c>
      <c r="I62">
        <v>2.5</v>
      </c>
    </row>
    <row r="63" spans="1:9">
      <c r="A63" s="1" t="s">
        <v>80</v>
      </c>
      <c r="C63" s="1" t="s">
        <v>82</v>
      </c>
      <c r="I63">
        <v>2.5</v>
      </c>
    </row>
    <row r="64" spans="1:9">
      <c r="A64" s="1" t="s">
        <v>80</v>
      </c>
      <c r="C64" t="s">
        <v>83</v>
      </c>
      <c r="D64" t="s">
        <v>84</v>
      </c>
      <c r="I64">
        <v>2.5</v>
      </c>
    </row>
    <row r="65" spans="1:10">
      <c r="A65" s="1" t="s">
        <v>80</v>
      </c>
      <c r="C65" t="s">
        <v>83</v>
      </c>
      <c r="D65" t="s">
        <v>85</v>
      </c>
      <c r="I65">
        <v>2.5</v>
      </c>
    </row>
    <row r="66" spans="1:10">
      <c r="A66" s="1" t="s">
        <v>80</v>
      </c>
      <c r="C66" t="s">
        <v>83</v>
      </c>
      <c r="D66" t="s">
        <v>86</v>
      </c>
      <c r="I66">
        <v>2.5</v>
      </c>
    </row>
    <row r="67" spans="1:10">
      <c r="A67" s="1" t="s">
        <v>80</v>
      </c>
      <c r="C67" t="s">
        <v>83</v>
      </c>
      <c r="D67" t="s">
        <v>87</v>
      </c>
      <c r="I67">
        <v>2.5</v>
      </c>
    </row>
    <row r="68" spans="1:10">
      <c r="A68" s="1" t="s">
        <v>88</v>
      </c>
      <c r="C68" t="s">
        <v>89</v>
      </c>
      <c r="D68" t="s">
        <v>90</v>
      </c>
      <c r="E68">
        <v>5.05</v>
      </c>
      <c r="I68">
        <v>0.1</v>
      </c>
      <c r="J68">
        <v>0.1</v>
      </c>
    </row>
    <row r="69" spans="1:10">
      <c r="A69" s="1" t="s">
        <v>91</v>
      </c>
      <c r="C69" t="s">
        <v>92</v>
      </c>
      <c r="D69" t="s">
        <v>93</v>
      </c>
      <c r="E69">
        <v>4.99</v>
      </c>
      <c r="F69">
        <v>5.62</v>
      </c>
      <c r="G69">
        <v>5.42</v>
      </c>
      <c r="I69">
        <v>0.05</v>
      </c>
    </row>
    <row r="70" spans="1:10">
      <c r="A70" s="1" t="s">
        <v>91</v>
      </c>
      <c r="C70" t="s">
        <v>92</v>
      </c>
      <c r="D70" t="s">
        <v>94</v>
      </c>
      <c r="E70">
        <v>5.05</v>
      </c>
      <c r="F70">
        <v>5.39</v>
      </c>
      <c r="G70">
        <v>5.6</v>
      </c>
      <c r="I70">
        <v>0.05</v>
      </c>
    </row>
    <row r="71" spans="1:10">
      <c r="A71" s="1" t="s">
        <v>91</v>
      </c>
      <c r="C71" t="s">
        <v>95</v>
      </c>
      <c r="D71" t="s">
        <v>96</v>
      </c>
      <c r="E71">
        <v>4.95</v>
      </c>
      <c r="F71">
        <v>5.55</v>
      </c>
      <c r="G71">
        <v>5.41</v>
      </c>
      <c r="I71">
        <v>0.05</v>
      </c>
    </row>
    <row r="72" spans="1:10">
      <c r="A72" s="1" t="s">
        <v>91</v>
      </c>
      <c r="C72" t="s">
        <v>95</v>
      </c>
      <c r="D72" t="s">
        <v>97</v>
      </c>
      <c r="E72">
        <v>5.28</v>
      </c>
      <c r="F72">
        <v>5.86</v>
      </c>
      <c r="G72">
        <v>5.57</v>
      </c>
      <c r="I72">
        <v>0.05</v>
      </c>
    </row>
    <row r="73" spans="1:10">
      <c r="A73" s="1" t="s">
        <v>91</v>
      </c>
      <c r="C73" t="s">
        <v>95</v>
      </c>
      <c r="D73" t="s">
        <v>98</v>
      </c>
      <c r="E73">
        <v>4.88</v>
      </c>
      <c r="F73">
        <v>5.74</v>
      </c>
      <c r="G73">
        <v>5.8</v>
      </c>
      <c r="I73">
        <v>0.05</v>
      </c>
    </row>
    <row r="74" spans="1:10">
      <c r="A74" s="1" t="s">
        <v>99</v>
      </c>
      <c r="C74" t="s">
        <v>100</v>
      </c>
      <c r="D74" t="s">
        <v>101</v>
      </c>
      <c r="E74">
        <v>5.21</v>
      </c>
      <c r="F74">
        <v>5.66</v>
      </c>
      <c r="G74">
        <v>5.83</v>
      </c>
      <c r="I74">
        <v>0.1</v>
      </c>
    </row>
    <row r="75" spans="1:10">
      <c r="A75" s="1" t="s">
        <v>99</v>
      </c>
      <c r="C75" t="s">
        <v>100</v>
      </c>
      <c r="D75" t="s">
        <v>102</v>
      </c>
      <c r="E75">
        <v>5.29</v>
      </c>
      <c r="F75">
        <v>5.75</v>
      </c>
      <c r="G75">
        <v>5.68</v>
      </c>
      <c r="I75">
        <v>0.1</v>
      </c>
    </row>
    <row r="76" spans="1:10">
      <c r="D76" t="s">
        <v>103</v>
      </c>
      <c r="E76">
        <v>5.07</v>
      </c>
      <c r="I76">
        <v>0.1</v>
      </c>
    </row>
    <row r="77" spans="1:10">
      <c r="D77" t="s">
        <v>104</v>
      </c>
      <c r="E77">
        <v>5.09</v>
      </c>
      <c r="I77">
        <v>0.1</v>
      </c>
    </row>
    <row r="78" spans="1:10">
      <c r="D78" t="s">
        <v>105</v>
      </c>
      <c r="E78">
        <v>5.18</v>
      </c>
      <c r="I78">
        <v>0.1</v>
      </c>
    </row>
    <row r="79" spans="1:10">
      <c r="D79" t="s">
        <v>106</v>
      </c>
      <c r="E79">
        <v>4.96</v>
      </c>
      <c r="F79">
        <v>5.5</v>
      </c>
      <c r="G79">
        <v>5.49</v>
      </c>
      <c r="I79">
        <v>0.1</v>
      </c>
    </row>
    <row r="81" spans="1:10">
      <c r="A81" t="s">
        <v>107</v>
      </c>
    </row>
    <row r="82" spans="1:10">
      <c r="A82" t="s">
        <v>108</v>
      </c>
      <c r="B82" t="s">
        <v>109</v>
      </c>
    </row>
    <row r="83" spans="1:10">
      <c r="D83" t="s">
        <v>110</v>
      </c>
    </row>
    <row r="84" spans="1:10">
      <c r="A84" t="s">
        <v>111</v>
      </c>
      <c r="E84">
        <v>5.2</v>
      </c>
      <c r="F84">
        <v>5.85</v>
      </c>
      <c r="G84">
        <v>5.7</v>
      </c>
      <c r="J84">
        <v>0.1</v>
      </c>
    </row>
    <row r="85" spans="1:10">
      <c r="A85" t="s">
        <v>112</v>
      </c>
      <c r="D85" t="s">
        <v>113</v>
      </c>
      <c r="E85">
        <v>5.12</v>
      </c>
      <c r="F85">
        <v>5.9</v>
      </c>
      <c r="G85">
        <v>5.6</v>
      </c>
      <c r="J85">
        <v>0.1</v>
      </c>
    </row>
    <row r="86" spans="1:10">
      <c r="A86" t="s">
        <v>114</v>
      </c>
      <c r="D86" t="s">
        <v>115</v>
      </c>
      <c r="E86">
        <v>5.22</v>
      </c>
      <c r="F86">
        <v>5.84</v>
      </c>
      <c r="G86">
        <v>5.53</v>
      </c>
      <c r="J86">
        <v>0.1</v>
      </c>
    </row>
    <row r="87" spans="1:10">
      <c r="A87" t="s">
        <v>116</v>
      </c>
      <c r="J87">
        <v>0.1</v>
      </c>
    </row>
    <row r="88" spans="1:10">
      <c r="A88" t="s">
        <v>117</v>
      </c>
      <c r="E88">
        <v>5.2</v>
      </c>
      <c r="F88">
        <v>5.68</v>
      </c>
      <c r="G88">
        <v>5.71</v>
      </c>
      <c r="J88">
        <v>0.1</v>
      </c>
    </row>
    <row r="89" spans="1:10">
      <c r="A89" t="s">
        <v>118</v>
      </c>
      <c r="D89" t="s">
        <v>119</v>
      </c>
      <c r="E89">
        <v>5.34</v>
      </c>
      <c r="F89">
        <v>5.93</v>
      </c>
      <c r="G89">
        <v>5.74</v>
      </c>
      <c r="J89">
        <v>0.1</v>
      </c>
    </row>
    <row r="90" spans="1:10">
      <c r="A90" t="s">
        <v>120</v>
      </c>
      <c r="E90">
        <v>5.28</v>
      </c>
      <c r="F90">
        <v>5.93</v>
      </c>
      <c r="G90">
        <v>5.77</v>
      </c>
      <c r="J90">
        <v>0.1</v>
      </c>
    </row>
    <row r="91" spans="1:10">
      <c r="A91" t="s">
        <v>121</v>
      </c>
      <c r="J91">
        <v>0.1</v>
      </c>
    </row>
    <row r="92" spans="1:10">
      <c r="A92" t="s">
        <v>122</v>
      </c>
      <c r="D92" t="s">
        <v>123</v>
      </c>
      <c r="E92">
        <v>5.21</v>
      </c>
      <c r="F92">
        <v>5.72</v>
      </c>
      <c r="G92">
        <v>5.69</v>
      </c>
      <c r="J92">
        <v>0.1</v>
      </c>
    </row>
    <row r="93" spans="1:10">
      <c r="A93" t="s">
        <v>124</v>
      </c>
      <c r="D93" t="s">
        <v>125</v>
      </c>
      <c r="E93">
        <v>5.34</v>
      </c>
      <c r="F93">
        <v>5.82</v>
      </c>
      <c r="G93">
        <v>5.63</v>
      </c>
      <c r="J93">
        <v>0.1</v>
      </c>
    </row>
    <row r="94" spans="1:10">
      <c r="A94" t="s">
        <v>126</v>
      </c>
      <c r="D94" t="s">
        <v>127</v>
      </c>
      <c r="E94">
        <v>5.21</v>
      </c>
      <c r="F94">
        <v>5.9</v>
      </c>
      <c r="G94">
        <v>5.72</v>
      </c>
      <c r="J94">
        <v>0.1</v>
      </c>
    </row>
    <row r="95" spans="1:10">
      <c r="A95" t="s">
        <v>128</v>
      </c>
      <c r="D95" t="s">
        <v>123</v>
      </c>
      <c r="E95">
        <v>5.37</v>
      </c>
      <c r="F95">
        <v>5.83</v>
      </c>
      <c r="G95">
        <v>5.77</v>
      </c>
      <c r="J95">
        <v>0.1</v>
      </c>
    </row>
    <row r="96" spans="1:10">
      <c r="A96" t="s">
        <v>129</v>
      </c>
      <c r="D96" t="s">
        <v>130</v>
      </c>
      <c r="E96">
        <v>5.28</v>
      </c>
      <c r="F96">
        <v>5.98</v>
      </c>
      <c r="G96">
        <v>5.53</v>
      </c>
      <c r="J96">
        <v>0.1</v>
      </c>
    </row>
    <row r="97" spans="1:10">
      <c r="A97" t="s">
        <v>131</v>
      </c>
      <c r="J97">
        <v>0.1</v>
      </c>
    </row>
    <row r="98" spans="1:10">
      <c r="A98" t="s">
        <v>132</v>
      </c>
      <c r="D98" t="s">
        <v>133</v>
      </c>
      <c r="E98">
        <v>5.29</v>
      </c>
      <c r="F98">
        <v>5.92</v>
      </c>
      <c r="G98">
        <v>5.62</v>
      </c>
      <c r="J98">
        <v>0.1</v>
      </c>
    </row>
    <row r="99" spans="1:10">
      <c r="A99">
        <v>10051</v>
      </c>
      <c r="D99" t="s">
        <v>134</v>
      </c>
      <c r="E99">
        <v>5.35</v>
      </c>
      <c r="F99">
        <v>5.66</v>
      </c>
      <c r="G99">
        <v>5.78</v>
      </c>
      <c r="J99">
        <v>0.1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BA41-B0D4-6645-9202-1B8BC67711CA}">
  <dimension ref="A1:N39"/>
  <sheetViews>
    <sheetView workbookViewId="0">
      <selection activeCell="F37" sqref="F37"/>
    </sheetView>
  </sheetViews>
  <sheetFormatPr baseColWidth="10" defaultRowHeight="16"/>
  <cols>
    <col min="1" max="1" width="22.83203125" customWidth="1"/>
    <col min="2" max="2" width="3.5" customWidth="1"/>
    <col min="3" max="3" width="12.6640625" customWidth="1"/>
    <col min="5" max="5" width="7.33203125" customWidth="1"/>
    <col min="9" max="9" width="7.33203125" customWidth="1"/>
  </cols>
  <sheetData>
    <row r="1" spans="1:14">
      <c r="A1" t="s">
        <v>417</v>
      </c>
    </row>
    <row r="2" spans="1:14">
      <c r="A2" t="s">
        <v>308</v>
      </c>
    </row>
    <row r="3" spans="1:14">
      <c r="C3" t="s">
        <v>309</v>
      </c>
      <c r="F3" t="s">
        <v>310</v>
      </c>
    </row>
    <row r="4" spans="1:14">
      <c r="C4" s="102" t="s">
        <v>441</v>
      </c>
      <c r="D4" s="3" t="s">
        <v>311</v>
      </c>
      <c r="F4" s="102" t="s">
        <v>441</v>
      </c>
      <c r="G4" s="3" t="s">
        <v>311</v>
      </c>
    </row>
    <row r="5" spans="1:14">
      <c r="A5" t="s">
        <v>312</v>
      </c>
      <c r="C5" t="s">
        <v>313</v>
      </c>
      <c r="D5" s="3">
        <v>175</v>
      </c>
      <c r="F5" t="s">
        <v>405</v>
      </c>
      <c r="G5" s="3">
        <v>76</v>
      </c>
    </row>
    <row r="6" spans="1:14">
      <c r="D6" s="3"/>
      <c r="G6" s="3"/>
    </row>
    <row r="7" spans="1:14">
      <c r="A7" t="s">
        <v>314</v>
      </c>
      <c r="C7" t="s">
        <v>400</v>
      </c>
      <c r="D7" s="3">
        <v>97</v>
      </c>
      <c r="F7" t="s">
        <v>404</v>
      </c>
      <c r="G7" s="3">
        <v>54</v>
      </c>
    </row>
    <row r="8" spans="1:14">
      <c r="D8" s="3"/>
      <c r="G8" s="3"/>
    </row>
    <row r="9" spans="1:14">
      <c r="A9" t="s">
        <v>401</v>
      </c>
      <c r="C9" t="s">
        <v>402</v>
      </c>
      <c r="D9" s="3">
        <v>11</v>
      </c>
      <c r="F9" t="s">
        <v>406</v>
      </c>
      <c r="G9" s="3">
        <v>57</v>
      </c>
    </row>
    <row r="10" spans="1:14">
      <c r="C10" t="s">
        <v>156</v>
      </c>
      <c r="E10" s="3"/>
      <c r="G10" s="3"/>
    </row>
    <row r="11" spans="1:14">
      <c r="A11" t="s">
        <v>407</v>
      </c>
      <c r="C11" t="s">
        <v>403</v>
      </c>
      <c r="D11" s="3">
        <v>97</v>
      </c>
      <c r="F11" t="s">
        <v>316</v>
      </c>
      <c r="G11" s="3">
        <v>57</v>
      </c>
    </row>
    <row r="12" spans="1:14">
      <c r="D12" s="3"/>
      <c r="G12" s="3"/>
    </row>
    <row r="13" spans="1:14">
      <c r="C13" s="16" t="s">
        <v>315</v>
      </c>
      <c r="D13" s="3" t="s">
        <v>311</v>
      </c>
      <c r="H13" s="3"/>
    </row>
    <row r="14" spans="1:14">
      <c r="A14" s="3" t="s">
        <v>408</v>
      </c>
      <c r="F14" t="s">
        <v>433</v>
      </c>
    </row>
    <row r="15" spans="1:14">
      <c r="A15" s="3" t="s">
        <v>414</v>
      </c>
      <c r="N15" s="19"/>
    </row>
    <row r="16" spans="1:14">
      <c r="A16" t="s">
        <v>312</v>
      </c>
      <c r="C16" t="s">
        <v>409</v>
      </c>
      <c r="D16" s="3">
        <v>20</v>
      </c>
      <c r="F16" t="s">
        <v>424</v>
      </c>
      <c r="H16" t="s">
        <v>431</v>
      </c>
      <c r="I16" t="s">
        <v>435</v>
      </c>
    </row>
    <row r="17" spans="1:9">
      <c r="A17" t="s">
        <v>314</v>
      </c>
      <c r="C17" t="s">
        <v>410</v>
      </c>
      <c r="D17" s="3">
        <v>13</v>
      </c>
      <c r="G17" t="s">
        <v>3</v>
      </c>
      <c r="H17">
        <v>2.3375729059870819E-6</v>
      </c>
      <c r="I17" t="s">
        <v>436</v>
      </c>
    </row>
    <row r="18" spans="1:9">
      <c r="A18" t="s">
        <v>145</v>
      </c>
      <c r="C18" t="s">
        <v>415</v>
      </c>
      <c r="D18" s="3">
        <v>20</v>
      </c>
      <c r="G18" t="s">
        <v>145</v>
      </c>
      <c r="H18">
        <v>1.0874057292040572E-3</v>
      </c>
      <c r="I18" t="s">
        <v>436</v>
      </c>
    </row>
    <row r="19" spans="1:9">
      <c r="A19" t="s">
        <v>423</v>
      </c>
      <c r="C19" t="s">
        <v>418</v>
      </c>
      <c r="D19" s="3">
        <v>20</v>
      </c>
      <c r="G19" t="s">
        <v>429</v>
      </c>
      <c r="H19">
        <v>2.2072260068707151E-5</v>
      </c>
      <c r="I19" t="s">
        <v>436</v>
      </c>
    </row>
    <row r="20" spans="1:9">
      <c r="A20" t="s">
        <v>416</v>
      </c>
      <c r="D20" s="3"/>
    </row>
    <row r="21" spans="1:9">
      <c r="D21" s="3"/>
    </row>
    <row r="22" spans="1:9">
      <c r="A22" s="3" t="s">
        <v>411</v>
      </c>
      <c r="D22" s="3"/>
      <c r="F22" t="s">
        <v>434</v>
      </c>
    </row>
    <row r="23" spans="1:9">
      <c r="A23" s="3" t="s">
        <v>413</v>
      </c>
      <c r="D23" s="3"/>
      <c r="G23" t="s">
        <v>3</v>
      </c>
      <c r="H23">
        <v>1.6827910635053118E-4</v>
      </c>
      <c r="I23" t="s">
        <v>436</v>
      </c>
    </row>
    <row r="24" spans="1:9">
      <c r="A24" t="s">
        <v>312</v>
      </c>
      <c r="C24" t="s">
        <v>419</v>
      </c>
      <c r="D24" s="3">
        <v>75</v>
      </c>
      <c r="G24" t="s">
        <v>145</v>
      </c>
      <c r="H24">
        <v>8.9967529558620682E-2</v>
      </c>
      <c r="I24" t="s">
        <v>437</v>
      </c>
    </row>
    <row r="25" spans="1:9">
      <c r="A25" t="s">
        <v>314</v>
      </c>
      <c r="C25" t="s">
        <v>420</v>
      </c>
      <c r="D25" s="3">
        <v>32</v>
      </c>
      <c r="G25" t="s">
        <v>430</v>
      </c>
      <c r="H25">
        <v>1.5389443025535649E-2</v>
      </c>
      <c r="I25" t="s">
        <v>436</v>
      </c>
    </row>
    <row r="26" spans="1:9">
      <c r="A26" t="s">
        <v>145</v>
      </c>
      <c r="C26" t="s">
        <v>422</v>
      </c>
      <c r="D26" s="3">
        <v>47</v>
      </c>
    </row>
    <row r="27" spans="1:9">
      <c r="A27" t="s">
        <v>423</v>
      </c>
      <c r="C27" t="s">
        <v>421</v>
      </c>
      <c r="D27" s="3">
        <v>47</v>
      </c>
      <c r="G27" t="s">
        <v>432</v>
      </c>
    </row>
    <row r="28" spans="1:9">
      <c r="A28" t="s">
        <v>416</v>
      </c>
      <c r="B28" s="55"/>
      <c r="D28" s="3"/>
    </row>
    <row r="29" spans="1:9">
      <c r="D29" s="3"/>
    </row>
    <row r="30" spans="1:9">
      <c r="A30" s="3" t="s">
        <v>412</v>
      </c>
      <c r="D30" s="3"/>
      <c r="F30" t="s">
        <v>438</v>
      </c>
    </row>
    <row r="31" spans="1:9">
      <c r="A31" s="3" t="s">
        <v>439</v>
      </c>
      <c r="D31" s="3"/>
      <c r="G31" t="s">
        <v>3</v>
      </c>
      <c r="H31">
        <v>1.6023244680036819E-11</v>
      </c>
      <c r="I31" t="s">
        <v>436</v>
      </c>
    </row>
    <row r="32" spans="1:9">
      <c r="D32" s="3"/>
      <c r="G32" t="s">
        <v>145</v>
      </c>
      <c r="H32">
        <v>2.0262827775265972E-5</v>
      </c>
      <c r="I32" t="s">
        <v>436</v>
      </c>
    </row>
    <row r="33" spans="1:9">
      <c r="A33" t="s">
        <v>312</v>
      </c>
      <c r="C33" t="s">
        <v>425</v>
      </c>
      <c r="D33" s="3">
        <v>60</v>
      </c>
      <c r="G33" t="s">
        <v>429</v>
      </c>
      <c r="H33">
        <v>3.0299493663262645E-8</v>
      </c>
      <c r="I33" t="s">
        <v>436</v>
      </c>
    </row>
    <row r="34" spans="1:9">
      <c r="A34" t="s">
        <v>314</v>
      </c>
      <c r="C34" t="s">
        <v>426</v>
      </c>
      <c r="D34" s="3">
        <v>46</v>
      </c>
    </row>
    <row r="35" spans="1:9">
      <c r="A35" t="s">
        <v>145</v>
      </c>
      <c r="C35" t="s">
        <v>427</v>
      </c>
      <c r="D35" s="3">
        <v>30</v>
      </c>
    </row>
    <row r="36" spans="1:9">
      <c r="A36" t="s">
        <v>423</v>
      </c>
      <c r="C36" t="s">
        <v>428</v>
      </c>
      <c r="D36" s="3">
        <v>30</v>
      </c>
    </row>
    <row r="37" spans="1:9">
      <c r="A37" t="s">
        <v>416</v>
      </c>
    </row>
    <row r="39" spans="1:9">
      <c r="D39" s="78"/>
      <c r="E39" s="7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A1</vt:lpstr>
      <vt:lpstr>Table A2</vt:lpstr>
      <vt:lpstr>Table A3 Mattey et al with ages</vt:lpstr>
      <vt:lpstr>Table 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2021-03-04T01:16:10Z</dcterms:created>
  <dcterms:modified xsi:type="dcterms:W3CDTF">2022-01-22T18:35:55Z</dcterms:modified>
</cp:coreProperties>
</file>