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dap 동물\Figure 4 lung_challenge 실험\"/>
    </mc:Choice>
  </mc:AlternateContent>
  <bookViews>
    <workbookView xWindow="0" yWindow="0" windowWidth="28800" windowHeight="12390"/>
  </bookViews>
  <sheets>
    <sheet name="Lung clearance_4 per group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7" i="1" l="1"/>
  <c r="U27" i="1"/>
  <c r="N27" i="1"/>
  <c r="G27" i="1"/>
  <c r="AB26" i="1"/>
  <c r="U26" i="1"/>
  <c r="N26" i="1"/>
  <c r="G26" i="1"/>
  <c r="AB25" i="1"/>
  <c r="U25" i="1"/>
  <c r="N25" i="1"/>
  <c r="G25" i="1"/>
  <c r="AB24" i="1"/>
  <c r="AB30" i="1" s="1"/>
  <c r="U24" i="1"/>
  <c r="U30" i="1" s="1"/>
  <c r="N24" i="1"/>
  <c r="N30" i="1" s="1"/>
  <c r="G24" i="1"/>
  <c r="G30" i="1" s="1"/>
  <c r="N22" i="1"/>
  <c r="AB20" i="1"/>
  <c r="U20" i="1"/>
  <c r="N20" i="1"/>
  <c r="G20" i="1"/>
  <c r="AB19" i="1"/>
  <c r="U19" i="1"/>
  <c r="N19" i="1"/>
  <c r="G19" i="1"/>
  <c r="AB18" i="1"/>
  <c r="U18" i="1"/>
  <c r="N18" i="1"/>
  <c r="G18" i="1"/>
  <c r="AB17" i="1"/>
  <c r="AB23" i="1" s="1"/>
  <c r="U17" i="1"/>
  <c r="U23" i="1" s="1"/>
  <c r="N17" i="1"/>
  <c r="N23" i="1" s="1"/>
  <c r="G17" i="1"/>
  <c r="G23" i="1" s="1"/>
  <c r="AB13" i="1"/>
  <c r="U13" i="1"/>
  <c r="N13" i="1"/>
  <c r="G13" i="1"/>
  <c r="AB12" i="1"/>
  <c r="U12" i="1"/>
  <c r="N12" i="1"/>
  <c r="G12" i="1"/>
  <c r="AB11" i="1"/>
  <c r="U11" i="1"/>
  <c r="N11" i="1"/>
  <c r="G11" i="1"/>
  <c r="AB10" i="1"/>
  <c r="AB16" i="1" s="1"/>
  <c r="U10" i="1"/>
  <c r="U16" i="1" s="1"/>
  <c r="N10" i="1"/>
  <c r="N16" i="1" s="1"/>
  <c r="G10" i="1"/>
  <c r="G16" i="1" s="1"/>
  <c r="AB6" i="1"/>
  <c r="U6" i="1"/>
  <c r="N6" i="1"/>
  <c r="G6" i="1"/>
  <c r="AB5" i="1"/>
  <c r="U5" i="1"/>
  <c r="N5" i="1"/>
  <c r="G5" i="1"/>
  <c r="AB4" i="1"/>
  <c r="U4" i="1"/>
  <c r="N4" i="1"/>
  <c r="G4" i="1"/>
  <c r="AB3" i="1"/>
  <c r="AB9" i="1" s="1"/>
  <c r="U3" i="1"/>
  <c r="U9" i="1" s="1"/>
  <c r="N3" i="1"/>
  <c r="N9" i="1" s="1"/>
  <c r="G3" i="1"/>
  <c r="G9" i="1" s="1"/>
  <c r="G7" i="1" l="1"/>
  <c r="G8" i="1"/>
  <c r="G14" i="1"/>
  <c r="G15" i="1"/>
  <c r="G21" i="1"/>
  <c r="G22" i="1"/>
  <c r="G28" i="1"/>
  <c r="G29" i="1"/>
  <c r="N7" i="1"/>
  <c r="N8" i="1"/>
  <c r="N14" i="1"/>
  <c r="N15" i="1"/>
  <c r="N21" i="1"/>
  <c r="N28" i="1"/>
  <c r="N29" i="1"/>
  <c r="U7" i="1"/>
  <c r="U8" i="1"/>
  <c r="U14" i="1"/>
  <c r="U15" i="1"/>
  <c r="U21" i="1"/>
  <c r="U22" i="1"/>
  <c r="U28" i="1"/>
  <c r="U29" i="1"/>
  <c r="AB7" i="1"/>
  <c r="AB8" i="1"/>
  <c r="AB14" i="1"/>
  <c r="AB15" i="1"/>
  <c r="AB21" i="1"/>
  <c r="AB22" i="1"/>
  <c r="AB28" i="1"/>
  <c r="AB29" i="1"/>
</calcChain>
</file>

<file path=xl/sharedStrings.xml><?xml version="1.0" encoding="utf-8"?>
<sst xmlns="http://schemas.openxmlformats.org/spreadsheetml/2006/main" count="89" uniqueCount="21">
  <si>
    <t>GC3111_Tdap_Intranasal Clearance Challenge</t>
    <phoneticPr fontId="3" type="noConversion"/>
  </si>
  <si>
    <t>Mouse                            No.</t>
    <phoneticPr fontId="3" type="noConversion"/>
  </si>
  <si>
    <t>dilution</t>
    <phoneticPr fontId="3" type="noConversion"/>
  </si>
  <si>
    <t>colony count (1)</t>
    <phoneticPr fontId="3" type="noConversion"/>
  </si>
  <si>
    <t>colony count (2)</t>
    <phoneticPr fontId="3" type="noConversion"/>
  </si>
  <si>
    <t>CFU</t>
    <phoneticPr fontId="3" type="noConversion"/>
  </si>
  <si>
    <t>dilution</t>
    <phoneticPr fontId="3" type="noConversion"/>
  </si>
  <si>
    <t>colony count (2)</t>
    <phoneticPr fontId="3" type="noConversion"/>
  </si>
  <si>
    <t>2 h</t>
    <phoneticPr fontId="3" type="noConversion"/>
  </si>
  <si>
    <t>Neg</t>
    <phoneticPr fontId="3" type="noConversion"/>
  </si>
  <si>
    <t>2 d</t>
    <phoneticPr fontId="3" type="noConversion"/>
  </si>
  <si>
    <t>5 d</t>
    <phoneticPr fontId="3" type="noConversion"/>
  </si>
  <si>
    <t>8 d</t>
    <phoneticPr fontId="3" type="noConversion"/>
  </si>
  <si>
    <t>mean</t>
    <phoneticPr fontId="3" type="noConversion"/>
  </si>
  <si>
    <t>SD</t>
    <phoneticPr fontId="3" type="noConversion"/>
  </si>
  <si>
    <t>SEM</t>
    <phoneticPr fontId="3" type="noConversion"/>
  </si>
  <si>
    <t>Control</t>
    <phoneticPr fontId="3" type="noConversion"/>
  </si>
  <si>
    <t>GC3111</t>
    <phoneticPr fontId="3" type="noConversion"/>
  </si>
  <si>
    <t>enhanced GC3111</t>
    <phoneticPr fontId="3" type="noConversion"/>
  </si>
  <si>
    <t>SD</t>
    <phoneticPr fontId="3" type="noConversion"/>
  </si>
  <si>
    <t>SEM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</si>
</sst>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);[Red]\(#,##0\)"/>
    <numFmt numFmtId="177" formatCode="0.00_ "/>
    <numFmt numFmtId="178" formatCode="0_);[Red]\(0\)"/>
  </numFmts>
  <fonts count="10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4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20">
    <xf numFmtId="0" fontId="0" fillId="0" borderId="0" xfId="0"/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vertical="center"/>
    </xf>
    <xf numFmtId="176" fontId="8" fillId="2" borderId="2" xfId="2" applyNumberFormat="1" applyFont="1" applyFill="1" applyBorder="1" applyAlignment="1">
      <alignment vertical="center"/>
    </xf>
    <xf numFmtId="178" fontId="9" fillId="0" borderId="2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8"/>
  <sheetViews>
    <sheetView tabSelected="1" zoomScale="80" zoomScaleNormal="80" workbookViewId="0">
      <selection activeCell="J34" sqref="J34"/>
    </sheetView>
  </sheetViews>
  <sheetFormatPr defaultColWidth="8.75" defaultRowHeight="13.5" x14ac:dyDescent="0.3"/>
  <cols>
    <col min="1" max="1" width="10.625" style="2" customWidth="1"/>
    <col min="2" max="2" width="16.75" style="2" customWidth="1"/>
    <col min="3" max="3" width="10.625" style="2" customWidth="1"/>
    <col min="4" max="4" width="9.625" style="2" customWidth="1"/>
    <col min="5" max="6" width="9.75" style="2" customWidth="1"/>
    <col min="7" max="7" width="11.625" style="19" customWidth="1"/>
    <col min="8" max="13" width="8.75" style="2"/>
    <col min="14" max="14" width="10" style="2" bestFit="1" customWidth="1"/>
    <col min="15" max="20" width="8.75" style="2"/>
    <col min="21" max="21" width="10.5" style="2" bestFit="1" customWidth="1"/>
    <col min="22" max="27" width="8.75" style="2"/>
    <col min="28" max="28" width="10" style="2" bestFit="1" customWidth="1"/>
    <col min="29" max="16384" width="8.75" style="2"/>
  </cols>
  <sheetData>
    <row r="1" spans="1:28" ht="30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6" customHeight="1" x14ac:dyDescent="0.3">
      <c r="A2" s="3"/>
      <c r="B2" s="3"/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  <c r="H2" s="3"/>
      <c r="I2" s="3"/>
      <c r="J2" s="4" t="s">
        <v>1</v>
      </c>
      <c r="K2" s="4" t="s">
        <v>6</v>
      </c>
      <c r="L2" s="4" t="s">
        <v>3</v>
      </c>
      <c r="M2" s="4" t="s">
        <v>4</v>
      </c>
      <c r="N2" s="5" t="s">
        <v>5</v>
      </c>
      <c r="O2" s="3"/>
      <c r="P2" s="3"/>
      <c r="Q2" s="4" t="s">
        <v>1</v>
      </c>
      <c r="R2" s="4" t="s">
        <v>2</v>
      </c>
      <c r="S2" s="4" t="s">
        <v>3</v>
      </c>
      <c r="T2" s="4" t="s">
        <v>7</v>
      </c>
      <c r="U2" s="5" t="s">
        <v>5</v>
      </c>
      <c r="V2" s="3"/>
      <c r="W2" s="3"/>
      <c r="X2" s="4" t="s">
        <v>1</v>
      </c>
      <c r="Y2" s="4" t="s">
        <v>2</v>
      </c>
      <c r="Z2" s="4" t="s">
        <v>3</v>
      </c>
      <c r="AA2" s="4" t="s">
        <v>7</v>
      </c>
      <c r="AB2" s="5" t="s">
        <v>5</v>
      </c>
    </row>
    <row r="3" spans="1:28" ht="20.100000000000001" customHeight="1" x14ac:dyDescent="0.3">
      <c r="A3" s="6" t="s">
        <v>8</v>
      </c>
      <c r="B3" s="7" t="s">
        <v>9</v>
      </c>
      <c r="C3" s="8">
        <v>1</v>
      </c>
      <c r="D3" s="9">
        <v>100000</v>
      </c>
      <c r="E3" s="8">
        <v>41</v>
      </c>
      <c r="F3" s="8">
        <v>30</v>
      </c>
      <c r="G3" s="10">
        <f>(E3+F3)/2*D3</f>
        <v>3550000</v>
      </c>
      <c r="H3" s="11" t="s">
        <v>10</v>
      </c>
      <c r="I3" s="7" t="s">
        <v>9</v>
      </c>
      <c r="J3" s="8">
        <v>1</v>
      </c>
      <c r="K3" s="12">
        <v>100000</v>
      </c>
      <c r="L3" s="8">
        <v>16</v>
      </c>
      <c r="M3" s="8">
        <v>13</v>
      </c>
      <c r="N3" s="10">
        <f>(L3+M3)/2*K3</f>
        <v>1450000</v>
      </c>
      <c r="O3" s="11" t="s">
        <v>11</v>
      </c>
      <c r="P3" s="7" t="s">
        <v>9</v>
      </c>
      <c r="Q3" s="8">
        <v>1</v>
      </c>
      <c r="R3" s="12">
        <v>100000</v>
      </c>
      <c r="S3" s="8">
        <v>84</v>
      </c>
      <c r="T3" s="8">
        <v>100</v>
      </c>
      <c r="U3" s="10">
        <f>(S3+T3)/2*R3</f>
        <v>9200000</v>
      </c>
      <c r="V3" s="11" t="s">
        <v>12</v>
      </c>
      <c r="W3" s="7" t="s">
        <v>9</v>
      </c>
      <c r="X3" s="8">
        <v>1</v>
      </c>
      <c r="Y3" s="12">
        <v>100000</v>
      </c>
      <c r="Z3" s="13">
        <v>56</v>
      </c>
      <c r="AA3" s="13">
        <v>70</v>
      </c>
      <c r="AB3" s="10">
        <f t="shared" ref="AB3:AB6" si="0">(Z3+AA3)/2*Y3</f>
        <v>6300000</v>
      </c>
    </row>
    <row r="4" spans="1:28" ht="20.100000000000001" customHeight="1" x14ac:dyDescent="0.3">
      <c r="A4" s="6"/>
      <c r="B4" s="7"/>
      <c r="C4" s="8">
        <v>2</v>
      </c>
      <c r="D4" s="9">
        <v>100000</v>
      </c>
      <c r="E4" s="8">
        <v>25</v>
      </c>
      <c r="F4" s="8">
        <v>50</v>
      </c>
      <c r="G4" s="10">
        <f t="shared" ref="G4:G6" si="1">(E4+F4)/2*D4</f>
        <v>3750000</v>
      </c>
      <c r="H4" s="11"/>
      <c r="I4" s="7"/>
      <c r="J4" s="8">
        <v>2</v>
      </c>
      <c r="K4" s="12">
        <v>100000</v>
      </c>
      <c r="L4" s="8">
        <v>18</v>
      </c>
      <c r="M4" s="8">
        <v>16</v>
      </c>
      <c r="N4" s="10">
        <f t="shared" ref="N4:N6" si="2">(L4+M4)/2*K4</f>
        <v>1700000</v>
      </c>
      <c r="O4" s="11"/>
      <c r="P4" s="7"/>
      <c r="Q4" s="8">
        <v>2</v>
      </c>
      <c r="R4" s="12">
        <v>100000</v>
      </c>
      <c r="S4" s="8">
        <v>44</v>
      </c>
      <c r="T4" s="8">
        <v>50</v>
      </c>
      <c r="U4" s="10">
        <f t="shared" ref="U4:U6" si="3">(S4+T4)/2*R4</f>
        <v>4700000</v>
      </c>
      <c r="V4" s="11"/>
      <c r="W4" s="7"/>
      <c r="X4" s="8">
        <v>2</v>
      </c>
      <c r="Y4" s="12">
        <v>100000</v>
      </c>
      <c r="Z4" s="13">
        <v>33</v>
      </c>
      <c r="AA4" s="13">
        <v>28</v>
      </c>
      <c r="AB4" s="10">
        <f t="shared" si="0"/>
        <v>3050000</v>
      </c>
    </row>
    <row r="5" spans="1:28" ht="20.100000000000001" customHeight="1" x14ac:dyDescent="0.3">
      <c r="A5" s="6"/>
      <c r="B5" s="7"/>
      <c r="C5" s="8">
        <v>3</v>
      </c>
      <c r="D5" s="9">
        <v>100000</v>
      </c>
      <c r="E5" s="8">
        <v>62</v>
      </c>
      <c r="F5" s="8">
        <v>48</v>
      </c>
      <c r="G5" s="10">
        <f t="shared" si="1"/>
        <v>5500000</v>
      </c>
      <c r="H5" s="11"/>
      <c r="I5" s="7"/>
      <c r="J5" s="8">
        <v>3</v>
      </c>
      <c r="K5" s="12">
        <v>100000</v>
      </c>
      <c r="L5" s="14">
        <v>16</v>
      </c>
      <c r="M5" s="14">
        <v>16</v>
      </c>
      <c r="N5" s="10">
        <f t="shared" si="2"/>
        <v>1600000</v>
      </c>
      <c r="O5" s="11"/>
      <c r="P5" s="7"/>
      <c r="Q5" s="8">
        <v>3</v>
      </c>
      <c r="R5" s="12">
        <v>100000</v>
      </c>
      <c r="S5" s="14">
        <v>81</v>
      </c>
      <c r="T5" s="14">
        <v>96</v>
      </c>
      <c r="U5" s="10">
        <f t="shared" si="3"/>
        <v>8850000</v>
      </c>
      <c r="V5" s="11"/>
      <c r="W5" s="7"/>
      <c r="X5" s="8">
        <v>3</v>
      </c>
      <c r="Y5" s="12">
        <v>100000</v>
      </c>
      <c r="Z5" s="13">
        <v>70</v>
      </c>
      <c r="AA5" s="13">
        <v>55</v>
      </c>
      <c r="AB5" s="10">
        <f t="shared" si="0"/>
        <v>6250000</v>
      </c>
    </row>
    <row r="6" spans="1:28" ht="20.100000000000001" customHeight="1" x14ac:dyDescent="0.3">
      <c r="A6" s="11"/>
      <c r="B6" s="7"/>
      <c r="C6" s="8">
        <v>4</v>
      </c>
      <c r="D6" s="9">
        <v>100000</v>
      </c>
      <c r="E6" s="8">
        <v>38</v>
      </c>
      <c r="F6" s="8">
        <v>30</v>
      </c>
      <c r="G6" s="10">
        <f t="shared" si="1"/>
        <v>3400000</v>
      </c>
      <c r="H6" s="11"/>
      <c r="I6" s="7"/>
      <c r="J6" s="8">
        <v>4</v>
      </c>
      <c r="K6" s="12">
        <v>100000</v>
      </c>
      <c r="L6" s="8">
        <v>18</v>
      </c>
      <c r="M6" s="8">
        <v>17</v>
      </c>
      <c r="N6" s="10">
        <f t="shared" si="2"/>
        <v>1750000</v>
      </c>
      <c r="O6" s="11"/>
      <c r="P6" s="7"/>
      <c r="Q6" s="8">
        <v>4</v>
      </c>
      <c r="R6" s="12">
        <v>100000</v>
      </c>
      <c r="S6" s="8">
        <v>116</v>
      </c>
      <c r="T6" s="8">
        <v>117</v>
      </c>
      <c r="U6" s="10">
        <f t="shared" si="3"/>
        <v>11650000</v>
      </c>
      <c r="V6" s="11"/>
      <c r="W6" s="7"/>
      <c r="X6" s="8">
        <v>4</v>
      </c>
      <c r="Y6" s="12">
        <v>100000</v>
      </c>
      <c r="Z6" s="13">
        <v>46</v>
      </c>
      <c r="AA6" s="13">
        <v>50</v>
      </c>
      <c r="AB6" s="10">
        <f t="shared" si="0"/>
        <v>4800000</v>
      </c>
    </row>
    <row r="7" spans="1:28" ht="20.100000000000001" customHeight="1" x14ac:dyDescent="0.3">
      <c r="A7" s="11"/>
      <c r="B7" s="7"/>
      <c r="C7" s="15" t="s">
        <v>13</v>
      </c>
      <c r="D7" s="15"/>
      <c r="E7" s="15"/>
      <c r="F7" s="15"/>
      <c r="G7" s="16">
        <f>AVERAGE(G3:G6)</f>
        <v>4050000</v>
      </c>
      <c r="H7" s="11"/>
      <c r="I7" s="7"/>
      <c r="J7" s="15" t="s">
        <v>13</v>
      </c>
      <c r="K7" s="15"/>
      <c r="L7" s="15"/>
      <c r="M7" s="15"/>
      <c r="N7" s="16">
        <f>AVERAGE(N3:N6)</f>
        <v>1625000</v>
      </c>
      <c r="O7" s="11"/>
      <c r="P7" s="7"/>
      <c r="Q7" s="15" t="s">
        <v>13</v>
      </c>
      <c r="R7" s="15"/>
      <c r="S7" s="15"/>
      <c r="T7" s="15"/>
      <c r="U7" s="16">
        <f>AVERAGE(U3:U6)</f>
        <v>8600000</v>
      </c>
      <c r="V7" s="11"/>
      <c r="W7" s="7"/>
      <c r="X7" s="15" t="s">
        <v>13</v>
      </c>
      <c r="Y7" s="15"/>
      <c r="Z7" s="15"/>
      <c r="AA7" s="15"/>
      <c r="AB7" s="16">
        <f>AVERAGE(AB3:AB5)</f>
        <v>5200000</v>
      </c>
    </row>
    <row r="8" spans="1:28" ht="20.100000000000001" customHeight="1" x14ac:dyDescent="0.3">
      <c r="A8" s="11"/>
      <c r="B8" s="7"/>
      <c r="C8" s="15" t="s">
        <v>14</v>
      </c>
      <c r="D8" s="15"/>
      <c r="E8" s="15"/>
      <c r="F8" s="15"/>
      <c r="G8" s="17">
        <f>STDEV(G3:G6)</f>
        <v>977241.01428460318</v>
      </c>
      <c r="H8" s="11"/>
      <c r="I8" s="7"/>
      <c r="J8" s="15" t="s">
        <v>14</v>
      </c>
      <c r="K8" s="15"/>
      <c r="L8" s="15"/>
      <c r="M8" s="15"/>
      <c r="N8" s="17">
        <f>STDEV(N3:N6)</f>
        <v>132287.56555322953</v>
      </c>
      <c r="O8" s="11"/>
      <c r="P8" s="7"/>
      <c r="Q8" s="15" t="s">
        <v>14</v>
      </c>
      <c r="R8" s="15"/>
      <c r="S8" s="15"/>
      <c r="T8" s="15"/>
      <c r="U8" s="17">
        <f>STDEV(U3:U6)</f>
        <v>2882996.1267172503</v>
      </c>
      <c r="V8" s="11"/>
      <c r="W8" s="7"/>
      <c r="X8" s="15" t="s">
        <v>14</v>
      </c>
      <c r="Y8" s="15"/>
      <c r="Z8" s="15"/>
      <c r="AA8" s="15"/>
      <c r="AB8" s="17">
        <f>STDEV(AB3:AB5)</f>
        <v>1862122.4449536072</v>
      </c>
    </row>
    <row r="9" spans="1:28" ht="20.100000000000001" customHeight="1" x14ac:dyDescent="0.3">
      <c r="A9" s="11"/>
      <c r="B9" s="7"/>
      <c r="C9" s="15" t="s">
        <v>15</v>
      </c>
      <c r="D9" s="15"/>
      <c r="E9" s="15"/>
      <c r="F9" s="15"/>
      <c r="G9" s="17">
        <f>STDEV(G3:G6)/SQRT(COUNT(G3:G6))</f>
        <v>488620.50714230159</v>
      </c>
      <c r="H9" s="11"/>
      <c r="I9" s="7"/>
      <c r="J9" s="15" t="s">
        <v>15</v>
      </c>
      <c r="K9" s="15"/>
      <c r="L9" s="15"/>
      <c r="M9" s="15"/>
      <c r="N9" s="17">
        <f>STDEV(N3:N6)/SQRT(COUNT(N3:N6))</f>
        <v>66143.782776614767</v>
      </c>
      <c r="O9" s="11"/>
      <c r="P9" s="7"/>
      <c r="Q9" s="15" t="s">
        <v>15</v>
      </c>
      <c r="R9" s="15"/>
      <c r="S9" s="15"/>
      <c r="T9" s="15"/>
      <c r="U9" s="17">
        <f>STDEV(U3:U6)/SQRT(COUNT(U3:U6))</f>
        <v>1441498.0633586252</v>
      </c>
      <c r="V9" s="11"/>
      <c r="W9" s="7"/>
      <c r="X9" s="15" t="s">
        <v>15</v>
      </c>
      <c r="Y9" s="15"/>
      <c r="Z9" s="15"/>
      <c r="AA9" s="15"/>
      <c r="AB9" s="17">
        <f>STDEV(AB3:AB5)/SQRT(COUNT(AB3:AB5))</f>
        <v>1075096.8948580092</v>
      </c>
    </row>
    <row r="10" spans="1:28" ht="20.100000000000001" customHeight="1" x14ac:dyDescent="0.3">
      <c r="A10" s="11"/>
      <c r="B10" s="7" t="s">
        <v>16</v>
      </c>
      <c r="C10" s="8">
        <v>1</v>
      </c>
      <c r="D10" s="9">
        <v>100000</v>
      </c>
      <c r="E10" s="14">
        <v>26</v>
      </c>
      <c r="F10" s="14">
        <v>20</v>
      </c>
      <c r="G10" s="10">
        <f>(E10+F10)/2*D10</f>
        <v>2300000</v>
      </c>
      <c r="H10" s="11"/>
      <c r="I10" s="7" t="s">
        <v>16</v>
      </c>
      <c r="J10" s="8">
        <v>1</v>
      </c>
      <c r="K10" s="8">
        <v>100</v>
      </c>
      <c r="L10" s="8">
        <v>10</v>
      </c>
      <c r="M10" s="8">
        <v>10</v>
      </c>
      <c r="N10" s="10">
        <f>(L10+M10)/2*K10</f>
        <v>1000</v>
      </c>
      <c r="O10" s="11"/>
      <c r="P10" s="7" t="s">
        <v>16</v>
      </c>
      <c r="Q10" s="8">
        <v>1</v>
      </c>
      <c r="R10" s="8">
        <v>100</v>
      </c>
      <c r="S10" s="8">
        <v>0</v>
      </c>
      <c r="T10" s="8">
        <v>0</v>
      </c>
      <c r="U10" s="10">
        <f>(S10+T10)/2*R10</f>
        <v>0</v>
      </c>
      <c r="V10" s="11"/>
      <c r="W10" s="7" t="s">
        <v>16</v>
      </c>
      <c r="X10" s="8">
        <v>1</v>
      </c>
      <c r="Y10" s="8">
        <v>100</v>
      </c>
      <c r="Z10" s="8">
        <v>0</v>
      </c>
      <c r="AA10" s="8">
        <v>0</v>
      </c>
      <c r="AB10" s="10">
        <f>(Z10+AA10)/2*Y10</f>
        <v>0</v>
      </c>
    </row>
    <row r="11" spans="1:28" ht="20.100000000000001" customHeight="1" x14ac:dyDescent="0.3">
      <c r="A11" s="11"/>
      <c r="B11" s="7"/>
      <c r="C11" s="8">
        <v>2</v>
      </c>
      <c r="D11" s="9">
        <v>100000</v>
      </c>
      <c r="E11" s="14">
        <v>31</v>
      </c>
      <c r="F11" s="14">
        <v>30</v>
      </c>
      <c r="G11" s="10">
        <f t="shared" ref="G11:G13" si="4">(E11+F11)/2*D11</f>
        <v>3050000</v>
      </c>
      <c r="H11" s="11"/>
      <c r="I11" s="7"/>
      <c r="J11" s="8">
        <v>2</v>
      </c>
      <c r="K11" s="8">
        <v>100</v>
      </c>
      <c r="L11" s="8">
        <v>16</v>
      </c>
      <c r="M11" s="13">
        <v>16</v>
      </c>
      <c r="N11" s="10">
        <f t="shared" ref="N11:N13" si="5">(L11+M11)/2*K11</f>
        <v>1600</v>
      </c>
      <c r="O11" s="11"/>
      <c r="P11" s="7"/>
      <c r="Q11" s="8">
        <v>2</v>
      </c>
      <c r="R11" s="8">
        <v>100</v>
      </c>
      <c r="S11" s="8">
        <v>1</v>
      </c>
      <c r="T11" s="14">
        <v>1</v>
      </c>
      <c r="U11" s="10">
        <f t="shared" ref="U11:U13" si="6">(S11+T11)/2*R11</f>
        <v>100</v>
      </c>
      <c r="V11" s="11"/>
      <c r="W11" s="7"/>
      <c r="X11" s="8">
        <v>2</v>
      </c>
      <c r="Y11" s="8">
        <v>100</v>
      </c>
      <c r="Z11" s="8">
        <v>0</v>
      </c>
      <c r="AA11" s="14">
        <v>0</v>
      </c>
      <c r="AB11" s="10">
        <f t="shared" ref="AB11:AB13" si="7">(Z11+AA11)/2*Y11</f>
        <v>0</v>
      </c>
    </row>
    <row r="12" spans="1:28" ht="20.100000000000001" customHeight="1" x14ac:dyDescent="0.3">
      <c r="A12" s="11"/>
      <c r="B12" s="7"/>
      <c r="C12" s="8">
        <v>3</v>
      </c>
      <c r="D12" s="9">
        <v>100000</v>
      </c>
      <c r="E12" s="14">
        <v>22</v>
      </c>
      <c r="F12" s="14">
        <v>28</v>
      </c>
      <c r="G12" s="10">
        <f t="shared" si="4"/>
        <v>2500000</v>
      </c>
      <c r="H12" s="11"/>
      <c r="I12" s="7"/>
      <c r="J12" s="8">
        <v>3</v>
      </c>
      <c r="K12" s="8">
        <v>100</v>
      </c>
      <c r="L12" s="8">
        <v>14</v>
      </c>
      <c r="M12" s="8">
        <v>19</v>
      </c>
      <c r="N12" s="10">
        <f t="shared" si="5"/>
        <v>1650</v>
      </c>
      <c r="O12" s="11"/>
      <c r="P12" s="7"/>
      <c r="Q12" s="8">
        <v>3</v>
      </c>
      <c r="R12" s="8">
        <v>100</v>
      </c>
      <c r="S12" s="8">
        <v>0</v>
      </c>
      <c r="T12" s="8">
        <v>0</v>
      </c>
      <c r="U12" s="10">
        <f t="shared" si="6"/>
        <v>0</v>
      </c>
      <c r="V12" s="11"/>
      <c r="W12" s="7"/>
      <c r="X12" s="8">
        <v>3</v>
      </c>
      <c r="Y12" s="8">
        <v>100</v>
      </c>
      <c r="Z12" s="8">
        <v>1</v>
      </c>
      <c r="AA12" s="8">
        <v>1</v>
      </c>
      <c r="AB12" s="10">
        <f t="shared" si="7"/>
        <v>100</v>
      </c>
    </row>
    <row r="13" spans="1:28" ht="20.100000000000001" customHeight="1" x14ac:dyDescent="0.3">
      <c r="A13" s="11"/>
      <c r="B13" s="7"/>
      <c r="C13" s="8">
        <v>4</v>
      </c>
      <c r="D13" s="9">
        <v>100000</v>
      </c>
      <c r="E13" s="14">
        <v>28</v>
      </c>
      <c r="F13" s="14">
        <v>29</v>
      </c>
      <c r="G13" s="10">
        <f t="shared" si="4"/>
        <v>2850000</v>
      </c>
      <c r="H13" s="11"/>
      <c r="I13" s="7"/>
      <c r="J13" s="8">
        <v>4</v>
      </c>
      <c r="K13" s="8">
        <v>100</v>
      </c>
      <c r="L13" s="8">
        <v>16</v>
      </c>
      <c r="M13" s="8">
        <v>14</v>
      </c>
      <c r="N13" s="10">
        <f t="shared" si="5"/>
        <v>1500</v>
      </c>
      <c r="O13" s="11"/>
      <c r="P13" s="7"/>
      <c r="Q13" s="8">
        <v>4</v>
      </c>
      <c r="R13" s="8">
        <v>100</v>
      </c>
      <c r="S13" s="8">
        <v>0</v>
      </c>
      <c r="T13" s="8">
        <v>0</v>
      </c>
      <c r="U13" s="10">
        <f t="shared" si="6"/>
        <v>0</v>
      </c>
      <c r="V13" s="11"/>
      <c r="W13" s="7"/>
      <c r="X13" s="8">
        <v>4</v>
      </c>
      <c r="Y13" s="8">
        <v>100</v>
      </c>
      <c r="Z13" s="8">
        <v>0</v>
      </c>
      <c r="AA13" s="8">
        <v>0</v>
      </c>
      <c r="AB13" s="10">
        <f t="shared" si="7"/>
        <v>0</v>
      </c>
    </row>
    <row r="14" spans="1:28" ht="20.100000000000001" customHeight="1" x14ac:dyDescent="0.3">
      <c r="A14" s="11"/>
      <c r="B14" s="7"/>
      <c r="C14" s="15" t="s">
        <v>13</v>
      </c>
      <c r="D14" s="15"/>
      <c r="E14" s="15"/>
      <c r="F14" s="15"/>
      <c r="G14" s="16">
        <f>AVERAGE(G10:G13)</f>
        <v>2675000</v>
      </c>
      <c r="H14" s="11"/>
      <c r="I14" s="7"/>
      <c r="J14" s="15" t="s">
        <v>13</v>
      </c>
      <c r="K14" s="15"/>
      <c r="L14" s="15"/>
      <c r="M14" s="15"/>
      <c r="N14" s="16">
        <f>AVERAGE(N10:N13)</f>
        <v>1437.5</v>
      </c>
      <c r="O14" s="11"/>
      <c r="P14" s="7"/>
      <c r="Q14" s="15" t="s">
        <v>13</v>
      </c>
      <c r="R14" s="15"/>
      <c r="S14" s="15"/>
      <c r="T14" s="15"/>
      <c r="U14" s="16">
        <f>AVERAGE(U10:U13)</f>
        <v>25</v>
      </c>
      <c r="V14" s="11"/>
      <c r="W14" s="7"/>
      <c r="X14" s="15" t="s">
        <v>13</v>
      </c>
      <c r="Y14" s="15"/>
      <c r="Z14" s="15"/>
      <c r="AA14" s="15"/>
      <c r="AB14" s="16">
        <f>AVERAGE(AB10:AB13)</f>
        <v>25</v>
      </c>
    </row>
    <row r="15" spans="1:28" ht="20.100000000000001" customHeight="1" x14ac:dyDescent="0.3">
      <c r="A15" s="11"/>
      <c r="B15" s="7"/>
      <c r="C15" s="15" t="s">
        <v>14</v>
      </c>
      <c r="D15" s="15"/>
      <c r="E15" s="15"/>
      <c r="F15" s="15"/>
      <c r="G15" s="17">
        <f>STDEV(G10:G13)</f>
        <v>337885.58221188822</v>
      </c>
      <c r="H15" s="11"/>
      <c r="I15" s="7"/>
      <c r="J15" s="15" t="s">
        <v>14</v>
      </c>
      <c r="K15" s="15"/>
      <c r="L15" s="15"/>
      <c r="M15" s="15"/>
      <c r="N15" s="17">
        <f>STDEV(N10:N13)</f>
        <v>298.2588361362213</v>
      </c>
      <c r="O15" s="11"/>
      <c r="P15" s="7"/>
      <c r="Q15" s="15" t="s">
        <v>14</v>
      </c>
      <c r="R15" s="15"/>
      <c r="S15" s="15"/>
      <c r="T15" s="15"/>
      <c r="U15" s="17">
        <f>STDEV(U10:U13)</f>
        <v>50</v>
      </c>
      <c r="V15" s="11"/>
      <c r="W15" s="7"/>
      <c r="X15" s="15" t="s">
        <v>14</v>
      </c>
      <c r="Y15" s="15"/>
      <c r="Z15" s="15"/>
      <c r="AA15" s="15"/>
      <c r="AB15" s="17">
        <f>STDEV(AB10:AB13)</f>
        <v>50</v>
      </c>
    </row>
    <row r="16" spans="1:28" ht="20.100000000000001" customHeight="1" x14ac:dyDescent="0.3">
      <c r="A16" s="11"/>
      <c r="B16" s="7"/>
      <c r="C16" s="15" t="s">
        <v>15</v>
      </c>
      <c r="D16" s="15"/>
      <c r="E16" s="15"/>
      <c r="F16" s="15"/>
      <c r="G16" s="17">
        <f>STDEV(G10:G13)/SQRT(COUNT(G10:G13))</f>
        <v>168942.79110594411</v>
      </c>
      <c r="H16" s="11"/>
      <c r="I16" s="7"/>
      <c r="J16" s="15" t="s">
        <v>15</v>
      </c>
      <c r="K16" s="15"/>
      <c r="L16" s="15"/>
      <c r="M16" s="15"/>
      <c r="N16" s="17">
        <f>STDEV(N10:N13)/SQRT(COUNT(N10:N13))</f>
        <v>149.12941806811065</v>
      </c>
      <c r="O16" s="11"/>
      <c r="P16" s="7"/>
      <c r="Q16" s="15" t="s">
        <v>15</v>
      </c>
      <c r="R16" s="15"/>
      <c r="S16" s="15"/>
      <c r="T16" s="15"/>
      <c r="U16" s="17">
        <f>STDEV(U10:U13)/SQRT(COUNT(U10:U13))</f>
        <v>25</v>
      </c>
      <c r="V16" s="11"/>
      <c r="W16" s="7"/>
      <c r="X16" s="15" t="s">
        <v>15</v>
      </c>
      <c r="Y16" s="15"/>
      <c r="Z16" s="15"/>
      <c r="AA16" s="15"/>
      <c r="AB16" s="17">
        <f>STDEV(AB10:AB13)/SQRT(COUNT(AB10:AB13))</f>
        <v>25</v>
      </c>
    </row>
    <row r="17" spans="1:28" ht="20.100000000000001" customHeight="1" x14ac:dyDescent="0.3">
      <c r="A17" s="11"/>
      <c r="B17" s="7" t="s">
        <v>17</v>
      </c>
      <c r="C17" s="8">
        <v>1</v>
      </c>
      <c r="D17" s="9">
        <v>100000</v>
      </c>
      <c r="E17" s="8">
        <v>32</v>
      </c>
      <c r="F17" s="14">
        <v>34</v>
      </c>
      <c r="G17" s="10">
        <f>(E17+F17)/2*D17</f>
        <v>3300000</v>
      </c>
      <c r="H17" s="11"/>
      <c r="I17" s="7" t="s">
        <v>17</v>
      </c>
      <c r="J17" s="8">
        <v>1</v>
      </c>
      <c r="K17" s="8">
        <v>100</v>
      </c>
      <c r="L17" s="8">
        <v>19</v>
      </c>
      <c r="M17" s="8">
        <v>12</v>
      </c>
      <c r="N17" s="10">
        <f>(L17+M17)/2*K17</f>
        <v>1550</v>
      </c>
      <c r="O17" s="11"/>
      <c r="P17" s="7" t="s">
        <v>17</v>
      </c>
      <c r="Q17" s="8">
        <v>1</v>
      </c>
      <c r="R17" s="8">
        <v>100</v>
      </c>
      <c r="S17" s="8">
        <v>0</v>
      </c>
      <c r="T17" s="8">
        <v>0</v>
      </c>
      <c r="U17" s="10">
        <f>(S17+T17)/2*R17</f>
        <v>0</v>
      </c>
      <c r="V17" s="11"/>
      <c r="W17" s="7" t="s">
        <v>17</v>
      </c>
      <c r="X17" s="8">
        <v>1</v>
      </c>
      <c r="Y17" s="8">
        <v>100</v>
      </c>
      <c r="Z17" s="8">
        <v>1</v>
      </c>
      <c r="AA17" s="8">
        <v>1</v>
      </c>
      <c r="AB17" s="10">
        <f>(Z17+AA17)/2*Y17</f>
        <v>100</v>
      </c>
    </row>
    <row r="18" spans="1:28" ht="20.100000000000001" customHeight="1" x14ac:dyDescent="0.3">
      <c r="A18" s="11"/>
      <c r="B18" s="7"/>
      <c r="C18" s="8">
        <v>2</v>
      </c>
      <c r="D18" s="9">
        <v>100000</v>
      </c>
      <c r="E18" s="8">
        <v>33</v>
      </c>
      <c r="F18" s="14">
        <v>33</v>
      </c>
      <c r="G18" s="10">
        <f t="shared" ref="G18:G20" si="8">(E18+F18)/2*D18</f>
        <v>3300000</v>
      </c>
      <c r="H18" s="11"/>
      <c r="I18" s="7"/>
      <c r="J18" s="8">
        <v>2</v>
      </c>
      <c r="K18" s="8">
        <v>100</v>
      </c>
      <c r="L18" s="8">
        <v>6</v>
      </c>
      <c r="M18" s="8">
        <v>3</v>
      </c>
      <c r="N18" s="10">
        <f t="shared" ref="N18:N20" si="9">(L18+M18)/2*K18</f>
        <v>450</v>
      </c>
      <c r="O18" s="11"/>
      <c r="P18" s="7"/>
      <c r="Q18" s="8">
        <v>2</v>
      </c>
      <c r="R18" s="8">
        <v>100</v>
      </c>
      <c r="S18" s="8">
        <v>1</v>
      </c>
      <c r="T18" s="8">
        <v>1</v>
      </c>
      <c r="U18" s="10">
        <f t="shared" ref="U18:U20" si="10">(S18+T18)/2*R18</f>
        <v>100</v>
      </c>
      <c r="V18" s="11"/>
      <c r="W18" s="7"/>
      <c r="X18" s="8">
        <v>2</v>
      </c>
      <c r="Y18" s="8">
        <v>100</v>
      </c>
      <c r="Z18" s="8">
        <v>0</v>
      </c>
      <c r="AA18" s="8">
        <v>0</v>
      </c>
      <c r="AB18" s="10">
        <f t="shared" ref="AB18:AB20" si="11">(Z18+AA18)/2*Y18</f>
        <v>0</v>
      </c>
    </row>
    <row r="19" spans="1:28" ht="20.100000000000001" customHeight="1" x14ac:dyDescent="0.3">
      <c r="A19" s="11"/>
      <c r="B19" s="7"/>
      <c r="C19" s="8">
        <v>3</v>
      </c>
      <c r="D19" s="9">
        <v>100000</v>
      </c>
      <c r="E19" s="8">
        <v>8</v>
      </c>
      <c r="F19" s="14">
        <v>7</v>
      </c>
      <c r="G19" s="10">
        <f t="shared" si="8"/>
        <v>750000</v>
      </c>
      <c r="H19" s="11"/>
      <c r="I19" s="7"/>
      <c r="J19" s="8">
        <v>3</v>
      </c>
      <c r="K19" s="8">
        <v>100</v>
      </c>
      <c r="L19" s="8">
        <v>31</v>
      </c>
      <c r="M19" s="8">
        <v>16</v>
      </c>
      <c r="N19" s="10">
        <f t="shared" si="9"/>
        <v>2350</v>
      </c>
      <c r="O19" s="11"/>
      <c r="P19" s="7"/>
      <c r="Q19" s="8">
        <v>3</v>
      </c>
      <c r="R19" s="8">
        <v>100</v>
      </c>
      <c r="S19" s="8">
        <v>0</v>
      </c>
      <c r="T19" s="8">
        <v>0</v>
      </c>
      <c r="U19" s="10">
        <f t="shared" si="10"/>
        <v>0</v>
      </c>
      <c r="V19" s="11"/>
      <c r="W19" s="7"/>
      <c r="X19" s="8">
        <v>3</v>
      </c>
      <c r="Y19" s="8">
        <v>100</v>
      </c>
      <c r="Z19" s="8">
        <v>0</v>
      </c>
      <c r="AA19" s="8">
        <v>0</v>
      </c>
      <c r="AB19" s="10">
        <f t="shared" si="11"/>
        <v>0</v>
      </c>
    </row>
    <row r="20" spans="1:28" ht="20.100000000000001" customHeight="1" x14ac:dyDescent="0.3">
      <c r="A20" s="11"/>
      <c r="B20" s="7"/>
      <c r="C20" s="8">
        <v>4</v>
      </c>
      <c r="D20" s="9">
        <v>100000</v>
      </c>
      <c r="E20" s="8">
        <v>26</v>
      </c>
      <c r="F20" s="14">
        <v>30</v>
      </c>
      <c r="G20" s="10">
        <f t="shared" si="8"/>
        <v>2800000</v>
      </c>
      <c r="H20" s="11"/>
      <c r="I20" s="7"/>
      <c r="J20" s="8">
        <v>4</v>
      </c>
      <c r="K20" s="8">
        <v>100</v>
      </c>
      <c r="L20" s="8">
        <v>39</v>
      </c>
      <c r="M20" s="8">
        <v>32</v>
      </c>
      <c r="N20" s="10">
        <f t="shared" si="9"/>
        <v>3550</v>
      </c>
      <c r="O20" s="11"/>
      <c r="P20" s="7"/>
      <c r="Q20" s="8">
        <v>4</v>
      </c>
      <c r="R20" s="8">
        <v>100</v>
      </c>
      <c r="S20" s="8">
        <v>0</v>
      </c>
      <c r="T20" s="8">
        <v>0</v>
      </c>
      <c r="U20" s="10">
        <f t="shared" si="10"/>
        <v>0</v>
      </c>
      <c r="V20" s="11"/>
      <c r="W20" s="7"/>
      <c r="X20" s="8">
        <v>4</v>
      </c>
      <c r="Y20" s="8">
        <v>100</v>
      </c>
      <c r="Z20" s="8">
        <v>0</v>
      </c>
      <c r="AA20" s="8">
        <v>0</v>
      </c>
      <c r="AB20" s="10">
        <f t="shared" si="11"/>
        <v>0</v>
      </c>
    </row>
    <row r="21" spans="1:28" ht="20.100000000000001" customHeight="1" x14ac:dyDescent="0.3">
      <c r="A21" s="11"/>
      <c r="B21" s="7"/>
      <c r="C21" s="15" t="s">
        <v>13</v>
      </c>
      <c r="D21" s="15"/>
      <c r="E21" s="15"/>
      <c r="F21" s="15"/>
      <c r="G21" s="16">
        <f>AVERAGE(G17:G20)</f>
        <v>2537500</v>
      </c>
      <c r="H21" s="11"/>
      <c r="I21" s="7"/>
      <c r="J21" s="15" t="s">
        <v>13</v>
      </c>
      <c r="K21" s="15"/>
      <c r="L21" s="15"/>
      <c r="M21" s="15"/>
      <c r="N21" s="16">
        <f>AVERAGE(N17:N20)</f>
        <v>1975</v>
      </c>
      <c r="O21" s="11"/>
      <c r="P21" s="7"/>
      <c r="Q21" s="15" t="s">
        <v>13</v>
      </c>
      <c r="R21" s="15"/>
      <c r="S21" s="15"/>
      <c r="T21" s="15"/>
      <c r="U21" s="16">
        <f>AVERAGE(U17:U20)</f>
        <v>25</v>
      </c>
      <c r="V21" s="11"/>
      <c r="W21" s="7"/>
      <c r="X21" s="15" t="s">
        <v>13</v>
      </c>
      <c r="Y21" s="15"/>
      <c r="Z21" s="15"/>
      <c r="AA21" s="15"/>
      <c r="AB21" s="16">
        <f>AVERAGE(AB17:AB20)</f>
        <v>25</v>
      </c>
    </row>
    <row r="22" spans="1:28" ht="20.100000000000001" customHeight="1" x14ac:dyDescent="0.3">
      <c r="A22" s="11"/>
      <c r="B22" s="7"/>
      <c r="C22" s="15" t="s">
        <v>14</v>
      </c>
      <c r="D22" s="15"/>
      <c r="E22" s="15"/>
      <c r="F22" s="15"/>
      <c r="G22" s="17">
        <f>STDEV(G17:G20)</f>
        <v>1214753.0613256341</v>
      </c>
      <c r="H22" s="11"/>
      <c r="I22" s="7"/>
      <c r="J22" s="15" t="s">
        <v>14</v>
      </c>
      <c r="K22" s="15"/>
      <c r="L22" s="15"/>
      <c r="M22" s="15"/>
      <c r="N22" s="17">
        <f>STDEV(N17:N20)</f>
        <v>1307.3510112692256</v>
      </c>
      <c r="O22" s="11"/>
      <c r="P22" s="7"/>
      <c r="Q22" s="15" t="s">
        <v>14</v>
      </c>
      <c r="R22" s="15"/>
      <c r="S22" s="15"/>
      <c r="T22" s="15"/>
      <c r="U22" s="17">
        <f>STDEV(U17:U20)</f>
        <v>50</v>
      </c>
      <c r="V22" s="11"/>
      <c r="W22" s="7"/>
      <c r="X22" s="15" t="s">
        <v>14</v>
      </c>
      <c r="Y22" s="15"/>
      <c r="Z22" s="15"/>
      <c r="AA22" s="15"/>
      <c r="AB22" s="17">
        <f>STDEV(AB17:AB20)</f>
        <v>50</v>
      </c>
    </row>
    <row r="23" spans="1:28" ht="20.100000000000001" customHeight="1" x14ac:dyDescent="0.3">
      <c r="A23" s="11"/>
      <c r="B23" s="7"/>
      <c r="C23" s="15" t="s">
        <v>15</v>
      </c>
      <c r="D23" s="15"/>
      <c r="E23" s="15"/>
      <c r="F23" s="15"/>
      <c r="G23" s="17">
        <f>STDEV(G17:G20)/SQRT(COUNT(G17:G20))</f>
        <v>607376.53066281707</v>
      </c>
      <c r="H23" s="11"/>
      <c r="I23" s="7"/>
      <c r="J23" s="15" t="s">
        <v>15</v>
      </c>
      <c r="K23" s="15"/>
      <c r="L23" s="15"/>
      <c r="M23" s="15"/>
      <c r="N23" s="17">
        <f>STDEV(N17:N20)/SQRT(COUNT(N17:N20))</f>
        <v>653.67550563461282</v>
      </c>
      <c r="O23" s="11"/>
      <c r="P23" s="7"/>
      <c r="Q23" s="15" t="s">
        <v>15</v>
      </c>
      <c r="R23" s="15"/>
      <c r="S23" s="15"/>
      <c r="T23" s="15"/>
      <c r="U23" s="17">
        <f>STDEV(U17:U20)/SQRT(COUNT(U17:U20))</f>
        <v>25</v>
      </c>
      <c r="V23" s="11"/>
      <c r="W23" s="7"/>
      <c r="X23" s="15" t="s">
        <v>15</v>
      </c>
      <c r="Y23" s="15"/>
      <c r="Z23" s="15"/>
      <c r="AA23" s="15"/>
      <c r="AB23" s="17">
        <f>STDEV(AB17:AB20)/SQRT(COUNT(AB17:AB20))</f>
        <v>25</v>
      </c>
    </row>
    <row r="24" spans="1:28" ht="20.100000000000001" customHeight="1" x14ac:dyDescent="0.3">
      <c r="A24" s="11"/>
      <c r="B24" s="7" t="s">
        <v>18</v>
      </c>
      <c r="C24" s="8">
        <v>1</v>
      </c>
      <c r="D24" s="9">
        <v>100000</v>
      </c>
      <c r="E24" s="8">
        <v>29</v>
      </c>
      <c r="F24" s="14">
        <v>23</v>
      </c>
      <c r="G24" s="10">
        <f>(E24+F24)/2*D24</f>
        <v>2600000</v>
      </c>
      <c r="H24" s="11"/>
      <c r="I24" s="7" t="s">
        <v>18</v>
      </c>
      <c r="J24" s="8">
        <v>1</v>
      </c>
      <c r="K24" s="8">
        <v>100</v>
      </c>
      <c r="L24" s="18">
        <v>16</v>
      </c>
      <c r="M24" s="14">
        <v>10</v>
      </c>
      <c r="N24" s="10">
        <f>(L24+M24)/2*K24</f>
        <v>1300</v>
      </c>
      <c r="O24" s="11"/>
      <c r="P24" s="7" t="s">
        <v>18</v>
      </c>
      <c r="Q24" s="8">
        <v>1</v>
      </c>
      <c r="R24" s="8">
        <v>100</v>
      </c>
      <c r="S24" s="18">
        <v>0</v>
      </c>
      <c r="T24" s="14">
        <v>0</v>
      </c>
      <c r="U24" s="10">
        <f>(S24+T24)/2*R24</f>
        <v>0</v>
      </c>
      <c r="V24" s="11"/>
      <c r="W24" s="7" t="s">
        <v>18</v>
      </c>
      <c r="X24" s="8">
        <v>1</v>
      </c>
      <c r="Y24" s="8">
        <v>100</v>
      </c>
      <c r="Z24" s="18">
        <v>0</v>
      </c>
      <c r="AA24" s="14">
        <v>0</v>
      </c>
      <c r="AB24" s="10">
        <f>(Z24+AA24)/2*Y24</f>
        <v>0</v>
      </c>
    </row>
    <row r="25" spans="1:28" ht="20.100000000000001" customHeight="1" x14ac:dyDescent="0.3">
      <c r="A25" s="11"/>
      <c r="B25" s="7"/>
      <c r="C25" s="8">
        <v>2</v>
      </c>
      <c r="D25" s="9">
        <v>100000</v>
      </c>
      <c r="E25" s="8">
        <v>17</v>
      </c>
      <c r="F25" s="14">
        <v>20</v>
      </c>
      <c r="G25" s="10">
        <f t="shared" ref="G25:G27" si="12">(E25+F25)/2*D25</f>
        <v>1850000</v>
      </c>
      <c r="H25" s="11"/>
      <c r="I25" s="7"/>
      <c r="J25" s="8">
        <v>2</v>
      </c>
      <c r="K25" s="8">
        <v>100</v>
      </c>
      <c r="L25" s="8">
        <v>18</v>
      </c>
      <c r="M25" s="14">
        <v>12</v>
      </c>
      <c r="N25" s="10">
        <f t="shared" ref="N25:N27" si="13">(L25+M25)/2*K25</f>
        <v>1500</v>
      </c>
      <c r="O25" s="11"/>
      <c r="P25" s="7"/>
      <c r="Q25" s="8">
        <v>2</v>
      </c>
      <c r="R25" s="8">
        <v>100</v>
      </c>
      <c r="S25" s="8">
        <v>0</v>
      </c>
      <c r="T25" s="14">
        <v>0</v>
      </c>
      <c r="U25" s="10">
        <f t="shared" ref="U25:U27" si="14">(S25+T25)/2*R25</f>
        <v>0</v>
      </c>
      <c r="V25" s="11"/>
      <c r="W25" s="7"/>
      <c r="X25" s="8">
        <v>2</v>
      </c>
      <c r="Y25" s="8">
        <v>100</v>
      </c>
      <c r="Z25" s="8">
        <v>1</v>
      </c>
      <c r="AA25" s="14">
        <v>1</v>
      </c>
      <c r="AB25" s="10">
        <f t="shared" ref="AB25:AB27" si="15">(Z25+AA25)/2*Y25</f>
        <v>100</v>
      </c>
    </row>
    <row r="26" spans="1:28" ht="20.100000000000001" customHeight="1" x14ac:dyDescent="0.3">
      <c r="A26" s="11"/>
      <c r="B26" s="7"/>
      <c r="C26" s="8">
        <v>3</v>
      </c>
      <c r="D26" s="9">
        <v>100000</v>
      </c>
      <c r="E26" s="8">
        <v>37</v>
      </c>
      <c r="F26" s="14">
        <v>33</v>
      </c>
      <c r="G26" s="10">
        <f t="shared" si="12"/>
        <v>3500000</v>
      </c>
      <c r="H26" s="11"/>
      <c r="I26" s="7"/>
      <c r="J26" s="8">
        <v>3</v>
      </c>
      <c r="K26" s="8">
        <v>100</v>
      </c>
      <c r="L26" s="8">
        <v>12</v>
      </c>
      <c r="M26" s="14">
        <v>14</v>
      </c>
      <c r="N26" s="10">
        <f t="shared" si="13"/>
        <v>1300</v>
      </c>
      <c r="O26" s="11"/>
      <c r="P26" s="7"/>
      <c r="Q26" s="8">
        <v>3</v>
      </c>
      <c r="R26" s="8">
        <v>100</v>
      </c>
      <c r="S26" s="8">
        <v>1</v>
      </c>
      <c r="T26" s="14">
        <v>1</v>
      </c>
      <c r="U26" s="10">
        <f t="shared" si="14"/>
        <v>100</v>
      </c>
      <c r="V26" s="11"/>
      <c r="W26" s="7"/>
      <c r="X26" s="8">
        <v>3</v>
      </c>
      <c r="Y26" s="8">
        <v>100</v>
      </c>
      <c r="Z26" s="8">
        <v>0</v>
      </c>
      <c r="AA26" s="14">
        <v>0</v>
      </c>
      <c r="AB26" s="10">
        <f t="shared" si="15"/>
        <v>0</v>
      </c>
    </row>
    <row r="27" spans="1:28" ht="20.100000000000001" customHeight="1" x14ac:dyDescent="0.3">
      <c r="A27" s="11"/>
      <c r="B27" s="7"/>
      <c r="C27" s="8">
        <v>4</v>
      </c>
      <c r="D27" s="9">
        <v>100000</v>
      </c>
      <c r="E27" s="8">
        <v>30</v>
      </c>
      <c r="F27" s="14">
        <v>29</v>
      </c>
      <c r="G27" s="10">
        <f t="shared" si="12"/>
        <v>2950000</v>
      </c>
      <c r="H27" s="11"/>
      <c r="I27" s="7"/>
      <c r="J27" s="8">
        <v>4</v>
      </c>
      <c r="K27" s="8">
        <v>100</v>
      </c>
      <c r="L27" s="8">
        <v>18</v>
      </c>
      <c r="M27" s="14">
        <v>10</v>
      </c>
      <c r="N27" s="10">
        <f t="shared" si="13"/>
        <v>1400</v>
      </c>
      <c r="O27" s="11"/>
      <c r="P27" s="7"/>
      <c r="Q27" s="8">
        <v>4</v>
      </c>
      <c r="R27" s="8">
        <v>100</v>
      </c>
      <c r="S27" s="8">
        <v>0</v>
      </c>
      <c r="T27" s="14">
        <v>0</v>
      </c>
      <c r="U27" s="10">
        <f t="shared" si="14"/>
        <v>0</v>
      </c>
      <c r="V27" s="11"/>
      <c r="W27" s="7"/>
      <c r="X27" s="8">
        <v>4</v>
      </c>
      <c r="Y27" s="8">
        <v>100</v>
      </c>
      <c r="Z27" s="8">
        <v>0</v>
      </c>
      <c r="AA27" s="14">
        <v>0</v>
      </c>
      <c r="AB27" s="10">
        <f t="shared" si="15"/>
        <v>0</v>
      </c>
    </row>
    <row r="28" spans="1:28" ht="20.100000000000001" customHeight="1" x14ac:dyDescent="0.3">
      <c r="A28" s="11"/>
      <c r="B28" s="7"/>
      <c r="C28" s="15" t="s">
        <v>13</v>
      </c>
      <c r="D28" s="15"/>
      <c r="E28" s="15"/>
      <c r="F28" s="15"/>
      <c r="G28" s="16">
        <f>AVERAGE(G24:G27)</f>
        <v>2725000</v>
      </c>
      <c r="H28" s="11"/>
      <c r="I28" s="7"/>
      <c r="J28" s="15" t="s">
        <v>13</v>
      </c>
      <c r="K28" s="15"/>
      <c r="L28" s="15"/>
      <c r="M28" s="15"/>
      <c r="N28" s="16">
        <f>AVERAGE(N24:N27)</f>
        <v>1375</v>
      </c>
      <c r="O28" s="11"/>
      <c r="P28" s="7"/>
      <c r="Q28" s="15" t="s">
        <v>13</v>
      </c>
      <c r="R28" s="15"/>
      <c r="S28" s="15"/>
      <c r="T28" s="15"/>
      <c r="U28" s="16">
        <f>AVERAGE(U24:U27)</f>
        <v>25</v>
      </c>
      <c r="V28" s="11"/>
      <c r="W28" s="7"/>
      <c r="X28" s="15" t="s">
        <v>13</v>
      </c>
      <c r="Y28" s="15"/>
      <c r="Z28" s="15"/>
      <c r="AA28" s="15"/>
      <c r="AB28" s="16">
        <f>AVERAGE(AB24:AB27)</f>
        <v>25</v>
      </c>
    </row>
    <row r="29" spans="1:28" ht="20.100000000000001" customHeight="1" x14ac:dyDescent="0.3">
      <c r="A29" s="11"/>
      <c r="B29" s="7"/>
      <c r="C29" s="15" t="s">
        <v>14</v>
      </c>
      <c r="D29" s="15"/>
      <c r="E29" s="15"/>
      <c r="F29" s="15"/>
      <c r="G29" s="17">
        <f>STDEV(G24:G27)</f>
        <v>691013.74805426272</v>
      </c>
      <c r="H29" s="11"/>
      <c r="I29" s="7"/>
      <c r="J29" s="15" t="s">
        <v>14</v>
      </c>
      <c r="K29" s="15"/>
      <c r="L29" s="15"/>
      <c r="M29" s="15"/>
      <c r="N29" s="17">
        <f>STDEV(N24:N27)</f>
        <v>95.74271077563381</v>
      </c>
      <c r="O29" s="11"/>
      <c r="P29" s="7"/>
      <c r="Q29" s="15" t="s">
        <v>14</v>
      </c>
      <c r="R29" s="15"/>
      <c r="S29" s="15"/>
      <c r="T29" s="15"/>
      <c r="U29" s="17">
        <f>STDEV(U24:U27)</f>
        <v>50</v>
      </c>
      <c r="V29" s="11"/>
      <c r="W29" s="7"/>
      <c r="X29" s="15" t="s">
        <v>19</v>
      </c>
      <c r="Y29" s="15"/>
      <c r="Z29" s="15"/>
      <c r="AA29" s="15"/>
      <c r="AB29" s="17">
        <f>STDEV(AB24:AB27)</f>
        <v>50</v>
      </c>
    </row>
    <row r="30" spans="1:28" ht="20.100000000000001" customHeight="1" x14ac:dyDescent="0.3">
      <c r="A30" s="11"/>
      <c r="B30" s="7"/>
      <c r="C30" s="15" t="s">
        <v>20</v>
      </c>
      <c r="D30" s="15"/>
      <c r="E30" s="15"/>
      <c r="F30" s="15"/>
      <c r="G30" s="17">
        <f>STDEV(G24:G27)/SQRT(COUNT(G24:G27))</f>
        <v>345506.87402713136</v>
      </c>
      <c r="H30" s="11"/>
      <c r="I30" s="7"/>
      <c r="J30" s="15" t="s">
        <v>15</v>
      </c>
      <c r="K30" s="15"/>
      <c r="L30" s="15"/>
      <c r="M30" s="15"/>
      <c r="N30" s="17">
        <f>STDEV(N24:N27)/SQRT(COUNT(N24:N27))</f>
        <v>47.871355387816905</v>
      </c>
      <c r="O30" s="11"/>
      <c r="P30" s="7"/>
      <c r="Q30" s="15" t="s">
        <v>20</v>
      </c>
      <c r="R30" s="15"/>
      <c r="S30" s="15"/>
      <c r="T30" s="15"/>
      <c r="U30" s="17">
        <f>STDEV(U24:U27)/SQRT(COUNT(U24:U27))</f>
        <v>25</v>
      </c>
      <c r="V30" s="11"/>
      <c r="W30" s="7"/>
      <c r="X30" s="15" t="s">
        <v>20</v>
      </c>
      <c r="Y30" s="15"/>
      <c r="Z30" s="15"/>
      <c r="AA30" s="15"/>
      <c r="AB30" s="17">
        <f>STDEV(AB24:AB27)/SQRT(COUNT(AB24:AB27))</f>
        <v>25</v>
      </c>
    </row>
    <row r="31" spans="1:28" ht="20.100000000000001" customHeight="1" x14ac:dyDescent="0.3"/>
    <row r="32" spans="1:28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  <row r="46" ht="20.100000000000001" customHeight="1" x14ac:dyDescent="0.3"/>
    <row r="47" ht="20.100000000000001" customHeight="1" x14ac:dyDescent="0.3"/>
    <row r="48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  <row r="59" ht="20.100000000000001" customHeight="1" x14ac:dyDescent="0.3"/>
    <row r="60" ht="20.100000000000001" customHeight="1" x14ac:dyDescent="0.3"/>
    <row r="61" ht="20.100000000000001" customHeight="1" x14ac:dyDescent="0.3"/>
    <row r="62" ht="20.100000000000001" customHeight="1" x14ac:dyDescent="0.3"/>
    <row r="63" ht="20.100000000000001" customHeight="1" x14ac:dyDescent="0.3"/>
    <row r="64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</sheetData>
  <mergeCells count="24">
    <mergeCell ref="B24:B30"/>
    <mergeCell ref="I24:I30"/>
    <mergeCell ref="P24:P30"/>
    <mergeCell ref="W24:W30"/>
    <mergeCell ref="V3:V30"/>
    <mergeCell ref="W3:W9"/>
    <mergeCell ref="B10:B16"/>
    <mergeCell ref="I10:I16"/>
    <mergeCell ref="P10:P16"/>
    <mergeCell ref="W10:W16"/>
    <mergeCell ref="B17:B23"/>
    <mergeCell ref="I17:I23"/>
    <mergeCell ref="P17:P23"/>
    <mergeCell ref="W17:W23"/>
    <mergeCell ref="A2:B2"/>
    <mergeCell ref="H2:I2"/>
    <mergeCell ref="O2:P2"/>
    <mergeCell ref="V2:W2"/>
    <mergeCell ref="A3:A30"/>
    <mergeCell ref="B3:B9"/>
    <mergeCell ref="H3:H30"/>
    <mergeCell ref="I3:I9"/>
    <mergeCell ref="O3:O30"/>
    <mergeCell ref="P3:P9"/>
  </mergeCells>
  <phoneticPr fontId="3" type="noConversion"/>
  <printOptions horizontalCentered="1"/>
  <pageMargins left="0.39370078740157483" right="0.39370078740157483" top="0.59055118110236227" bottom="0.39370078740157483" header="0" footer="0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Lung clearance_4 per group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2020-10-30T02:08:58Z</dcterms:created>
  <dcterms:modified xsi:type="dcterms:W3CDTF">2020-10-30T02:09:34Z</dcterms:modified>
</cp:coreProperties>
</file>