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cdx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E:\work file\publication\MY THESIS PUBLICATION\GAP50_revision\upload files\"/>
    </mc:Choice>
  </mc:AlternateContent>
  <xr:revisionPtr revIDLastSave="0" documentId="13_ncr:1_{B25057BF-65BE-4153-AD40-FF37CC7072C5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S2-Quinoline derivatives" sheetId="2" r:id="rId1"/>
    <sheet name="S2-Phytometabolites" sheetId="4" r:id="rId2"/>
    <sheet name="S2-Pandemic box" sheetId="6" r:id="rId3"/>
    <sheet name="S2-Pathogen box" sheetId="7" r:id="rId4"/>
  </sheets>
  <externalReferences>
    <externalReference r:id="rId5"/>
  </externalReferences>
  <definedNames>
    <definedName name="_Toc86659955" localSheetId="0">'S2-Quinoline derivatives'!$T$8</definedName>
    <definedName name="_Toc86659956" localSheetId="0">'S2-Quinoline derivatives'!$T$6</definedName>
    <definedName name="_Toc86659957" localSheetId="0">'S2-Quinoline derivatives'!$T$7</definedName>
    <definedName name="_Toc86659958" localSheetId="0">'S2-Quinoline derivatives'!$T$9</definedName>
    <definedName name="_Toc86659959" localSheetId="0">'S2-Quinoline derivatives'!$T$5</definedName>
    <definedName name="_Toc86659960" localSheetId="0">'S2-Quinoline derivatives'!$T$10</definedName>
    <definedName name="_Toc86659961" localSheetId="0">'S2-Quinoline derivatives'!$T$11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6" i="6" l="1"/>
  <c r="T16" i="6"/>
  <c r="Q16" i="6"/>
  <c r="P16" i="6"/>
  <c r="U15" i="6"/>
  <c r="T15" i="6"/>
  <c r="Q15" i="6"/>
  <c r="P15" i="6"/>
  <c r="U14" i="6"/>
  <c r="T14" i="6"/>
  <c r="Q14" i="6"/>
  <c r="P14" i="6"/>
  <c r="U12" i="6"/>
  <c r="T12" i="6"/>
  <c r="Q12" i="6"/>
  <c r="P12" i="6"/>
  <c r="O6" i="4"/>
  <c r="O7" i="4"/>
  <c r="O5" i="4"/>
  <c r="O11" i="2"/>
  <c r="O10" i="2"/>
  <c r="N9" i="2"/>
  <c r="M7" i="2"/>
  <c r="O7" i="2" s="1"/>
  <c r="M6" i="2"/>
  <c r="O6" i="2" s="1"/>
  <c r="O3" i="2"/>
  <c r="O4" i="2"/>
  <c r="O5" i="2"/>
  <c r="O8" i="2"/>
  <c r="O9" i="2"/>
  <c r="U15" i="7" l="1"/>
  <c r="U17" i="7"/>
  <c r="U14" i="7"/>
  <c r="U6" i="7"/>
  <c r="U4" i="7"/>
  <c r="U7" i="7"/>
  <c r="U9" i="7"/>
  <c r="U3" i="7"/>
  <c r="T17" i="7"/>
  <c r="T15" i="7"/>
  <c r="T14" i="7"/>
  <c r="T11" i="7"/>
  <c r="T4" i="7"/>
  <c r="T6" i="7"/>
  <c r="T7" i="7"/>
  <c r="T9" i="7"/>
  <c r="T3" i="7"/>
  <c r="Q4" i="7"/>
  <c r="Q6" i="7"/>
  <c r="Q7" i="7"/>
  <c r="Q9" i="7"/>
  <c r="Q11" i="7"/>
  <c r="Q12" i="7"/>
  <c r="Q14" i="7"/>
  <c r="Q15" i="7"/>
  <c r="Q17" i="7"/>
  <c r="Q22" i="7"/>
  <c r="Q3" i="7"/>
  <c r="P4" i="7"/>
  <c r="P6" i="7"/>
  <c r="P7" i="7"/>
  <c r="P9" i="7"/>
  <c r="P10" i="7"/>
  <c r="P11" i="7"/>
  <c r="P12" i="7"/>
  <c r="P14" i="7"/>
  <c r="P15" i="7"/>
  <c r="P17" i="7"/>
  <c r="P20" i="7"/>
  <c r="P22" i="7"/>
  <c r="P23" i="7"/>
  <c r="P3" i="7"/>
  <c r="U23" i="7"/>
  <c r="T23" i="7"/>
  <c r="U20" i="7"/>
  <c r="T20" i="7"/>
  <c r="U11" i="6" l="1"/>
  <c r="T11" i="6"/>
  <c r="Q11" i="6"/>
  <c r="P11" i="6"/>
  <c r="U4" i="6"/>
  <c r="T4" i="6"/>
  <c r="Q4" i="6"/>
  <c r="P4" i="6"/>
  <c r="Q17" i="6"/>
  <c r="U3" i="6"/>
  <c r="T3" i="6"/>
  <c r="Q3" i="6"/>
  <c r="P3" i="6"/>
  <c r="U7" i="6"/>
  <c r="T7" i="6"/>
  <c r="Q7" i="6"/>
  <c r="P7" i="6"/>
  <c r="U13" i="6"/>
  <c r="T13" i="6"/>
  <c r="Q13" i="6"/>
  <c r="P13" i="6"/>
  <c r="S7" i="4"/>
  <c r="R7" i="4"/>
  <c r="N6" i="4"/>
  <c r="N7" i="4"/>
  <c r="N5" i="4"/>
  <c r="R11" i="2" l="1"/>
  <c r="R10" i="2"/>
  <c r="R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PRAKHAR</author>
  </authors>
  <commentList>
    <comment ref="D3" authorId="0" shapeId="0" xr:uid="{723E5C06-C5F3-4C2E-BE57-F761E5E2B65F}">
      <text>
        <r>
          <rPr>
            <b/>
            <sz val="9"/>
            <color indexed="81"/>
            <rFont val="Tahoma"/>
            <family val="2"/>
          </rPr>
          <t>QzI0SDE5Q2wyTnxxdWlub2xpbmUgZGVyaXZhdGl2ZXNQaWN0dXJlIDh8Vm1wRFJEQXhNREFFQXdJQkFBQUFBQUFBQUFBQUFBQ0FBQUFBQUFBRERnQUNBUC8vLy8vLy93QUFBQUFBQUFHQUFBQUFBQU9BQVFBQUFBU0FBZ0FBQUFBQ0NBQU1hQndBaUdZUUFBQUFCSUFEQUFBQUFBSUlBSlZZTHdDSVpoQUFBQUFFZ0FRQUFBQUFBZ2dBbWRBNEFKTE5JQUFDQkFJQUJ3QUFBQVNBQlFBQUFBQUNDQUNWV0M4QUd6UXhBQUFBQklBR0FBQUFBQUlJQUF4b0hBQWJOREVBQUFBRWdBY0FBQUFBQWdnQUNQQVNBSkxOSUFBQUFBU0FDQUFBQUFBQ0NBQ1owRGdBcEpwQkFBQUFCSUFKQUFBQUFBSUlBSlZZTHdDdUFWSUFBQUFFZ0FvQUFBQUFBZ2dBREdnY0FLNEJVZ0FBQUFTQUN3QUFBQUFDQ0FBSThCSUFwSnBCQUFBQUJJQU1BQUFBQUFJSUFLSEFTd0NrbWtFQUFBQUVnQTBBQUFBQUFnZ0FKamxWQUs0QlVnQUFBQVNBRGdBQUFBQUNDQUF1S1dnQXJnRlNBQUFBQklBUEFBQUFBQUlJQURLaGNRQTNhR0lBQUFBRWdCQUFBQUFBQWdnQUxpbG9BTC9PY2dBQUFBU0FFUUFBQUFBQ0NBQW1PVlVBdjg1eUFBQUFCSUFTQUFBQUFBSUlBS0hBU3dBM2FHSUFBQUFFZ0JNQUFBQUFBZ2dBSmpsVkFCczBNUUFBQUFTQUZBQUFBQUFDQ0FDaHdFc0FrczBnQUFBQUJJQVZBQUFBQUFJSUFDWTVWUUNJWmhBQUFBQUVnQllBQUFBQUFnZ0FMaWxvQUlobUVBQUFBQVNBRndBQUFBQUNDQUF5b1hFQWtzMGdBQUFBQklBWUFBQUFBQUlJQUM0cGFBQWJOREVBQUFBRWdCa0FBQUFBQWdnQU1xRnhBQUFBQUFBQ0JBSUFFUUFBQUFTQUdnQUFBQUFDQ0FBeW9YRUF5VFdEQUFJRUFnQVJBQUFBQklBYkFBQUFBQUlJQUFBQUFBQ1N6U0FBQUFBRWdCd0FBQUFBQWdnQUNQQVNBRGRvWWdBQUFBV0FIUUFBQUFRR0JBQUNBQUFBQlFZRUFBTUFBQUFBQmdJQUFnQUFBQVdBSGdBQUFBUUdCQUFEQUFBQUJRWUVBQVFBQUFBQUFBV0FId0FBQUFRR0JBQUVBQUFBQlFZRUFBVUFBQUFBQmdJQUFnQUFBQVdBSUFBQUFBUUdCQUFGQUFBQUJRWUVBQVlBQUFBQUFBV0FJUUFBQUFRR0JBQUdBQUFBQlFZRUFBY0FBQUFBQmdJQUFnQUFBQVdBSWdBQUFBUUdCQUFIQUFBQUJRWUVBQUlBQUFBQUFBV0FJd0FBQUFRR0JBQUZBQUFBQlFZRUFBZ0FBQUFBQUFXQUpBQUFBQVFHQkFBSUFBQUFCUVlFQUFrQUFBQUFCZ0lBQWdBQUFBV0FKUUFBQUFRR0JBQUpBQUFBQlFZRUFBb0FBQUFBQUFXQUpnQUFBQVFHQkFBS0FBQUFCUVlFQUFzQUFBQUFCZ0lBQWdBQUFBV0FKd0FBQUFRR0JBQUxBQUFBQlFZRUFBWUFBQUFBQUFXQUtBQUFBQVFHQkFBSUFBQUFCUVlFQUF3QUFBQUFBQVdBS1FBQUFBUUdCQUFNQUFBQUJRWUVBQTBBQUFBQkJnSUFCZ0FBQUFXQUtnQUFBQVFHQkFBTkFBQUFCUVlFQUE0QUFBQUFCZ0lBQWdBQUFBV0FLd0FBQUFRR0JBQU9BQUFBQlFZRUFBOEFBQUFBQUFXQUxBQUFBQVFHQkFBUEFBQUFCUVlFQUJBQUFBQUFCZ0lBQWdBQUFBV0FMUUFBQUFRR0JBQVFBQUFBQlFZRUFCRUFBQUFBQUFXQUxnQUFBQVFHQkFBUkFBQUFCUVlFQUJJQUFBQUFCZ0lBQWdBQUFBV0FMd0FBQUFRR0JBQVNBQUFBQlFZRUFBMEFBQUFBQUFXQU1BQUFBQVFHQkFBTUFBQUFCUVlFQUJNQUFBQUJCZ0lBQmdBQUFBV0FNUUFBQUFRR0JBQVRBQUFBQlFZRUFCUUFBQUFBQmdJQUFnQUFBQVdBTWdBQUFBUUdCQUFVQUFBQUJRWUVBQlVBQUFBQUFBV0FNd0FBQUFRR0JBQVZBQUFBQlFZRUFCWUFBQUFBQmdJQUFnQUFBQVdBTkFBQUFBUUdCQUFXQUFBQUJRWUVBQmNBQUFBQUFBV0FOUUFBQUFRR0JBQVhBQUFBQlFZRUFCZ0FBQUFBQmdJQUFnQUFBQVdBTmdBQUFBUUdCQUFZQUFBQUJRWUVBQk1BQUFBQUFBV0FOd0FBQUFRR0JBQVdBQUFBQlFZRUFCa0FBQUFBQUFXQU9BQUFBQVFHQkFBUUFBQUFCUVlFQUJvQUFBQUFBQVdBT1FBQUFBUUdCQUFIQUFBQUJRWUVBQnNBQUFBQUFBV0FPZ0FBQUFRR0JBQUtBQUFBQlFZRUFCd0FBQUFBQUFlQU93QUFBQVFDRUFBQUFBQUF5VFdEQUFBQUFBREpOWU1BQUFvQ0FBY0FCd29DQUFzQVBRb0NBQUVBQm9BOEFBQUFBZ2NDQUFBQUFBY0lBQUFBUTJocGNtRnNBQUFBQUFBQUFBQUFBQUFB</t>
        </r>
      </text>
    </comment>
    <comment ref="D4" authorId="0" shapeId="0" xr:uid="{B2693D71-6ED8-4BF7-B051-99D0AC12A4FD}">
      <text>
        <r>
          <rPr>
            <b/>
            <sz val="9"/>
            <color rgb="FF000000"/>
            <rFont val="Tahoma"/>
            <family val="2"/>
          </rPr>
          <t>QzI1SDI3Tk8yfHF1aW5vbGluZSBkZXJpdmF0aXZlc1BpY3R1cmUgMTh8Vm1wRFJEQXhNREFFQXdJQkFBQUFBQUFBQUFBQUFBQ0FBQUFBQUFNQUZnQUFBRU5vWlcxRWNtRjNJREV5TGpBdU1pNHhNRGMyQ0FBVEFBQUFWVk5TUzA1Q05pMHhOVEF0TlM1alpIZ0VBaEFBbGxFVUFJZVBvZ0JwTHNzQWVFdDJBUUVKQ0FBQUFBQUFBQUFBQUFJSkNBQUFnTUFCQUFEU0F3QUpBQUFOQ0FFQUFRZ0hBUUFCT2dRQkFBRTdCQUVBQUR3RUFRQUFEQVlCQUFFUEJnRUFBUTBHQVFBQVFnUUJBQUJEQkFFQUFFUUVBUUFBQ2dnSUFBTUFZQURJQUFNQUN3Z0lBQVFBQUFEd0FBTUFDUWdFQURPekFnQUlDQVFBQUFBQ0FBY0lCQUFBQUFFQUJnZ0VBQUFBQkFBRkNBUUFBQUFlQUFRSUFnQjRBQU1JQkFBQUFIZ0FJd2dCQUFVTUNBRUFBQ2dJQVFBQktRZ0JBQUVxQ0FFQUFRSUlFQUFBQUNRQUFBQWtBQUFBSkFBQUFDUUFBUU1DQUFBQUFnTUNBQUVBQUFNeUFBZ0EvLy8vLy8vL0FBQUFBQUFBLy84QUFBQUEvLy8vL3dBQUFBRC8vd0FBQUFELy8vLy9BQUFBQVAvLy8vOEFBUC8vQUFFa0FBQUFBZ0FEQU9RRUJRQkJjbWxoYkFRQTVBUVBBRlJwYldWeklFNWxkeUJTYjIxaGJnR0FTQUFBQUFRQ0VBQUFBQUFBQUFBQUFBQUEwQUlBQUJ3Q0ZnZ0VBQUFBSkFBWUNBUUFBQUFrQUJrSUFBQVFDQUlBQVFBUENBSUFBUUFEZ0FFQUFBQUVBaEFBbGxFVUFJZVBvZ0JwTHNzQWVFdDJBUVNBQWdBQUFBQUNDQUNjZ2NVQUV1MVlBUW9BQWdBQ0FBQUVBZ0FGQURjRUFRQUJBNEJKQUFBQUJBSVFBTkxCc1FDSk1Ub0J5dkFmQVZZampRRUVnQVVBQUFBQUFnZ0FuSUhGQUJMdFdBRUtBQUlBQkFBQUFBU0FCZ0FBQUFBQ0NBRDhnZU1BRXUxWUFRb0FBZ0FGQUFBQUJJQUhBQUFBQUFJSUFNYUI4Z0RONTNJQkNnQUNBQVlBQUFBRWdBZ0FBQUFBQWdnQVdvRVFBYzNuY2dFS0FBSUFCd0FBQUFTQUNRQUFBQUFDQ0FEeGdSOEJWZU9NQVFvQUFnQUlBQUFBQklBT0FBQUFBQUlJQU5LQnRnQ0o4VDRCQ2dBQ0FBa0FBQVFDQUF3QUFBQUZnQW9BQUFBS0FBSUFDZ0FFQmdRQUJRQUFBQVVHQkFBR0FBQUFBQUFGZ0FzQUFBQUtBQUlBQ3dBRUJnUUFCZ0FBQUFVR0JBQUhBQUFBQUFBRmdBd0FBQUFLQUFJQURBQUVCZ1FBQndBQUFBVUdCQUFJQUFBQUFBQUZnQTBBQUFBS0FBSUFEUUFFQmdRQUNBQUFBQVVHQkFBSkFBQUFBQUFGZ0E4QUFBQUtBQUlBRGdBRUJnUUFEZ0FBQUFVR0JBQUZBQUFBQUFBQUFBYUFBQUFBQUFBQ0NBRFBGTWtBRXBGVkFRUUNFQUJZdmNBQUVwRlZBV2t1eXdCNHQyc0JBZ2NDQUFBQUJRY0JBQUVBQnhBQUFRQUFBQU1BWUFESUFBTUFRVzE1YkFBQUFBQUVnQkFBQUFBQUFnZ0FJSUl2QUJMdFdBRUtBQUlBRHdBQUJBSUFCUUEzQkFFQUFRT0FTZ0FBQUFRQ0VBQ000ZzBBaVRFNkFlcEJRd0NKSW8wQkJJQVRBQUFBQUFJSUFDQ0NMd0FTN1ZnQkNnQUNBQkVBQUFBRWdCUUFBQUFBQWdnQWpJSVJBQkx0V0FFS0FBSUFFZ0FDQkFJQUNBQXJCQUlBQUFCSUJBQUFCb0FBQUFBQUFBSUlBSXdpRlFBU0JWVUJCQUlRQUl6aURRQVNCVlVCSmp3VkFCTEZYQUVDQndJQUFBQUFCdzBBQVFBQUFBTUFZQURJQUFNQVR3QUFBQUFFZ0JVQUFBQUFBZ2dBNm9FK0FNM25jZ0VLQUFJQUV3QUNCQUlBQ0FBckJBSUFBQUJJQkFBQUJvQUFBQUFBQUFJSUFPb2hRZ0ROLzI0QkJBSVFBT3JoT2dETi8yNEJoRHRDQU0yL2RnRUNCd0lBQUFBQUJ3MEFBUUFBQUFNQVlBRElBQU1BVHdBQUFBQUVnQllBQUFBQUFnZ0FJSUl2QUluaWpBRUtBQUlBRkFBQUFBU0FHZ0FBQUFBQ0NBRHFnVDRBaWZFK0FRb0FBZ0FWQUFBRUFnQU1BQUFBQllBWEFBQUFDZ0FDQUJZQUJBWUVBQlVBQUFBRkJnUUFGZ0FBQUFBQUJZQVlBQUFBQ2dBQ0FCY0FCQVlFQUJNQUFBQUZCZ1FBRkFBQUFBQUdBZ0FDQUFBQUJZQVpBQUFBQ2dBQ0FCZ0FCQVlFQUJNQUFBQUZCZ1FBRlFBQUFBQUFCWUFiQUFBQUNnQUNBQmtBQkFZRUFCb0FBQUFGQmdRQUV3QUFBQUFBQUFBR2dBQUFBQUFBQWdnQUlDSXpBQkpWVlFFRUFoQUF5NndxQUJKVlZRRlRWVFVBZUV0MkFRSUhBZ0FBQUFVSEFRQUJBQWNSQUFFQUFBQURBR0FBeUFBREFFTlBNazFsQUFBQUFBU0FIQUFBQUFBQ0NBRHFnVDRBaHcrakFBb0FBZ0FhQURjRUFRQUJBQUFFZ0IwQUFBQUFBZ2dBU29KY0FJY1Bvd0FLQUFJQUd3QTNCQUVBQVFBQUJJQWVBQUFBQUFJSUFCU0Nhd0FPQzcwQUNnQUNBQndBQWdRQ0FBY0FLd1FDQUFBQVNBUUFBRGNFQVFBQkJvQUFBQUFBQUFJSUFFY1Zid0FPYzdrQUJBSVFBTkM5WmdBT2M3a0FSeFZ2QUVLbXdBQUNCd0lBQUFBQUJ3MEFBUUFBQUFNQVlBRElBQU1BVGdBQUFBQUVnQjhBQUFBQUFnZ0FTb0pjQU1zRjF3QUtBQUlBSFFBQUFBU0FJQUFBQUFBQ0NBRHFnVDRBeXdYWEFBb0FBZ0FlQUFBQUJJQWhBQUFBQUFJSUFDQ0NMd0FPQzcwQUNnQUNBQjhBTndRQkFBRUFBQVNBSWdBQUFBQUNDQUFVZ21zQWh3RHhBQW9BQWdBZ0FBQUFCSUFqQUFBQUFBSUlBRXFDWEFBUS9Bb0JDZ0FDQUNFQU53UUJBQUVBQUFTQUpBQUFBQUFDQ0FEcWdUNEFFUHdLQVFvQUFnQWlBQUFBQklBbEFBQUFBQUlJQUNDQ0x3Q0hBUEVBQ2dBQ0FDTUFOd1FCQUFFQUFBU0FKZ0FBQUFBQ0NBQ29nWWtBaHdEeEFBb0FBZ0FrQURjRUFRQUJBQUFFZ0NjQUFBQUFBZ2dBUG9LWUFCRDhDZ0VLQUFJQUpRQUFBQVNBS0FBQUFBQUNDQURTZ2JZQUVQd0tBUW9BQWdBbUFEY0VBUUFCQUFBRWdDa0FBQUFBQWdnQW5JSEZBTXoySkFFS0FBSUFKd0EzQkFFQUFRQUFCSUFxQUFBQUFBSUlBTktCdGdDSjhUNEJDZ0FDQUNnQUFBQUVnQ3NBQUFBQUFnZ0FQb0tZQUlueFBnRUtBQUlBS1FBM0JBRUFBUUFBQklBc0FBQUFBQUlJQUtpQmlRRE05aVFCQ2dBQ0FDb0FOd1FCQUFFQUFBU0FMUUFBQUFBQ0NBQWdnaThBelBZa0FRb0FBZ0FyQURjRUFRQUJBQUFFZ0M0QUFBQUFBZ2dBNm9FK0FJbnhQZ0VLQUFJQUxBQTNCQUVBQVFBQUJZQXZBQUFBQ2dBQ0FDMEFCQVlFQUJ3QUFBQUZCZ1FBSFFBQUFBQUdBZ0FDQUFNR0FnQUJBQXNHRUFBMEFBQUFBQUFBQUFBQUFBQXdBQUFBQUFBRmdEQUFBQUFLQUFJQUxnQUVCZ1FBSFFBQUFBVUdCQUFlQUFBQUNnWUJBQUVBQUFXQU1RQUFBQW9BQWdBdkFBUUdCQUFlQUFBQUJRWUVBQjhBQUFBQUJnSUFBZ0FEQmdJQUFRQUxCaEFBTUFBQUFBQUFBQUExQUFBQU1nQUFBQUFBQllBeUFBQUFDZ0FDQURBQUJBWUVBQjhBQUFBRkJnUUFJQUFBQUFvR0FRQUJBQUFGZ0RNQUFBQUtBQUlBTVFBRUJnUUFJQUFBQUFVR0JBQWhBQUFBQUFZQ0FBSUFBd1lDQUFFQUN3WVFBRElBQUFBNUFBQUFBQUFBQURRQUFBQUFBQVdBTkFBQUFBb0FBZ0F5QUFRR0JBQWhBQUFBQlFZRUFCd0FBQUFLQmdFQUFRQUFCWUExQUFBQUNnQUNBRE1BQkFZRUFCOEFBQUFGQmdRQUlnQUFBQW9HQVFBQkFBQUZnRFlBQUFBS0FBSUFOQUFFQmdRQUlnQUFBQVVHQkFBakFBQUFBQVlDQUFJQUF3WUNBQUVBQ3dZUUFEVUFBQUE2QUFBQUFBQUFBRGNBQUFBQUFBV0FOd0FBQUFvQUFnQTFBQVFHQkFBakFBQUFCUVlFQUNRQUFBQUtCZ0VBQVFBQUJZQTRBQUFBQ2dBQ0FEWUFCQVlFQUNRQUFBQUZCZ1FBSlFBQUFBQUdBZ0FDQUFNR0FnQUJBQXNHRUFBM0FBQUFRd0FBQUFBQUFBQTVBQUFBQUFBRmdEa0FBQUFLQUFJQU53QUVCZ1FBSlFBQUFBVUdCQUFnQUFBQUNnWUJBQUVBQUFXQU9nQUFBQW9BQWdBNEFBUUdCQUFpQUFBQUJRWUVBQ1lBQUFBS0JnRUFBUUFBQllBN0FBQUFDZ0FDQURrQUJBWUVBQ1lBQUFBRkJnUUFKd0FBQUFFR0FnQUdBQW9HQVFBQkFBQUZnRHdBQUFBS0FBSUFPZ0FFQmdRQUp3QUFBQVVHQkFBb0FBQUFBQVlDQUFJQUF3WUNBQUVBQ3dZUUFFRUFBQUE3QUFBQUFBQUFBRDBBQUFBQUFBV0FQUUFBQUFvQUFnQTdBQVFHQkFBb0FBQUFCUVlFQUNrQUFBQUtCZ0VBQVFBQUJZQStBQUFBQ2dBQ0FEd0FCQVlFQUNrQUFBQUZCZ1FBS2dBQUFBQUdBZ0FDQUFNR0FnQUJBQXNHRUFBOUFBQUFBQUFBQUVJQUFBQS9BQUFBQUFBRmdEOEFBQUFLQUFJQVBRQUVCZ1FBS2dBQUFBVUdCQUFyQUFBQUNnWUJBQUVBQUFXQVFBQUFBQW9BQWdBK0FBUUdCQUFyQUFBQUJRWUVBQ3dBQUFBQUJnSUFBZ0FEQmdJQUFRQUxCaEFBUHdBQUFBQUFBQUFBQUFBQVFRQUFBQUFBQllCQkFBQUFDZ0FDQUQ4QUJBWUVBQ3dBQUFBRkJnUUFKd0FBQUFvR0FRQUJBQUFGZ0VJQUFBQUtBQUlBUUFBRUJnUUFLZ0FBQUFVR0JBQUNBQUFBQ2dZQkFBRUFBQVdBUXdBQUFBb0FBZ0JCQUFRR0JBQWtBQUFBQlFZRUFDMEFBQUFLQmdFQUFRQUFCWUJFQUFBQUNnQUNBRUlBQkFZRUFDMEFBQUFGQmdRQUxnQUFBQUFHQWdBQ0FBTUdBZ0FCQUFzR0VBQUFBQUFBUXdBQUFBQUFBQUJGQUFBQUFBQUZnRVVBQUFBS0FBSUFRd0FFQmdRQUxnQUFBQVVHQkFBUUFBQUFDZ1lCQUFFQUFBZUFSZ0FBQUFRQ0VBQXdTeHNBUmYzL0FKVXNKd0JGL2Y4QUNnQUNBRVFBRGdBR0FDVUFBQUFoQkFBS0FnQUhBQWNLQWdBTEFEMEtBZ0FCQUFhQUFBQUFBQUFDQ0FDV0VSOEFFUXJ4QUFRQ0VBQ1dVUlFBRVFyeEFNbEVJZ0I0OEE0QkFnY0NBQUVBQUFjU0FBRUFBQUFFQUFBQThBQURBRU5vYVhKaGJBQUFBQUFBQUFBQUFBQUFBQT09</t>
        </r>
      </text>
    </comment>
    <comment ref="D5" authorId="0" shapeId="0" xr:uid="{28D518E3-BEA0-463F-8255-1B5A1A422CDC}">
      <text>
        <r>
          <rPr>
            <b/>
            <sz val="9"/>
            <color indexed="81"/>
            <rFont val="Tahoma"/>
            <family val="2"/>
          </rPr>
          <t>QzI2SDI2TjJPNHxxdWlub2xpbmUgZGVyaXZhdGl2ZXNQaWN0dXJlIDIxfFZtcERSREF4TURBRUF3SUJBQUFBQUFBQUFBQUFBQUNBQUFBQUFBTUFGZ0FBQUVOb1pXMUVjbUYzSURFeUxqQXVNaTR4TURjMkNBQVJBQUFBVlZOSlRrSTFMVEV5TFRJdVkyUjRCQUlRQUUwK0pBQXpRNDBBWW96UkFDcTViZ0VCQ1FnQUFBQUFBQUFBQUFBQ0NRZ0FBRUQrQUFBQWNBSUFDUUFBRFFnQkFBRUlCd0VBQVRvRUFRQUJPd1FCQUFBOEJBRUFBQXdHQVFBQkR3WUJBQUVOQmdFQUFFSUVBUUFBUXdRQkFBQkVCQUVBQUFvSUNBQURBR0FBeUFBREFBc0lDQUFFQUFBQThBQURBQWtJQkFBenN3SUFDQWdFQUFBQUFnQUhDQVFBQUFBQkFBWUlCQUFBQUFRQUJRZ0VBQUFBSGdBRUNBSUFlQUFEQ0FRQUFBQjRBQ01JQVFBRkRBZ0JBQUFvQ0FFQUFTa0lBUUFCS2dnQkFBRUNDQkFBQUFBa0FBQUFKQUFBQUNRQUFBQWtBQUVEQWdBQUFBSURBZ0FCQUFBRE1nQUlBUC8vLy8vLy93QUFBQUFBQVAvL0FBQUFBUC8vLy84QUFBQUEvLzhBQUFBQS8vLy8vd0FBQUFELy8vLy9BQUQvL3dBQkpBQUFBQUlBQXdEa0JBVUFRWEpwWVd3RUFPUUVEd0JVYVcxbGN5Qk9aWGNnVW05dFlXNEJnRndBQUFBRUFoQUFBQUFBQUFBQUFBQUFBTkFDQUFBY0FoWUlCQUFBQUNRQUdBZ0VBQUFBSkFBWkNBQUFFQWdDQUFFQUR3Z0NBQUVBQTRBQkFBQUFCQUlRQUUwK0pBQXpRNDBBWW96UkFDcTViZ0VFZ0FJQUFBQUFBZ2dBTTQzSkFNSmdCQUVLQUFJQUFnQUFCQUlBQlFBM0JBRUFBUU9BWFFBQUFBUUNFQUFTTmFjQWpHSDdBR0tmeVFDTTRRUUJCSUFGQUFBQUFBSUlBRE9OeVFEQ1lBUUJDZ0FDQUFRQUFBQUVnQVlBQUFBQUFnZ0FFdldyQUl3aEFBRUtBQUlBQlFBQUJBSUFEQUFBQUFXQUJ3QUFBQW9BQWdBR0FBUUdCQUFHQUFBQUJRWUVBQVVBQUFBQUFBQUFCb0FBQUFBQUFBSUlBR2NnelFEQ1BBQUJCQUlRQU8vSXhBRENQQUFCQURyTkFGc1dEZ0VDQndJQUFBQUZCd0VBQVFBSERnQUJBQUFBQXdCZ0FNZ0FBd0JOWlFBQUFBQUVnQWdBQUFBQUFnZ0FsZC9OQURSQ09nRUtBQUlBQndBQUJBSUFCUUEzQkFFQUFRT0FYZ0FBQUFRQ0VBRDRPYXNBTklJMUFaWGZ6UUEwQWo4QkJJQUxBQUFBQUFJSUFKWGZ6UUEwUWpvQkNnQUNBQWtBQUFBRWdBd0FBQUFBQWdnQStQbXZBRFJDT2dFS0FBSUFDZ0FBQkFJQURBQUFBQVdBRFFBQUFBb0FBZ0FMQUFRR0JBQU1BQUFBQlFZRUFBc0FBQUFBQUFBQUJvQUFBQUFBQUFJSUFNaHkwUUEwSGpZQkJBSVFBRkVieVFBMEhqWUJZb3pSQU0zM1F3RUNCd0lBQUFBRkJ3RUFBUUFIRGdBQkFBQUFBd0JnQU1nQUF3Qk5aUUFBQUFBRWdBNEFBQUFBQWdnQUhSOUVBR1l1cGdBS0FBSUFEQUFBQkFJQUJRQTNCQUVBQVFPQVh3QUFBQVFDRUFCSzdQWC9vRVdFQUFmRFlnRE80TGtBQklBUkFBQUFBQUlJQUIwZlJBQm1McVlBQ2dBQ0FBNEFBQUFFZ0JJQUFBQUFBZ2dBSFI5RUFLQXRpQUFLQUFJQUR3QUNCQUlBQ0FBckJBSUFBQUJJQkFBQUJvQUFBQUFBQUFJSUFCMi9Sd0NnUllRQUJBSVFBQjEvUUFDZ1JZUUF0OWhIQUtBRmpBQUNCd0lBQUFBQUJ3MEFBUUFBQUFNQVlBRElBQU1BVHdBQUFBQUVnQk1BQUFBQUFnZ0FQQ01xQUdNdXRRQUtBQUlBRUFBQ0JBSUFDQUFyQkFJQUFBQklCQUFBQm9BQUFBQUFBQUlJQUR6RExRQmpSckVBQkFJUUFEeURKZ0JqUnJFQTF0d3RBR01HdVFBQ0J3SUFBQUFBQncwQUFRQUFBQU1BWUFESUFBTUFUd0FBQUFBRWdCUUFBQUFBQWdnQVNDejIvMk11dFFBS0FBSUFFUUFBQUFTQUZRQUFBQUFDQ0FBbktCQUFaaTZtQUFvQUFnQVNBQUFBQklBYUFBQUFBQUlJQUFjRFhnRE9JTFVBQ2dBQ0FCTUFBQVFDQUF3QUFBQUZnQllBQUFBS0FBSUFGQUFFQmdRQUVRQUFBQVVHQkFBU0FBQUFBQVlDQUFJQUFBQUZnQmNBQUFBS0FBSUFGUUFFQmdRQUVRQUFBQVVHQkFBVEFBQUFBQUFGZ0JnQUFBQUtBQUlBRmdBRUJnUUFFd0FBQUFVR0JBQVZBQUFBQUFBRmdCa0FBQUFLQUFJQUZ3QUVCZ1FBRkFBQUFBVUdCQUFWQUFBQUFBQUZnQnNBQUFBS0FBSUFHQUFFQmdRQUdnQUFBQVVHQkFBUkFBQUFBQUFBQUFhQUFBQUFBQUFDQ0FBZHYwY0Fac2FwQUFRQ0VBRElTVDhBTTBPTkFGSHlTUUJteHFrQUFRY0JBUDhDQndJQUFBQUZCd0VBQXdBSEVRQUJBQUFBQXdCZ0FNZ0FBd0JEVHpKRmRBQUFBQUFFZ0J3QUFBQUFBZ2dBb2hNcEFCVStWQUVLQUFJQUdRQUFCQUlBQlFBM0JBRUFBUU9BWUFBQUFBUUNFQUErbyt6L05GbzJBVUM1U3dCQmRJZ0JCSUFmQUFBQUFBSUlBS0lUS1FBVlBsUUJDZ0FDQUJzQUFBQUVnQ0FBQUFBQUFnZ0EyUklhQURSQ09nRUtBQUlBSEFBQ0JBSUFDQUFyQkFJQUFBQklCQUFBQm9BQUFBQUFBQUlJQU5teUhRQTBXallCQkFJUUFObHlGZ0EwV2pZQmM4d2RBRFFhUGdFQ0J3SUFBQUFBQncwQUFRQUFBQU1BWUFESUFBTUFUd0FBQUFBRWdDRUFBQUFBQWdnQTJSSWFBQ281YmdFS0FBSUFIUUFDQkFJQUNBQXJCQUlBQUFCSUJBQUFCb0FBQUFBQUFBSUlBTm15SFFBcVVXb0JCQUlRQU5seUZnQXFVV29CYzh3ZEFDb1JjZ0VDQndJQUFBQUFCdzBBQVFBQUFBTUFZQURJQUFNQVR3QUFBQUFFZ0NJQUFBQUFBZ2dBRnhMdC96ODBpQUVLQUFJQUhnQUFBQVNBSXdBQUFBQUNDQURnRXZ6L0tqbHVBUW9BQWdBZkFBQUFCSUFvQUFBQUFBSUlBRUQ1UmdBVlBsUUJDZ0FDQUNBQUFBUUNBQXdBQUFBRmdDUUFBQUFLQUFJQUlRQUVCZ1FBSHdBQUFBVUdCQUFnQUFBQUFBWUNBQUlBQUFBRmdDVUFBQUFLQUFJQUlnQUVCZ1FBSHdBQUFBVUdCQUFoQUFBQUFBQUZnQ1lBQUFBS0FBSUFJd0FFQmdRQUlRQUFBQVVHQkFBakFBQUFBQUFGZ0NjQUFBQUtBQUlBSkFBRUJnUUFJZ0FBQUFVR0JBQWpBQUFBQUFBRmdDa0FBQUFLQUFJQUpRQUVCZ1FBS0FBQUFBVUdCQUFmQUFBQUFBQUFBQWFBQUFBQUFBQUNDQUNpc3l3QUZhWlFBUVFDRUFCTlBpUUFGYVpRQWRibUxnQklLVzBCQWdjQ0FBQUFCUWNCQUFFQUJ4RUFBUUFBQUFNQVlBRElBQU1BUTA4eVJYUUFBQUFBQklBcUFBQUFBQUlJQVAzNWtRQ1VJZE1BQ2dBQ0FDWUFBQUFFZ0NzQUFBQUFBZ2dBRXZXckFKRWg0Z0FLQUFJQUp3QUNCQUlBQndBckJBSUFBUUJJQkFBQU53UUJBQUVHZ0FBQUFBQUFBZ2dBUm9pdkFKRzU1UUFFQWhBQXpqQ25BQ3RUMXdCR2lLOEFrYm5sQUFFSEFRRC9BZ2NDQUFBQUJRY0JBQU1BQnc0QUFRQUFBQU1BWUFESUFBTUFUa2dBQUFBQUJJQXNBQUFBQUFJSUFCTDFxd0NNSVFBQkNnQUNBQ2dBTUFRQkFBY3hCQkFBVmdBQUFEOEFBQUJWQUFBQVFBQUFBQUFBQklBdEFBQUFBQUlJQVAzNWtRQldJZzhCQ2dBQ0FDa0FOd1FCQUFFQUFBU0FMZ0FBQUFBQ0NBQWMvbmNBakNFQUFRb0FBZ0FxQURBRUFRQUhNUVFRQUVFQUFBQkNBQUFBVkFBQUFBQUFBQUFBQUFTQUx3QUFBQUFDQ0FBYy9uY0FrU0hpQUFvQUFnQXJBQUFBQklBd0FBQUFBQUlJQUFjRFhnQ1VJZE1BQ2dBQ0FDd0FOd1FCQUFFQUFBU0FNUUFBQUFBQ0NBQUhBMTRBemlDMUFBb0FBZ0F0QUFBQUJJQXlBQUFBQUFJSUFCeitkd0RSSUtZQUNnQUNBQzRBTndRQkFBRUFBQVNBTXdBQUFBQUNDQUQ5K1pFQXppQzFBQW9BQWdBdkFEY0VBUUFCQUFBRWdEUUFBQUFBQWdnQUFQcUNBQjlISUFFS0FBSUFNQUFBQUFTQU5RQUFBQUFDQ0FENythQUFIMGNnQVFvQUFnQXhBQUFBQklBMkFBQUFBQUlJQVBqNXJ3QTBRam9CQ2dBQ0FESUFBQUFFZ0RjQUFBQUFBZ2dBKy9tZ0FCVStWQUVLQUFJQU13QUNCQUlBQndBckJBSUFBQUJJQkFBQU53UUJBQUVHZ0FBQUFBQUFBZ2dBTG8ya0FCV21VQUVFQWhBQXRqV2NBQldtVUFFdWphUUFTTmxYQVFJSEFnQUFBQUFIRFFBQkFBQUFBd0JnQU1nQUF3Qk9BQUFBQUFTQU9BQUFBQUFDQ0FBQStvSUFGVDVVQVFvQUFnQTBBQUFBQklBNUFBQUFBQUlJQUFQNmN3QTBRam9CQ2dBQ0FEVUFBQUFFZ0RvQUFBQUFBZ2dBQS9wekFDbzViZ0VLQUFJQU5nQTNCQUVBQVFBQUJJQTdBQUFBQUFJSUFEMzVWUUFxT1c0QkNnQUNBRGNBTndRQkFBRUFBQVNBUEFBQUFBQUNDQUJBK1VZQUZUNVVBUW9BQWdBNEFBQUFCSUE5QUFBQUFBSUlBRDM1VlFBMFFqb0JDZ0FDQURrQU53UUJBQUVBQUFXQVBnQUFBQW9BQWdBNkFBUUdCQUFxQUFBQUJRWUVBQ3NBQUFBS0JnRUFBUUFBQllBL0FBQUFDZ0FDQURzQUJBWUVBQ3NBQUFBRkJnUUFMQUFBQUFvR0FRQUJBQUFGZ0VBQUFBQUtBQUlBUEFBRUJnUUFMQUFBQUFVR0JBQXRBQUFBQ2dZQkFBRUFBQVdBUVFBQUFBb0FBZ0E5QUFRR0JBQXRBQUFBQlFZRUFDNEFBQUFLQmdFQUFRQUFCWUJDQUFBQUNnQUNBRDRBQkFZRUFDNEFBQUFGQmdRQUx3QUFBQW9HQVFBQkFBQUZnRU1BQUFBS0FBSUFQd0FFQmdRQUx3QUFBQVVHQkFBcUFBQUFBQVlDQUFJQUF3WUNBQUlBQ3dZUUFFSUFBQUJFQUFBQVNBQUFBRDRBQUFBQUFBV0FSQUFBQUFvQUFnQkFBQVFHQkFBdkFBQUFCUVlFQURBQUFBQUtCZ0VBQVFBQUJZQkZBQUFBQ2dBQ0FFRUFCQVlFQURBQUFBQUZCZ1FBTVFBQUFBQUdBZ0FDQUFNR0FnQUJBQXNHRUFCRUFBQUFBQUFBQUZnQUFBQkdBQUFBQUFBRmdFWUFBQUFLQUFJQVFnQUVCZ1FBTVFBQUFBVUdCQUF5QUFBQUNnWUJBQUVBQUFXQVJ3QUFBQW9BQWdCREFBUUdCQUF5QUFBQUJRWUVBRE1BQUFBQUJnSUFBZ0FEQmdJQUFRQUxCaEFBUmdBQUFBQUFBQUFBQUFBQVNBQUFBQUFBQllCSUFBQUFDZ0FDQUVRQUJBWUVBRE1BQUFBRkJnUUFLZ0FBQUFvR0FRQUJBQUFGZ0VrQUFBQUtBQUlBUlFBRUJnUUFOQUFBQUFVR0JBQTFBQUFBQUFZQ0FBSUFBd1lDQUFFQUN3WVFBRTRBQUFCVUFBQUFWUUFBQUVvQUFBQUFBQVdBU2dBQUFBb0FBZ0JHQUFRR0JBQTFBQUFBQlFZRUFEWUFBQUFLQmdFQUFRQUFCWUJMQUFBQUNnQUNBRWNBQkFZRUFEWUFBQUFGQmdRQU53QUFBQUFHQWdBQ0FBTUdBZ0FCQUFzR0VBQktBQUFBVndBQUFBQUFBQUJNQUFBQUFBQUZnRXdBQUFBS0FBSUFTQUFFQmdRQU53QUFBQVVHQkFBNEFBQUFDZ1lCQUFFQUFBV0FUUUFBQUFvQUFnQkpBQVFHQkFBNEFBQUFCUVlFQURrQUFBQUFCZ0lBQWdBREJnSUFBUUFMQmhBQVRBQUFBRThBQUFCVEFBQUFUZ0FBQUFBQUJZQk9BQUFBQ2dBQ0FFb0FCQVlFQURrQUFBQUZCZ1FBTkFBQUFBb0dBUUFCQUFBRmdFOEFBQUFLQUFJQVN3QUVCZ1FBT0FBQUFBVUdCQUE2QUFBQUNnWUJBQUVBQUFXQVVBQUFBQW9BQWdCTUFBUUdCQUE2QUFBQUJRWUVBRHNBQUFBQUJnSUFBZ0FEQmdJQUFRQUxCaEFBVHdBQUFBQUFBQUFBQUFBQVVRQUFBQUFBQllCUkFBQUFDZ0FDQUUwQUJBWUVBRHNBQUFBRkJnUUFQQUFBQUFvR0FRQUJBQUFGZ0ZJQUFBQUtBQUlBVGdBRUJnUUFQQUFBQUFVR0JBQTlBQUFBQUFZQ0FBSUFBd1lDQUFFQUN3WVFBRkVBQUFCWkFBQUFBQUFBQUZNQUFBQUFBQVdBVXdBQUFBb0FBZ0JQQUFRR0JBQTlBQUFBQlFZRUFEa0FBQUFLQmdFQUFRQUFCWUJVQUFBQUNnQUNBRkFBQkFZRUFDNEFBQUFGQmdRQU5BQUFBQUVHQWdBR0FBb0dBUUFCQUFBRmdGVUFBQUFLQUFJQVVRQUVCZ1FBTEFBQUFBVUdCQUExQUFBQUFRWUNBQVlBQ2dZQkFBRUFBQVdBVmdBQUFBb0FBZ0JTQUFRR0JBQXNBQUFBQlFZRUFBSUFBQUFLQmdFQUFRQUFCWUJYQUFBQUNnQUNBRk1BQkFZRUFEWUFBQUFGQmdRQUNBQUFBQW9HQVFBQkFBQUZnRmdBQUFBS0FBSUFWQUFFQmdRQU1RQUFBQVVHQkFBT0FBQUFDZ1lCQUFFQUFBV0FXUUFBQUFvQUFnQlZBQVFHQkFBOEFBQUFCUVlFQUJ3QUFBQUtCZ0VBQVFBQUI0QmFBQUFBQkFJUUFEZnRMQUNaQ1FFQnhjNDRBSmtKQVFFS0FBSUFWZ0FBQ2dJQUJ3QUhDZ0lBQ3dBOUNnSUFBUUFHZ0FBQUFBQUFBZ2dBbmJNd0FHWVc4Z0FFQWhBQW5mTWxBR1lXOGdEUTVqTUF6UHdQQVFJSEFnQUJBQUFIRWdBQkFBQUFCQUFBQVBBQUF3QkRhR2x5WVd3QUFBQUFBQUFBQUFBQUFBQT0=</t>
        </r>
      </text>
    </comment>
    <comment ref="D6" authorId="0" shapeId="0" xr:uid="{6ECEA36A-C154-450B-8AD8-1CAB89DC1D53}">
      <text>
        <r>
          <rPr>
            <b/>
            <sz val="9"/>
            <color indexed="81"/>
            <rFont val="Tahoma"/>
            <family val="2"/>
          </rPr>
          <t>QzIySDIyTjJPMnxxdWlub2xpbmUgZGVyaXZhdGl2ZXNQaWN0dXJlIDI1fFZtcERSREF4TURBRUF3SUJBQUFBQUFBQUFBQUFBQUNBQUFBQUFBTUFGZ0FBQUVOb1pXMUVjbUYzSURFeUxqQXVNaTR4TURjMkNBQVNBQUFBVlZOSlRrSTBMVEV5TkMwNExtTmtlQVFDRUFBM3N4MEFBT0NRQU1pTTBRQmRIR3NCQVFrSUFBQUFBQUFBQUFBQUFna0lBQUJBL2dBQUFIQUNBQWtBQUEwSUFRQUJDQWNCQUFFNkJBRUFBVHNFQVFBQVBBUUJBQUFNQmdFQUFROEdBUUFCRFFZQkFBQkNCQUVBQUVNRUFRQUFSQVFCQUFBS0NBZ0FBd0JnQU1nQUF3QUxDQWdBQkFBQUFQQUFBd0FKQ0FRQU03TUNBQWdJQkFBQUFBSUFCd2dFQUFBQUFRQUdDQVFBQUFBRUFBVUlCQUFBQUI0QUJBZ0NBSGdBQXdnRUFBQUFlQUFqQ0FFQUJRd0lBUUFBS0FnQkFBRXBDQUVBQVNvSUFRQUJBZ2dRQUFBQUpBQUFBQ1FBQUFBa0FBQUFKQUFCQXdJQUFBQUNBd0lBQVFBQUF6SUFDQUQvLy8vLy8vOEFBQUFBQUFELy93QUFBQUQvLy8vL0FBQUFBUC8vQUFBQUFQLy8vLzhBQUFBQS8vLy8vd0FBLy84QUFTUUFBQUFDQUFNQTVBUUZBRUZ5YVdGc0JBRGtCQThBVkdsdFpYTWdUbVYzSUZKdmJXRnVBWUJRQUFBQUJBSVFBQUFBQUFBQUFBQUFBQURRQWdBQUhBSVdDQVFBQUFBa0FCZ0lCQUFBQUNRQUdRZ0FBQkFJQWdBQkFBOElBZ0FCQUFPQUFRQUFBQVFDRUFBM3N4MEFBT0NRQU1pTTBRQmRIR3NCQklBQ0FBQUFBQUlJQUpxTnlRRDF3d0FCQ2dBQ0FBSUFBQVFDQUFVQU53UUJBQUVEZ0ZFQUFBQUVBaEFBZVRXbkFJdkY5d0RGbjhrQWkwVUJBUVNBQlFBQUFBQUNDQUNhamNrQTljTUFBUW9BQWdBRUFBQUFCSUFHQUFBQUFBSUlBSG4xcXdDTGhmd0FDZ0FDQUFVQUFBUUNBQXdBQUFBRmdBY0FBQUFLQUFJQUJnQUVCZ1FBQmdBQUFBVUdCQUFGQUFBQUFBQUFBQWFBQUFBQUFBQUNDQUROSU0wQTlaLzhBQVFDRUFCVnljUUE5Wi84QUdZNnpRQ09lUW9CQWdjQ0FBQUFCUWNCQUFFQUJ3NEFBUUFBQUFNQVlBRElBQU1BVFdVQUFBQUFCSUFJQUFBQUFBSUlBUHZmelFBenBqWUJDZ0FDQUFjQUFBUUNBQVVBTndRQkFBRURnRklBQUFBRUFoQUFYanFyQURQbU1RSDczODBBTTJZN0FRU0FDd0FBQUFBQ0NBRDczODBBTTZZMkFRb0FBZ0FKQUFBQUJJQU1BQUFBQUFJSUFGNzZyd0F6cGpZQkNnQUNBQW9BQUFRQ0FBd0FBQUFGZ0EwQUFBQUtBQUlBQ3dBRUJnUUFEQUFBQUFVR0JBQUxBQUFBQUFBQUFBYUFBQUFBQUFBQ0NBQXZjOUVBTTRJeUFRUUNFQUMzRzhrQU00SXlBY2lNMFFETlcwQUJBZ2NDQUFBQUJRY0JBQUVBQnc0QUFRQUFBQU1BWUFESUFBTUFUV1VBQUFBQUJJQU9BQUFBQUFJSUFEd1RLUUJJb1ZBQkNnQUNBQXdBQUFRQ0FBVUFOd1FCQUFFRGdGTUFBQUFFQWhBQVphUVpBRE5tTmdHbXVVc0FTR0ZWQVFTQUVRQUFBQUFDQ0FBOEV5a0FTS0ZRQVFvQUFnQU9BQUlFQWdBSUFDc0VBZ0FBQUVnRUFBQUdnQUFBQUFBQUFnZ0FQTE1zQUVpNVRBRUVBaEFBUEhNbEFFaTVUQUhXekN3QVNIbFVBUUlIQWdBQUFBQUhEUUFCQUFBQUF3QmdBTWdBQXdCUEFBQUFBQVNBRWdBQUFBQUNDQUEvRXhvQU02WTJBUW9BQWdBUEFBQUFCSUFVQUFBQUFBSUlBS2I1UmdCSW9WQUJDZ0FDQUJBQUFBUUNBQXdBQUFBRmdCTUFBQUFLQUFJQUVRQUVCZ1FBRVFBQUFBVUdCQUFTQUFBQUFBQUZnQlVBQUFBS0FBSUFFZ0FFQmdRQUZBQUFBQVVHQkFBUkFBQUFBQUFBQUFhQUFBQUFBQUFDQ0FBOHN5d0FTTGxNQVFRQ0VBRG5QU1FBU0xsTUFkYk1MQURpVW1JQkFnY0NBQUFBQlFjQkFBRUFCdzhBQVFBQUFBTUFZQURJQUFNQVQwMWxBQUFBQUFTQUZnQUFBQUFDQ0FDM0hrUUFtWkdpQUFvQUFnQVRBQUFFQWdBRkFEY0VBUUFCQTRCVUFBQUFCQUlRQUxkK1FBQ2ZrWVFBYmNOaUFNNUV0Z0FFZ0JrQUFBQUFBZ2dBdHg1RUFKbVJvZ0FLQUFJQUZRQUNCQUlBQ0FBckJBSUFBQUJJQkFBQUJvQUFBQUFBQUFJSUFMZStSd0NacVo0QUJBSVFBTGQrUUFDWnFaNEFVZGhIQUpscHBnQUNCd0lBQUFBQUJ3MEFBUUFBQUFNQVlBRElBQU1BVHdBQUFBQUVnQm9BQUFBQUFnZ0F0eDVFQUorUmhBQUtBQUlBRmdBQUFBU0FIQUFBQUFBQ0NBQnRBMTRBem9TeEFBb0FBZ0FYQUFBRUFnQU1BQUFBQllBYkFBQUFDZ0FDQUJnQUJBWUVBQmtBQUFBRkJnUUFHZ0FBQUFBQUJZQWRBQUFBQ2dBQ0FCa0FCQVlFQUJ3QUFBQUZCZ1FBR1FBQUFBQUFBQUFHZ0FBQUFBQUFBZ2dBdDc1SEFKbDVwZ0FFQWhBQVlray9BQURna0FCUjJFY0FtWG1tQUFFSEFRRC9BZ2NDQUFBQUJRY0JBQU1BQnc4QUFRQUFBQU1BWUFESUFBTUFUMDFsQUFBQUFBU0FIZ0FBQUFBQ0NBQmsrcEVBeUlUUEFBb0FBZ0FhQUFBQUJJQWZBQUFBQUFJSUFIbjFxd0RGaE40QUNnQUNBQnNBQWdRQ0FBY0FLd1FDQUFFQVNBUUFBRGNFQVFBQkJvQUFBQUFBQUFJSUFLeUlyd0RGSE9JQUJBSVFBRFF4cHdCZXR0TUFySWl2QU1VYzRnQUJCd0VBL3dJSEFnQUFBQVVIQVFBREFBY09BQUVBQUFBREFHQUF5QUFEQUU1SUFBQUFBQVNBSUFBQUFBQUNDQUI1OWFzQWk0WDhBQW9BQWdBY0FEQUVBUUFITVFRUUFFb0FBQUF6QUFBQVNRQUFBRFFBQUFBQUFBU0FJUUFBQUFBQ0NBQmsrcEVBaUlVTEFRb0FBZ0FkQURjRUFRQUJBQUFFZ0NJQUFBQUFBZ2dBZ3Y1M0FJdUYvQUFLQUFJQUhnQXdCQUVBQnpFRUVBQTFBQUFBTmdBQUFFZ0FBQUFBQUFBQUFBQUVnQ01BQUFBQUFnZ0FndjUzQU1XRTNnQUtBQUlBSHdBQUFBU0FKQUFBQUFBQ0NBQnRBMTRBeUlUUEFBb0FBZ0FnQURjRUFRQUJBQUFFZ0NVQUFBQUFBZ2dBYlFOZUFNNkVzUUFLQUFJQUlRQUFBQVNBSmdBQUFBQUNDQUNDL25jQUJJU2lBQW9BQWdBaUFEY0VBUUFCQUFBRWdDY0FBQUFBQWdnQVpQcVJBTTZFc1FBS0FBSUFJd0EzQkFFQUFRQUFCSUFvQUFBQUFBSUlBR2Y2Z2dCU3Fod0JDZ0FDQUNRQUFBQUVnQ2tBQUFBQUFnZ0FZZnFnQUZLcUhBRUtBQUlBSlFBQUFBU0FLZ0FBQUFBQ0NBQmUrcThBTTZZMkFRb0FBZ0FtQUFBQUJJQXJBQUFBQUFJSUFHSDZvQUJJb1ZBQkNnQUNBQ2NBQWdRQ0FBY0FLd1FDQUFBQVNBUUFBRGNFQVFBQkJvQUFBQUFBQUFJSUFKU05wQUJJQ1UwQkJBSVFBQncybkFCSUNVMEJsSTJrQUhzOFZBRUNCd0lBQUFBQUJ3MEFBUUFBQUFNQVlBRElBQU1BVGdBQUFBQUVnQ3dBQUFBQUFnZ0FaL3FDQUVpaFVBRUtBQUlBS0FBQUFBU0FMUUFBQUFBQ0NBQ2QrWE1BTTZZMkFRb0FBZ0FwQUFBQUJJQXVBQUFBQUFJSUFKMzVjd0JkbkdvQkNnQUNBQ29BTndRQkFBRUFBQVNBTHdBQUFBQUNDQUNqK1ZVQVhaeHFBUW9BQWdBckFEY0VBUUFCQUFBRWdEQUFBQUFBQWdnQXB2bEdBRWloVUFFS0FBSUFMQUFBQUFTQU1RQUFBQUFDQ0FDaitWVUFNNlkyQVFvQUFnQXRBRGNFQVFBQkFBQUZnRElBQUFBS0FBSUFMZ0FFQmdRQUhnQUFBQVVHQkFBZkFBQUFDZ1lCQUFFQUFBV0FNd0FBQUFvQUFnQXZBQVFHQkFBZkFBQUFCUVlFQUNBQUFBQUtCZ0VBQVFBQUJZQTBBQUFBQ2dBQ0FEQUFCQVlFQUNBQUFBQUZCZ1FBSVFBQUFBb0dBUUFCQUFBRmdEVUFBQUFLQUFJQU1RQUVCZ1FBSVFBQUFBVUdCQUFpQUFBQUNnWUJBQUVBQUFXQU5nQUFBQW9BQWdBeUFBUUdCQUFpQUFBQUJRWUVBQ01BQUFBS0JnRUFBUUFBQllBM0FBQUFDZ0FDQURNQUJBWUVBQ01BQUFBRkJnUUFIZ0FBQUFBR0FnQUNBQU1HQWdBQ0FBc0dFQUEyQUFBQU9BQUFBRHdBQUFBeUFBQUFBQUFGZ0RnQUFBQUtBQUlBTkFBRUJnUUFJd0FBQUFVR0JBQWtBQUFBQ2dZQkFBRUFBQVdBT1FBQUFBb0FBZ0ExQUFRR0JBQWtBQUFBQlFZRUFDVUFBQUFBQmdJQUFnQURCZ0lBQVFBTEJoQUFPQUFBQUFBQUFBQk5BQUFBT2dBQUFBQUFCWUE2QUFBQUNnQUNBRFlBQkFZRUFDVUFBQUFGQmdRQUpnQUFBQW9HQVFBQkFBQUZnRHNBQUFBS0FBSUFOd0FFQmdRQUpnQUFBQVVHQkFBbkFBQUFBQVlDQUFJQUF3WUNBQUVBQ3dZUUFEb0FBQUFBQUFBQUFBQUFBRHdBQUFBQUFBV0FQQUFBQUFvQUFnQTRBQVFHQkFBbkFBQUFCUVlFQUI0QUFBQUtCZ0VBQVFBQUJZQTlBQUFBQ2dBQ0FEa0FCQVlFQUNnQUFBQUZCZ1FBS1FBQUFBQUdBZ0FDQUFNR0FnQUJBQXNHRUFCQ0FBQUFTQUFBQUVrQUFBQStBQUFBQUFBRmdENEFBQUFLQUFJQU9nQUVCZ1FBS1FBQUFBVUdCQUFxQUFBQUNnWUJBQUVBQUFXQVB3QUFBQW9BQWdBN0FBUUdCQUFxQUFBQUJRWUVBQ3NBQUFBQUJnSUFBZ0FEQmdJQUFRQUxCaEFBUGdBQUFFc0FBQUFBQUFBQVFBQUFBQUFBQllCQUFBQUFDZ0FDQUR3QUJBWUVBQ3NBQUFBRkJnUUFMQUFBQUFvR0FRQUJBQUFGZ0VFQUFBQUtBQUlBUFFBRUJnUUFMQUFBQUFVR0JBQXRBQUFBQUFZQ0FBSUFBd1lDQUFFQUN3WVFBRUFBQUFCREFBQUFSd0FBQUVJQUFBQUFBQVdBUWdBQUFBb0FBZ0ErQUFRR0JBQXRBQUFBQlFZRUFDZ0FBQUFLQmdFQUFRQUFCWUJEQUFBQUNnQUNBRDhBQkFZRUFDd0FBQUFGQmdRQUxnQUFBQW9HQVFBQkFBQUZnRVFBQUFBS0FBSUFRQUFFQmdRQUxnQUFBQVVHQkFBdkFBQUFBQVlDQUFJQUF3WUNBQUVBQ3dZUUFFTUFBQUFBQUFBQUFBQUFBRVVBQUFBQUFBV0FSUUFBQUFvQUFnQkJBQVFHQkFBdkFBQUFCUVlFQURBQUFBQUtCZ0VBQVFBQUJZQkdBQUFBQ2dBQ0FFSUFCQVlFQURBQUFBQUZCZ1FBTVFBQUFBQUdBZ0FDQUFNR0FnQUJBQXNHRUFCRkFBQUFUQUFBQUFBQUFBQkhBQUFBQUFBRmdFY0FBQUFLQUFJQVF3QUVCZ1FBTVFBQUFBVUdCQUF0QUFBQUNnWUJBQUVBQUFXQVNBQUFBQW9BQWdCRUFBUUdCQUFpQUFBQUJRWUVBQ2dBQUFBQkJnSUFCZ0FLQmdFQUFRQUFCWUJKQUFBQUNnQUNBRVVBQkFZRUFDQUFBQUFGQmdRQUtRQUFBQUVHQWdBR0FBb0dBUUFCQUFBRmdFb0FBQUFLQUFJQVJnQUVCZ1FBSUFBQUFBVUdCQUFDQUFBQUNnWUJBQUVBQUFXQVN3QUFBQW9BQWdCSEFBUUdCQUFxQUFBQUJRWUVBQWdBQUFBS0JnRUFBUUFBQllCTUFBQUFDZ0FDQUVnQUJBWUVBREFBQUFBRkJnUUFEZ0FBQUFvR0FRQUJBQUFGZ0UwQUFBQUtBQUlBU1FBRUJnUUFKUUFBQUFVR0JBQVdBQUFBQ2dZQkFBRUFBQWVBVGdBQUFBUUNFQURRckNRQXpPd0JBVitPTUFETTdBRUJDZ0FDQUVvQUFBb0NBQWNBQndvQ0FBc0FQUW9DQUFFQUJvQUFBQUFBQUFJSUFEZHpLQUNaK2ZJQUJBSVFBRGV6SFFDWitmSUFhcVlyQVAvZkVBRUNCd0lBQVFBQUJ4SUFBUUFBQUFRQUFBRHdBQU1BUTJocGNtRnNBQUFBQUFBQUFBQUFBQUFB</t>
        </r>
      </text>
    </comment>
    <comment ref="D7" authorId="0" shapeId="0" xr:uid="{1E358FAE-6970-41D9-A179-C39118A49F4D}">
      <text>
        <r>
          <rPr>
            <b/>
            <sz val="9"/>
            <color indexed="81"/>
            <rFont val="Tahoma"/>
            <family val="2"/>
          </rPr>
          <t>QzIwSDE2RjJOMnxxdWlub2xpbmUgZGVyaXZhdGl2ZXNQaWN0dXJlIDI3fFZtcERSREF4TURBRUF3SUJBQUFBQUFBQUFBQUFBQUNBQUFBQUFBQUREZ0FDQVAvLy8vLy8vd0FBQUFBQUFBR0FBQUFBQUFPQUFRQUFBQVNBQWdBQUFBQUNDQUI5VFdVQTZINDdBQUFFQWdBRkFBT0FCQUFBQUFTQUJRQUFBQUFDQ0FCOVRXVUE2SDQ3QUFBQUJJQUdBQUFBQUFJSUFBT2ZVZ0FhMFRnQUFBUUNBQXdBQUFBRmdBY0FBQUFFQmdRQUJnQUFBQVVHQkFBRkFBQUFBQUFBQUFhQUF3QUFBQUlIQWdBQUFBQUhCQUFBQUUxbEFBQUFBQVNBQ0FBQUFBQUNDQURtQjJnQW1vSmRBQUFFQWdBRkFBT0FDZ0FBQUFTQUN3QUFBQUFDQ0FEbUIyZ0Ftb0pkQUFBQUJJQU1BQUFBQUFJSUFJSW9WUUNhZ2wwQUFBUUNBQXdBQUFBRmdBMEFBQUFFQmdRQURBQUFBQVVHQkFBTEFBQUFBQUFBQUFhQUNRQUFBQUlIQWdBQUFBQUhCQUFBQUUxbEFBQUFBQVNBRGdBQUFBQUNDQUQ1TjBJQWpXZ2NBQUFBQklBUEFBQUFBQUlJQUFPZlVnQ1I0Q1VBQWdRQ0FBY0FBQUFFZ0JBQUFBQUFBZ2dBQTU5U0FCclJPQUFBQUFTQUVRQUFBQUFDQ0FENU4wSUFIa2xDQUFBQUJJQVNBQUFBQUFJSUFIRFJNUUFhMFRnQUFBQUVnQk1BQUFBQUFnZ0FjTkV4QUpIZ0pRQUFBQVNBRkFBQUFBQUNDQURuYWlFQWpXZ2NBQUFBQklBVkFBQUFBQUlJQU9kcUlRQUVlQWtBQUFBRWdCWUFBQUFBQWdnQWNORXhBQUFBQUFBQUFBU0FGd0FBQUFBQ0NBRDVOMElBQkhnSkFBQUFCSUFZQUFBQUFBSUlBUFcvT0FDUkcwMEFBQUFFZ0JrQUFBQUFBZ2dBZnJCTEFKRWJUUUFBQUFTQUdnQUFBQUFDQ0FDQ0tGVUFtb0pkQUFBQUJJQWJBQUFBQUFJSUFINndTd0FqNlcwQUFnUUNBQWNBQUFBRWdCd0FBQUFBQWdnQTliODRBQ1BwYlFBQUFBU0FIUUFBQUFBQ0NBRHhSeThBbW9KZEFBQUFCSUFlQUFBQUFBSUlBUEZITHdDc1QzNEFBQUFFZ0I4QUFBQUFBZ2dBNlZjY0FLeFBmZ0FBQUFTQUlBQUFBQUFDQ0FCazN4SUFJK2x0QUFBQUJJQWhBQUFBQUFJSUFPbFhIQUNhZ2wwQUFBQUVnQ0lBQUFBQUFnZ0FmUklSQUpJSUFBQUNCQUlBQ1FBQUFBU0FJd0FBQUFBQ0NBQUFBQUFBSStsdEFBSUVBZ0FKQUFBQUJZQWtBQUFBQkFZRUFBNEFBQUFGQmdRQUR3QUFBQUFBQllBbEFBQUFCQVlFQUE4QUFBQUZCZ1FBRUFBQUFBQUFCWUFtQUFBQUJBWUVBQkFBQUFBRkJnUUFFUUFBQUFBQUJZQW5BQUFBQkFZRUFCRUFBQUFGQmdRQUVnQUFBQUFBQllBb0FBQUFCQVlFQUJJQUFBQUZCZ1FBRXdBQUFBQUFCWUFwQUFBQUJBWUVBQk1BQUFBRkJnUUFEZ0FBQUFBR0FnQUNBQUFBQllBcUFBQUFCQVlFQUJNQUFBQUZCZ1FBRkFBQUFBQUFCWUFyQUFBQUJBWUVBQlFBQUFBRkJnUUFGUUFBQUFBR0FnQUNBQUFBQllBc0FBQUFCQVlFQUJVQUFBQUZCZ1FBRmdBQUFBQUFCWUF0QUFBQUJBWUVBQllBQUFBRkJnUUFGd0FBQUFBR0FnQUNBQUFBQllBdUFBQUFCQVlFQUJjQUFBQUZCZ1FBRGdBQUFBQUFCWUF2QUFBQUJBWUVBQmdBQUFBRkJnUUFHUUFBQUFBR0FnQUNBQUFBQllBd0FBQUFCQVlFQUJrQUFBQUZCZ1FBR2dBQUFBQUFCWUF4QUFBQUJBWUVBQm9BQUFBRkJnUUFHd0FBQUFBR0FnQUNBQUFBQllBeUFBQUFCQVlFQUJzQUFBQUZCZ1FBSEFBQUFBQUFCWUF6QUFBQUJBWUVBQndBQUFBRkJnUUFIUUFBQUFBR0FnQUNBQUFBQllBMEFBQUFCQVlFQUIwQUFBQUZCZ1FBR0FBQUFBQUFCWUExQUFBQUJBWUVBQndBQUFBRkJnUUFIZ0FBQUFBQUJZQTJBQUFBQkFZRUFCNEFBQUFGQmdRQUh3QUFBQUFHQWdBQ0FBQUFCWUEzQUFBQUJBWUVBQjhBQUFBRkJnUUFJQUFBQUFBQUJZQTRBQUFBQkFZRUFDQUFBQUFGQmdRQUlRQUFBQUFHQWdBQ0FBQUFCWUE1QUFBQUJBWUVBQ0VBQUFBRkJnUUFIUUFBQUFBQUJZQTZBQUFBQkFZRUFCSUFBQUFGQmdRQUdBQUFBQUVHQWdBR0FBQUFCWUE3QUFBQUJBWUVBQkFBQUFBRkJnUUFHUUFBQUFFR0FnQUdBQUFBQllBOEFBQUFCQVlFQUJBQUFBQUZCZ1FBQWdBQUFBQUFCWUE5QUFBQUJBWUVBQm9BQUFBRkJnUUFDQUFBQUFBQUJZQStBQUFBQkFZRUFCVUFBQUFGQmdRQUlnQUFBQUFBQllBL0FBQUFCQVlFQUNBQUFBQUZCZ1FBSXdBQUFBQUFCNEJBQUFBQUJBSVFBQUFBQUFDc1QzNEFBQUFBQUt4UGZnQUFDZ0lBQndBSENnSUFDd0E5Q2dJQUFRQUdnRUVBQUFBQ0J3SUFBQUFBQndnQUFBQkRhR2x5WVd3QUFBQUFBQUFBQUFBQUFBQT0=</t>
        </r>
      </text>
    </comment>
    <comment ref="D8" authorId="0" shapeId="0" xr:uid="{1E31D532-6DAB-4BCD-A427-DB352DFDBBDF}">
      <text>
        <r>
          <rPr>
            <b/>
            <sz val="9"/>
            <color indexed="81"/>
            <rFont val="Tahoma"/>
            <family val="2"/>
          </rPr>
          <t>QzI3SDI1Tk8zfHF1aW5vbGluZSBkZXJpdmF0aXZlc1BpY3R1cmUgMjl8Vm1wRFJEQXhNREFFQXdJQkFBQUFBQUFBQUFBQUFBQ0FBQUFBQUFBRERnQUNBUC8vLy8vLy93QUFBQUFBQUFHQUFBQUFBQU9BQVFBQUFBU0FBZ0FBQUFBQ0NBQzNHWHNBRWMwZ0FBQUFCSUFEQUFBQUFBSUlBRUFLamdBUnpTQUFBQUFFZ0FRQUFBQUFBZ2dBUklLWEFCczBNUUFDQkFJQUJ3QUFBQVNBQlFBQUFBQUNDQUJBQ280QXBKcEJBQUFBQklBR0FBQUFBQUlJQUxjWmV3Q2tta0VBQUFBRWdBY0FBQUFBQWdnQXM2RnhBQnMwTVFBQUFBU0FDQUFBQUFBQ0NBQkVncGNBTFFGU0FBQUFCSUFKQUFBQUFBSUlBRUFLamdBM2FHSUFBQUFFZ0FvQUFBQUFBZ2dBdHhsN0FEZG9ZZ0FBQUFTQUN3QUFBQUFDQ0FDem9YRUFMUUZTQUFBQUJJQU1BQUFBQUFJSUFFeHlxZ0F0QVZJQUFBQUVnQTBBQUFBQUFnZ0EwdXF6QURkb1lnQUFBQVNBRGdBQUFBQUNDQUJNY3FvQXY4NXlBQUFBQklBUEFBQUFBQUlJQU5McXN3QklOWU1BQUFBRWdCQUFBQUFBQWdnQVRIS3FBRktja3dBQ0JBSUFDQUFBQUFTQUVRQUFBQUFDQ0FEYTJzWUFTRFdEQUFJRUFnQUlBQUFBQklBU0FBQUFBQUlJQU41UzBBQlNuSk1BQUFBRWdCTUFBQUFBQWdnQTJ0ckdBTnNDcEFBQUFBU0FGQUFBQUFBQ0NBQ3JzVjRBR3pReEFBQUFCSUFWQUFBQUFBSUlBQ1k1VlFDa21rRUFBQUFFZ0JZQUFBQUFBZ2dBSGtsQ0FLU2FRUUFBQUFTQUZ3QUFBQUFDQ0FBYTBUZ0FHelF4QUFBQUJJQVlBQUFBQUFJSUFCNUpRZ0FSelNBQUFBQUVnQmtBQUFBQUFnZ0FKamxWQUJITklBQUFBQVNBR2dBQUFBQUNDQUNSNENVQUd6UXhBQUlFQWdBSUFBQUFCSUFiQUFBQUFBSUlBSTFvSEFBUnpTQUFBQUFFZ0J3QUFBQUFBZ2dBQkhnSkFCSE5JQUFBQUFTQUhRQUFBQUFDQ0FBQUFBQUFpR1lRQUFBQUJJQWVBQUFBQUFJSUFBUjRDUUFBQUFBQUFBQUVnQjhBQUFBQUFnZ0FqV2djQUFBQUFBQUFBQVNBSUFBQUFBQUNDQUNSNENVQWlHWVFBQUFBQllBaEFBQUFCQVlFQUF3QUFBQUZCZ1FBRFFBQUFBQUFCWUFpQUFBQUJBWUVBQTBBQUFBRkJnUUFEZ0FBQUFBQUJZQWpBQUFBQkFZRUFBNEFBQUFGQmdRQUR3QUFBQUFBQllBa0FBQUFCQVlFQUE4QUFBQUZCZ1FBRUFBQUFBQUdBZ0FDQUFBQUJZQWxBQUFBQkFZRUFBOEFBQUFGQmdRQUVRQUFBQUFBQllBbUFBQUFCQVlFQUJFQUFBQUZCZ1FBRWdBQUFBQUFCWUFuQUFBQUJBWUVBQklBQUFBRkJnUUFFd0FBQUFBQUJZQW9BQUFBQkFZRUFBSUFBQUFGQmdRQUF3QUFBQUFHQWdBQ0FBQUFCWUFwQUFBQUJBWUVBQU1BQUFBRkJnUUFCQUFBQUFBQUJZQXFBQUFBQkFZRUFBUUFBQUFGQmdRQUJRQUFBQUFHQWdBQ0FBQUFCWUFyQUFBQUJBWUVBQVVBQUFBRkJnUUFCZ0FBQUFBQUJZQXNBQUFBQkFZRUFBWUFBQUFGQmdRQUJ3QUFBQUFHQWdBQ0FBQUFCWUF0QUFBQUJBWUVBQWNBQUFBRkJnUUFBZ0FBQUFBQUJZQXVBQUFBQkFZRUFBVUFBQUFGQmdRQUNBQUFBQUFBQllBdkFBQUFCQVlFQUFnQUFBQUZCZ1FBQ1FBQUFBQUdBZ0FDQUFBQUJZQXdBQUFBQkFZRUFBa0FBQUFGQmdRQUNnQUFBQUFBQllBeEFBQUFCQVlFQUFvQUFBQUZCZ1FBQ3dBQUFBQUdBZ0FDQUFBQUJZQXlBQUFBQkFZRUFBc0FBQUFGQmdRQUJnQUFBQUFBQllBekFBQUFCQVlFQUFnQUFBQUZCZ1FBREFBQUFBQUFCWUEwQUFBQUJBWUVBQWNBQUFBRkJnUUFGQUFBQUFBQUJZQTFBQUFBQkFZRUFCUUFBQUFGQmdRQUZRQUFBQUFHQWdBQ0FBQUFCWUEyQUFBQUJBWUVBQlVBQUFBRkJnUUFGZ0FBQUFBQUJZQTNBQUFBQkFZRUFCWUFBQUFGQmdRQUZ3QUFBQUFHQWdBQ0FBQUFCWUE0QUFBQUJBWUVBQmNBQUFBRkJnUUFHQUFBQUFBQUJZQTVBQUFBQkFZRUFCZ0FBQUFGQmdRQUdRQUFBQUFHQWdBQ0FBQUFCWUE2QUFBQUJBWUVBQmtBQUFBRkJnUUFGQUFBQUFBQUJZQTdBQUFBQkFZRUFCY0FBQUFGQmdRQUdnQUFBQUFBQllBOEFBQUFCQVlFQUJvQUFBQUZCZ1FBR3dBQUFBQUFCWUE5QUFBQUJBWUVBQnNBQUFBRkJnUUFIQUFBQUFBR0FnQUNBQUFBQllBK0FBQUFCQVlFQUJ3QUFBQUZCZ1FBSFFBQUFBQUFCWUEvQUFBQUJBWUVBQjBBQUFBRkJnUUFIZ0FBQUFBR0FnQUNBQUFBQllCQUFBQUFCQVlFQUI0QUFBQUZCZ1FBSHdBQUFBQUFCWUJCQUFBQUJBWUVBQjhBQUFBRkJnUUFJQUFBQUFBR0FnQUNBQUFBQllCQ0FBQUFCQVlFQUNBQUFBQUZCZ1FBR3dBQUFBQUFBQUFBQUFBQUFBQT0=</t>
        </r>
      </text>
    </comment>
    <comment ref="D9" authorId="0" shapeId="0" xr:uid="{32879B2C-CE01-4A77-BE1A-A4491EFAA562}">
      <text>
        <r>
          <rPr>
            <b/>
            <sz val="9"/>
            <color indexed="81"/>
            <rFont val="Tahoma"/>
            <family val="2"/>
          </rPr>
          <t>QzIySDIyTjJ8cXVpbm9saW5lIGRlcml2YXRpdmVzUGljdHVyZSAzMXxWbXBEUkRBeE1EQUVBd0lCQUFBQUFBQUFBQUFBQUFDQUFBQUFBQUFERGdBQ0FQLy8vLy8vL3dBQUFBQUFBQUdBQUFBQUFBT0FBUUFBQUFTQUFnQUFBQUFDQ0FBUEcxWUFFWkl5QUFBRUFnQUZBQU9BQkFBQUFBU0FCUUFBQUFBQ0NBQVBHMVlBRVpJeUFBQUFCSUFHQUFBQUFBSUlBQ2c2UmdDaFNqQUFBQVFDQUF3QUFBQUZnQWNBQUFBRUJnUUFCZ0FBQUFVR0JBQUZBQUFBQUFBQUFBYUFBd0FBQUFJSEFnQUFBQUFIQkFBQUFFMWxBQUFBQUFTQUNBQUFBQUFDQ0FDVmJGZ0FOWHRQQUFBRUFnQUZBQU9BQ2dBQUFBU0FDd0FBQUFBQ0NBQ1ZiRmdBTlh0UEFBQUFCSUFNQUFBQUFBSUlBRlZpU0FBMWUwOEFBQVFDQUF3QUFBQUZnQTBBQUFBRUJnUUFEQUFBQUFVR0JBQUxBQUFBQUFBQUFBYUFDUUFBQUFJSEFnQUFBQUFIQkFBQUFFMWxBQUFBQUFTQURnQUFBQUFDQ0FBQUFBQUFhbXhkQUFBRUFnQUZBQU9BRUFBQUFBU0FFUUFBQUFBQ0NBQUFBQUFBYW14ZEFBQUFCSUFTQUFBQUFBSUlBRUFLRUFCcWJGMEFBQVFDQUF3QUFBQUZnQk1BQUFBRUJnUUFFZ0FBQUFVR0JBQVJBQUFBQUFBQUFBYUFEd0FBQUFJSEFnQUFBQUFIQkFBQUFFMWxBQUFBQUFTQUZBQUFBQUFDQ0FEeGdnNEFEd2NBQUFBRUFnQUZBQU9BRmdBQUFBU0FGd0FBQUFBQ0NBRHhnZzRBRHdjQUFBQUFCSUFZQUFBQUFBSUlBQWxuSEFCd0RBZ0FBQVFDQUF3QUFBQUZnQmtBQUFBRUJnUUFHQUFBQUFVR0JBQVhBQUFBQUFBQUFBYUFGUUFBQUFJSEFnQUFBQUFIQkFBQUFFMWxBQUFBQUFTQUdnQUFBQUFDQ0FEelNEZ0FVQ1VZQUFBQUJJQWJBQUFBQUFJSUFDZzZSZ0RCTVNBQUFnUUNBQWNBQUFBRWdCd0FBQUFBQWdnQUtEcEdBS0ZLTUFBQUFBU0FIUUFBQUFBQ0NBRHpTRGdBazFjNEFBQUFCSUFlQUFBQUFBSUlBRDlZS2dDaFNqQUFBQUFFZ0I4QUFBQUFBZ2dBUDFncUFNRXhJQUFBQUFTQUlBQUFBQUFDQ0FBSlp4d0FVQ1VZQUFBQUJJQWhBQUFBQUFJSUFBbG5IQUJ3REFnQUFBQUVnQ0lBQUFBQUFnZ0FQMWdxQUFBQUFBQUFBQVNBSXdBQUFBQUNDQUR6U0RnQWNBd0lBQUFBQklBa0FBQUFBQUlJQUlNOE1BQ0Jpa0VBQUFBRWdDVUFBQUFBQWdnQVkxVkFBSUdLUVFBQUFBU0FKZ0FBQUFBQ0NBQlZZa2dBTlh0UEFBQUFCSUFuQUFBQUFBSUlBR05WUUFCcWJGMEFBZ1FDQUFjQUFBQUVnQ2dBQUFBQUFnZ0Fnend3QUdwc1hRQUFBQVNBS1FBQUFBQUNDQUFTTUNnQU5YdFBBQUFBQklBcUFBQUFBQUlJQUJJd0tBQWZYV3NBQUFBRWdDc0FBQUFBQWdnQU1oY1lBQjlkYXdBQUFBU0FMQUFBQUFBQ0NBQkFDaEFBYW14ZEFBQUFCSUF0QUFBQUFBSUlBRElYR0FBMWUwOEFBQUFGZ0M0QUFBQUVCZ1FBR2dBQUFBVUdCQUFiQUFBQUFBQUZnQzhBQUFBRUJnUUFHd0FBQUFVR0JBQWNBQUFBQUFBRmdEQUFBQUFFQmdRQUhBQUFBQVVHQkFBZEFBQUFBQUFGZ0RFQUFBQUVCZ1FBSFFBQUFBVUdCQUFlQUFBQUFBQUZnRElBQUFBRUJnUUFIZ0FBQUFVR0JBQWZBQUFBQUFBRmdETUFBQUFFQmdRQUh3QUFBQVVHQkFBYUFBQUFBQVlDQUFJQUFBQUZnRFFBQUFBRUJnUUFId0FBQUFVR0JBQWdBQUFBQUFBRmdEVUFBQUFFQmdRQUlBQUFBQVVHQkFBaEFBQUFBQVlDQUFJQUFBQUZnRFlBQUFBRUJnUUFJUUFBQUFVR0JBQWlBQUFBQUFBRmdEY0FBQUFFQmdRQUlnQUFBQVVHQkFBakFBQUFBQVlDQUFJQUFBQUZnRGdBQUFBRUJnUUFJd0FBQUFVR0JBQWFBQUFBQUFBRmdEa0FBQUFFQmdRQUpBQUFBQVVHQkFBbEFBQUFBQVlDQUFJQUFBQUZnRG9BQUFBRUJnUUFKUUFBQUFVR0JBQW1BQUFBQUFBRmdEc0FBQUFFQmdRQUpnQUFBQVVHQkFBbkFBQUFBQVlDQUFJQUFBQUZnRHdBQUFBRUJnUUFKd0FBQUFVR0JBQW9BQUFBQUFBRmdEMEFBQUFFQmdRQUtBQUFBQVVHQkFBcEFBQUFBQVlDQUFJQUFBQUZnRDRBQUFBRUJnUUFLUUFBQUFVR0JBQWtBQUFBQUFBRmdEOEFBQUFFQmdRQUtBQUFBQVVHQkFBcUFBQUFBQUFGZ0VBQUFBQUVCZ1FBS2dBQUFBVUdCQUFyQUFBQUFBWUNBQUlBQUFBRmdFRUFBQUFFQmdRQUt3QUFBQVVHQkFBc0FBQUFBQUFGZ0VJQUFBQUVCZ1FBTEFBQUFBVUdCQUF0QUFBQUFBWUNBQUlBQUFBRmdFTUFBQUFFQmdRQUxRQUFBQVVHQkFBcEFBQUFBQUFGZ0VRQUFBQUVCZ1FBSGdBQUFBVUdCQUFrQUFBQUFRWUNBQVlBQUFBRmdFVUFBQUFFQmdRQUhBQUFBQVVHQkFBbEFBQUFBUVlDQUFZQUFBQUZnRVlBQUFBRUJnUUFIQUFBQUFVR0JBQUNBQUFBQUFBRmdFY0FBQUFFQmdRQUpnQUFBQVVHQkFBSUFBQUFBQUFGZ0VnQUFBQUVCZ1FBTEFBQUFBVUdCQUFPQUFBQUFBQUZnRWtBQUFBRUJnUUFJUUFBQUFVR0JBQVVBQUFBQUFBSGdFb0FBQUFFQWhBQUFBQUFBQjlkYXdBQUFBQUFIMTFyQUFBS0FnQUhBQWNLQWdBTEFEMEtBZ0FCQUFhQVN3QUFBQUlIQWdBQUFBQUhDQUFBQUVOb2FYSmhiQUFBQUFBQUFBQUFBQUFBQUE9PQ==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prakhar agrawal</author>
    <author>PRAKHAR</author>
  </authors>
  <commentList>
    <comment ref="D5" authorId="0" shapeId="0" xr:uid="{B39AAC7C-5127-4157-9F71-ABA9A3646209}">
      <text>
        <r>
          <rPr>
            <b/>
            <sz val="9"/>
            <color indexed="81"/>
            <rFont val="Tahoma"/>
            <family val="2"/>
          </rPr>
          <t>QzM3SDQwTjJPNnxuZHMgZnJvbSBwbGFudCBleHRyYWN0c1BpY3R1cmUgNnxWbXBEUkRBeE1EQUVBd0lCQUFBQUFBQUFBQUFBQUFDQUFBQUFBQUFERGdBQ0FQLy8vLy8vL3dBQUFBQUFBQUdBQUFBQUFBT0FBUUFBQUFTQUFnQUFBQUFDQ0FBYk5ERUFYRDZNQUFBRUFnQUZBQU9BQkFBQUFBU0FCUUFBQUFBQ0NBQWJOREVBWEQ2TUFBSUVBZ0FJQUFBQUJJQUdBQUFBQUFJSUFDV2JRUUJZeG9JQUFBQUVnQWdBQUFBQUFnZ0FHelF4QU9VdW53QUFCQUlBREFBQUFBV0FCd0FBQUFRR0JBQUZBQUFBQlFZRUFBWUFBQUFBQUFXQUNRQUFBQVFHQkFBSUFBQUFCUVlFQUFVQUFBQUFBQUFBQm9BREFBQUFBZ2NDQUFBQUFBY0dBQUFBVDBOSU13QUFBQUFFZ0FvQUFBQUFBZ2dBeVRXREFBQUFBQUFBQkFJQUJRQURnQXdBQUFBRWdBMEFBQUFBQWdnQXlUV0RBQUFBQUFBQ0JBSUFDQUFBQUFTQURnQUFBQUFDQ0FCU25KTUFCSGdKQUFBQUJJQVFBQUFBQUFJSUFFSFBjZ0FFZUFrQUFBUUNBQXdBQUFBRmdBOEFBQUFFQmdRQURRQUFBQVVHQkFBT0FBQUFBQUFGZ0JFQUFBQUVCZ1FBRUFBQUFBVUdCQUFOQUFBQUFBQUFBQWFBQ3dBQUFBSUhBZ0FBQUFBSEJnQUFBRTlEU0RNQUFBQUFCSUFTQUFBQUFBSUlBQWxuRUFCMkQ4VUFBQVFDQUFVQUE0QVVBQUFBQklBVkFBQUFBQUlJQUFsbkVBQjJEOFVBQWdRQ0FBZ0FBQUFFZ0JZQUFBQUFBZ2dBQUFBQUFQR1d1d0FBQUFTQUdBQUFBQUFDQ0FDU3pTQUE4WmE3QUFBRUFnQU1BQUFBQllBWEFBQUFCQVlFQUJVQUFBQUZCZ1FBRmdBQUFBQUFCWUFaQUFBQUJBWUVBQmdBQUFBRkJnUUFGUUFBQUFBQUFBQUdnQk1BQUFBQ0J3SUFBQUFBQndZQUFBQlBRMGd6QUFBQUFBU0FHZ0FBQUFBQ0NBQ3VBVklBREdnY0FBQUFCSUFiQUFBQUFBSUlBSzRCVWdBRWVBa0FBQUFFZ0J3QUFBQUFBZ2dBTjJoaUFBQUFBQUFBQUFTQUhRQUFBQUFDQ0FCQnozSUFCSGdKQUFBQUJJQWVBQUFBQUFJSUFFSFBjZ0FNYUJ3QUFBQUVnQjhBQUFBQUFnZ0FOMmhpQUpIZ0pRQUFBQVNBSUFBQUFBQUNDQUFsbTBFQWtlQWxBQUFBQklBaEFBQUFBQUlJQUJzME1RQU1hQndBQWdRQ0FBY0FBQUFFZ0NJQUFBQUFBZ2dBR3pReEFBUjRDUUFBQUFTQUl3QUFBQUFDQ0FBbG0wRUFBQUFBQUFBQUJJQWtBQUFBQUFJSUFEZG9ZZ0NaMERnQUFnUUNBQWdBQUFBRWdDVUFBQUFBQWdnQUd6UXhBSlZZTHdBQUFBU0FKZ0FBQUFBQ0NBQWJOREVBblVoQ0FBQUFCSUFuQUFBQUFBSUlBRGRvWWdBaXdVc0FBQUFFZ0NnQUFBQUFBZ2dBSlp0QkFDTEJTd0FBQUFTQUtRQUFBQUFDQ0FBbG0wRUFLckZlQUFBQUJJQXFBQUFBQUFJSUFCczBNUUF1S1dnQUFBQUVnQ3NBQUFBQUFnZ0FrczBnQUNxeFhnQUFBQVNBTEFBQUFBQUNDQUNTelNBQUlzRkxBQUFBQklBdEFBQUFBQUlJQUVIUGNnQW1PVlVBQUFBRWdDNEFBQUFBQWdnQVFjOXlBQzRwYUFBQUFBU0FMd0FBQUFBQ0NBQTNhR0lBTXFGeEFBQUFCSUF3QUFBQUFBSUlBSzRCVWdBdUtXZ0FBQUFFZ0RFQUFBQUFBZ2dBcmdGU0FDWTVWUUFBQUFTQU1nQUFBQUFDQ0FBM2FHSUFZTGFWQUFBQUJJQXpBQUFBQUFJSUFLNEJVZ0RsTHA4QUFBQUVnRFFBQUFBQUFnZ0FHelF4QU9VdW53QUFBQVNBTlFBQUFBQUNDQUEzYUdJQTZhYW9BQUlFQWdBSEFBQUFCSUEyQUFBQUFBSUlBRGRvWWdEeGxyc0FBQUFFZ0RjQUFBQUFBZ2dBcmdGU0FIWVB4UUFBQUFTQU9BQUFBQUFDQ0FBbG0wRUE4WmE3QUFBQUJJQTVBQUFBQUFJSUFDV2JRUURwcHFnQUFBQUVnRG9BQUFBQUFnZ0FHelF4QUhZUHhRQUFBQVNBT3dBQUFBQUNDQUNTelNBQThaYTdBQUFBQklBOEFBQUFBQUlJQUpMTklBRHBwcWdBQUFBRWdEMEFBQUFBQWdnQXlUV0RBSkhnSlFBQ0JBSUFDQUFBQUFTQVBnQUFBQUFDQ0FDU3pTQUFrZUFsQUFBQUJJQS9BQUFBQUFJSUFFSFBjZ0RsTHA4QUFBQUVnRUFBQUFBQUFnZ0FMM2dOQUhKSWVnQUNCQUlBQ0FBQUFBV0FRUUFBQUFRR0JBQWFBQUFBQlFZRUFCc0FBQUFBQmdJQUFnQUFBQVdBUWdBQUFBUUdCQUFiQUFBQUJRWUVBQndBQUFBQUFBV0FRd0FBQUFRR0JBQWNBQUFBQlFZRUFCMEFBQUFBQmdJQUFnQUFBQVdBUkFBQUFBUUdCQUFkQUFBQUJRWUVBQjRBQUFBQUFBV0FSUUFBQUFRR0JBQWVBQUFBQlFZRUFCOEFBQUFBQmdJQUFnQUFBQVdBUmdBQUFBUUdCQUFmQUFBQUJRWUVBQm9BQUFBQUFBV0FSd0FBQUFRR0JBQWFBQUFBQlFZRUFDQUFBQUFBQUFXQVNBQUFBQVFHQkFBZ0FBQUFCUVlFQUNFQUFBQUFBQVdBU1FBQUFBUUdCQUFoQUFBQUJRWUVBQ0lBQUFBQUFBV0FTZ0FBQUFRR0JBQWlBQUFBQlFZRUFDTUFBQUFBQUFXQVN3QUFBQVFHQkFBakFBQUFCUVlFQUJzQUFBQUFBQVdBVEFBQUFBUUdCQUFmQUFBQUJRWUVBQ1FBQUFBQUFBV0FUUUFBQUFRR0JBQWdBQUFBQlFZRUFDVUFBQUFBQUFXQVRnQUFBQVFHQkFBbEFBQUFCUVlFQUNZQUFBQUFBQVdBVHdBQUFBUUdCQUFrQUFBQUJRWUVBQ2NBQUFBQUFBV0FVQUFBQUFRR0JBQW1BQUFBQlFZRUFDZ0FBQUFBQmdJQUFnQUFBQVdBVVFBQUFBUUdCQUFvQUFBQUJRWUVBQ2tBQUFBQUFBV0FVZ0FBQUFRR0JBQXBBQUFBQlFZRUFDb0FBQUFBQmdJQUFnQUFBQVdBVXdBQUFBUUdCQUFxQUFBQUJRWUVBQ3NBQUFBQUFBV0FWQUFBQUFRR0JBQXJBQUFBQlFZRUFDd0FBQUFBQmdJQUFnQUFBQVdBVlFBQUFBUUdCQUFzQUFBQUJRWUVBQ1lBQUFBQUFBV0FWZ0FBQUFRR0JBQW5BQUFBQlFZRUFDMEFBQUFBQmdJQUFnQUFBQVdBVndBQUFBUUdCQUF0QUFBQUJRWUVBQzRBQUFBQUFBV0FXQUFBQUFRR0JBQXVBQUFBQlFZRUFDOEFBQUFBQmdJQUFnQUFBQVdBV1FBQUFBUUdCQUF2QUFBQUJRWUVBREFBQUFBQUFBV0FXZ0FBQUFRR0JBQXdBQUFBQlFZRUFERUFBQUFBQmdJQUFnQUFBQVdBV3dBQUFBUUdCQUF4QUFBQUJRWUVBQ2NBQUFBQUFBV0FYQUFBQUFRR0JBQXZBQUFBQlFZRUFESUFBQUFBQUFXQVhRQUFBQVFHQkFBeUFBQUFCUVlFQURNQUFBQUFBQVdBWGdBQUFBUUdCQUFDQUFBQUJRWUVBRFFBQUFBQUFBV0FYd0FBQUFRR0JBQXpBQUFBQlFZRUFEVUFBQUFBQUFXQVlBQUFBQVFHQkFBMUFBQUFCUVlFQURZQUFBQUFBQVdBWVFBQUFBUUdCQUEyQUFBQUJRWUVBRGNBQUFBQUFBV0FZZ0FBQUFRR0JBQTNBQUFBQlFZRUFEZ0FBQUFBQUFXQVl3QUFBQVFHQkFBNEFBQUFCUVlFQURrQUFBQUFCZ0lBQWdBQUFBV0FaQUFBQUFRR0JBQTVBQUFBQlFZRUFETUFBQUFBQUFXQVpRQUFBQVFHQkFBNEFBQUFCUVlFQURvQUFBQUFBQVdBWmdBQUFBUUdCQUE2QUFBQUJRWUVBRHNBQUFBQUJnSUFBZ0FBQUFXQVp3QUFBQVFHQkFBN0FBQUFCUVlFQUR3QUFBQUFBQVdBYUFBQUFBUUdCQUE4QUFBQUJRWUVBRFFBQUFBQUJnSUFBZ0FBQUFXQWFRQUFBQVFHQkFBMEFBQUFCUVlFQURrQUFBQUFBQVdBYWdBQUFBUUdCQUFlQUFBQUJRWUVBRDBBQUFBQUFBV0Fhd0FBQUFRR0JBQWRBQUFBQlFZRUFBb0FBQUFBQUFXQWJBQUFBQVFHQkFBaEFBQUFCUVlFQUQ0QUFBQUFBQVdBYlFBQUFBUUdCQUE3QUFBQUJRWUVBQklBQUFBQUFBV0FiZ0FBQUFRR0JBQTFBQUFBQlFZRUFEOEFBQUFBQUFXQWJ3QUFBQVFHQkFBOEFBQUFCUVlFQUVBQUFBQUFBQVdBY0FBQUFBUUdCQUFyQUFBQUJRWUVBRUFBQUFBQUFBQUFBQUFBQUFBQQ==</t>
        </r>
      </text>
    </comment>
    <comment ref="D6" authorId="0" shapeId="0" xr:uid="{DE5DE66D-94F1-473F-8AC6-D866C16AB250}">
      <text>
        <r>
          <rPr>
            <b/>
            <sz val="9"/>
            <color indexed="81"/>
            <rFont val="Tahoma"/>
            <family val="2"/>
          </rPr>
          <t>QzE5SDI0Tk8zfG5kcyBmcm9tIHBsYW50IGV4dHJhY3RzUGljdHVyZSA4fFZtcERSREF4TURBRUF3SUJBQUFBQUFBQUFBQUFBQUNBQUFBQUFBQUREZ0FDQVAvLy8vLy8vd0FBQUFBQUFBR0FBQUFBQUFPQUFRQUFBQVNBQWdBQUFBQUNDQUNOb3hrQUxtUUZBQUFFQWdBRkFBT0FCQUFBQUFTQUJRQUFBQUFDQ0FDTm94a0FMbVFGQUFJRUFnQUlBQUFBQklBR0FBQUFBQUlJQUFBQUFBQUFBQUFBQUFBRWdBZ0FBQUFBQWdnQVBNMGhBTGRVSGdBQUJBSUFEQUFBQUFXQUJ3QUFBQVFHQkFBRkFBQUFCUVlFQUFZQUFBQUFBQVdBQ1FBQUFBUUdCQUFJQUFBQUJRWUVBQVVBQUFBQUFBQUFCb0FEQUFBQUFnY0NBQUFBQUFjR0FBQUFUME5JTXdBQUFBQUVnQW9BQUFBQUFnZ0FQTTBoQUxkVUhnQUFBQVNBQ3dBQUFBQUNDQUNzRkR3QXQxUWVBQUFBQklBTUFBQUFBQUlJQUM3dVNRQ21URFlBQUFBRWdBMEFBQUFBQWdnQXJCUThBSVRhVEFBQUFBU0FEZ0FBQUFBQ0NBQTh6U0VBaE5wTUFBQUFCSUFQQUFBQUFBSUlBRWFxRkFDbVREWUFBQUFFZ0JBQUFBQUFBZ2dBTHU1SkFIR3FZd0FBQUFTQUVRQUFBQUFDQ0FDc0ZEd0E2VEI3QUFJRUFnQUhBQ3NFQWdBQUFDa0VBQUFBQUFTQUVnQUFBQUFDQ0FBOHpTRUE2VEI3QUFBQUJJQVRBQUFBQUFJSUFFYXFGQUJ4cW1NQUFBQUVnQlFBQUFBQUFnZ0EyUUZsQUtaTU5nQUFBQVNBRlFBQUFBQUNDQUM4NEhFQWhOcE1BQUFBQklBV0FBQUFBQUlJQU5rQlpRQnhxbU1BQUFBRWdCY0FBQUFBQWdnQXZPQnhBTGRVSGdBQUFBU0FHQUFBQUFBQ0NBQythNHdBdDFRZUFBQUFCSUFaQUFBQUFBSUlBTXJUbVFDbVREWUFBQUFFZ0JvQUFBQUFBZ2dBdm11TUFJVGFUQUFBQUFTQUd3QUFBQUFDQ0FEbjlFUUFMbVFGQUFJRUFnQUlBQUFBQklBY0FBQUFBQUlJQU1yVG1RQkxoUWNBQWdRQ0FBZ0FBQUFFZ0IwQUFBQUFBZ2dBV2JNcEFFN1ZqUUFBQUFTQUhnQUFBQUFDQ0FBdTdra0FXZ0tTQUFBQUJZQWZBQUFBQkFZRUFBb0FBQUFGQmdRQUN3QUFBQUFHQWdBQ0FBQUFCWUFnQUFBQUJBWUVBQXNBQUFBRkJnUUFEQUFBQUFBQUJZQWhBQUFBQkFZRUFBd0FBQUFGQmdRQURRQUFBQUFHQWdBQ0FBQUFCWUFpQUFBQUJBWUVBQTBBQUFBRkJnUUFEZ0FBQUFBQUJZQWpBQUFBQkFZRUFBNEFBQUFGQmdRQUR3QUFBQUFHQWdBQ0FBQUFCWUFrQUFBQUJBWUVBQW9BQUFBRkJnUUFEd0FBQUFBQUJZQWxBQUFBQkFZRUFBMEFBQUFGQmdRQUVBQUFBQUFBQllBbUFBQUFCQVlFQUJBQUFBQUZCZ1FBRVFBQUFBQUFCWUFuQUFBQUJBWUVBQkVBQUFBRkJnUUFFZ0FBQUFBQUJZQW9BQUFBQkFZRUFCSUFBQUFGQmdRQUV3QUFBQUFBQllBcEFBQUFCQVlFQUE0QUFBQUZCZ1FBRXdBQUFBQUFCWUFxQUFBQUJBWUVBQlFBQUFBRkJnUUFGUUFBQUFBR0FnQUNBQUFBQllBckFBQUFCQVlFQUJVQUFBQUZCZ1FBRmdBQUFBQUFCWUFzQUFBQUJBWUVBQkFBQUFBRkJnUUFGZ0FBQUFBQUJZQXRBQUFBQkFZRUFCUUFBQUFGQmdRQUZ3QUFBQUFBQllBdUFBQUFCQVlFQUJjQUFBQUZCZ1FBR0FBQUFBQUdBZ0FDQUFBQUJZQXZBQUFBQkFZRUFCZ0FBQUFGQmdRQUdRQUFBQUFBQllBd0FBQUFCQVlFQUJrQUFBQUZCZ1FBR2dBQUFBQUdBZ0FDQUFBQUJZQXhBQUFBQkFZRUFCVUFBQUFGQmdRQUdnQUFBQUFBQllBeUFBQUFCQVlFQUFvQUFBQUZCZ1FBQWdBQUFBQUFCWUF6QUFBQUJBWUVBQXNBQUFBRkJnUUFHd0FBQUFBQUJZQTBBQUFBQkFZRUFCZ0FBQUFGQmdRQUhBQUFBQUFBQllBMUFBQUFCQVlFQUJFQUFBQUZCZ1FBSFFBQUFBQUFCWUEyQUFBQUJBWUVBQkVBQUFBRkJnUUFIZ0FBQUFBQUFBQUFBQUFBQUFBPQ==</t>
        </r>
      </text>
    </comment>
    <comment ref="D7" authorId="1" shapeId="0" xr:uid="{23A910C8-EDC3-4C49-A321-D8F5A6CCDA68}">
      <text>
        <r>
          <rPr>
            <b/>
            <sz val="9"/>
            <color rgb="FF000000"/>
            <rFont val="Tahoma"/>
            <family val="2"/>
          </rPr>
          <t>QzM2SDM4TjJPNnxuZHMgZnJvbSBwbGFudCBleHRyYWN0c1BpY3R1cmUgMnxWbXBEUkRBeE1EQUVBd0lCQUFBQUFBQUFBQUFBQUFDQUFBQUFBQU1BRmdBQUFFTm9aVzFFY21GM0lERXlMakF1TWk0eE1EYzJDQUFNQUFBQVkzVnlhVzVsTG1Oa2VBUUNFQUFoWDJvQU5xRW5BSVVGTUFHajJsNEJBUWtJQUFBQUFBQUFBQUFBQWdrSUFBQkFhZ0VBUUlnQkFBa0FBQTBJQVFBQkNBY0JBQUU2QkFFQUFUc0VBUUFBUEFRQkFBQU1CZ0VBQVE4R0FRQUJEUVlCQUFCQ0JBRUFBRU1FQVFBQVJBUUJBQUFLQ0FnQUF3QmdBTWdBQXdBTENBZ0FCQUFBQVBBQUF3QUpDQVFBTTdNQ0FBZ0lCQUFBQUFJQUJ3Z0VBQUFBQVFBR0NBUUFBQUFFQUFVSUJBQUFBQjRBQkFnQ0FIZ0FBd2dFQUFBQWVBQWpDQUVBQlF3SUFRQUFLQWdCQUFFcENBRUFBU29JQVFBQkFnZ1FBQUFBSkFBQUFDUUFBQUFrQUFBQUpBQUJBd0lBQUFBQ0F3SUFBUUFBQXpJQUNBRC8vLy8vLy84QUFBQUFBQUQvL3dBQUFBRC8vLy8vQUFBQUFQLy9BQUFBQVAvLy8vOEFBQUFBLy8vLy93QUEvLzhBQVNRQUFBQUNBQU1BNUFRRkFFRnlhV0ZzQkFEa0JBOEFWR2x0WlhNZ1RtVjNJRkp2YldGdUFZQ0JBQUFBQkFJUUFBQUFBQUFBQUFBQUFBRFFBZ0FBSEFJV0NBUUFBQUFrQUJnSUJBQUFBQ1FBR1FnQUFCQUlBZ0FCQUE4SUFnQUJBQU9BQlFBQUFBUUNFQUFoWDJvQU5xRW5BSVVGTUFHajJsNEJCSUFDQUFBQUFBSUlBRVlnN3dCMUhqd0FDZ0FDQUFFQU53UUJBQUVBQUFTQUJBQUFBQUFDQ0FCVVNnc0JMMkZNQUFvQUFnQURBQUFBQklBR0FBQUFBQUlJQUZSS0N3R2s1bXdBQ2dBQ0FBVUFBQUFFZ0FnQUFBQUFBZ2dBUmlEdkFGNHBmUUFLQUFJQUJ3QUFBQVNBQ2dBQUFBQUNDQUE0OXRJQXBPWnNBQW9BQWdBSkFBQUFCSUFNQUFBQUFBSUlBRGoyMGdBdllVd0FDZ0FDQUFzQUFBQUVnQlFBQUFBQUFnZ0FLY3kyQUY0cGZRQUtBQUlBRXdBQUFBU0FGZ0FBQUFBQ0NBQWJvcG9BcE9ac0FBb0FBZ0FWQUFJRUFnQUhBQ3NFQWdBQUFFZ0VBQUFHZ0FBQUFBQUFBZ2dBVGpXZUFLUk9hUUFFQWhBQTE5MlZBS1JPYVFCT05aNEExNEZ3QUFJSEFnQUFBQUFIRFFBQkFBQUFBd0JnQU1nQUF3Qk9BQUFBQUFTQUdBQUFBQUFDQ0FBYm9wb0FMMkZNQUFvQUFnQVhBRGNFQVFBQkFBQUVnQm9BQUFBQUFnZ0FLY3kyQUhVZVBBQUtBQUlBR1FBM0JBRUFBUUFBQklBaEFBQUFBQUlJQUw1Z2xRRFlkSkFBQ2dBQ0FDQUFOd1FCQUFFQUFBU0FJd0FBQUFBQ0NBQytZSlVBMkhTdUFBb0FBZ0FpQUFBQUJJQXBBQUFBQUFJSUFDdDdxd0M4TjdzQUNnQUNBQ1FBTndRQkFBRUFBQVNBS3dBQUFBQUNDQUFyZTZzQWhyM1VBQW9BQWdBbUFEY0VBUUFCQUFBRWdDMEFBQUFBQWdnQXZtQ1ZBR3VBNFFBS0FBSUFLQUFBQUFTQUx3QUFBQUFDQ0FCUlJuOEFocjNVQUFvQUFnQXFBQUFBQklBeEFBQUFBQUlJQUZGR2Z3QzhON3NBQ2dBQ0FDd0FOd1FCQUFFQUFBU0FPUUFBQUFBQ0NBQnJQZ29CYTlHTUFBb0FBZ0EwQUFJRUFnQUlBQ3NFQWdBQUFFZ0VBQUEzQkFFQUFRYUFBQUFBQUFBQ0NBQnIzZzBCYSttSUFBUUNFQUFXYVFVQmErbUlBQVg0RFFGcnFaQUFBZ2NDQUFBQUFBY05BQUVBQUFBREFHQUF5QUFEQUU4QUFBQUFCSUE3QUFBQUFBSUlBR3MrQ2dIdGphd0FDZ0FDQURZQUFBQUVnRDBBQUFBQUFnZ0FiN0VpQVpLcnVnQUtBQUlBT0FBM0JBRUFBUUFBQklBL0FBQUFBQUlJQUcreElnSGM1dFlBQ2dBQ0FEb0FOd1FCQUFFQUFBU0FRUUFBQUFBQ0NBQnJQZ29CZ1FUbEFBb0FBZ0E4QUFBQUJJQkRBQUFBQUFJSUFHZkw4UURjNXRZQUNnQUNBRDRBTndRQkFBRUFBQVNBUlFBQUFBQUNDQUJueS9FQWtxdTZBQW9BQWdCQUFEY0VBUUFCQUFBRWdFMEFBQUFBQWdnQXZtQ1ZBQ3FkQndFS0FBSUFTQUFDQkFJQUNBQXJCQUlBQVFCSUJBQUFOd1FCQUFFR2dBQUFBQUFBQWdnQXZnQ1pBQ3ExQXdFRUFoQUFhSXVRQUNxMUF3RlhHcGtBWGFnU0FRSUhBZ0FBQUFVSEFRQUJBQWNPQUFFQUFBQURBR0FBeUFBREFFOUlBQUFBQUFTQVR3QUFBQUFDQ0FCclBnb0IyekVGQVFvQUFnQktBRGNFQVFBQkFBQUVnRkVBQUFBQUFnZ0FCWWp3QURVS0ZBRUtBQUlBVEFBQUFBU0FVd0FBQUFBQ0NBRDhnUVlCWExvZ0FRb0FBZ0JPQUFJRUFnQUhBQ3NFQWdBQUFFZ0VBQUFHZ0FBQUFBQUFBZ2dBTHhVS0FWd2lIUUVFQWhBQXQ3MEJBVndpSFFFdkZRb0JqMVVrQVFJSEFnQUFBQUFIRFFBQkFBQUFBd0JnQU1nQUF3Qk9BQUFBQUFTQVZRQUFBQUFDQ0FEOGdRWUJxaG82QVFvQUFnQlFBRGNFQVFBQkFBQUVnRmNBQUFBQUFnZ0FCWWp3QU5ES1JnRUtBQUlBVWdBM0JBRUFBUUFBQklCWkFBQUFBQUlJQUE2TzJnQ3FHam9CQ2dBQ0FGUUFBQUFFZ0ZzQUFBQUFBZ2dBRG83YUFGeTZJQUVLQUFJQVZnQUFBQVNBWXdBQUFBQUNDQUFYbE1RQTBNcEdBUW9BQWdCZUFEY0VBUUFCQUFBRWdHVUFBQUFBQWdnQUlKcXVBS29hT2dFS0FBSUFZQUFBQUFTQVp3QUFBQUFDQ0FBZ21xNEFYTG9nQVFvQUFnQmlBQUFBQklCcEFBQUFBQUlJQUJlVXhBQTFDaFFCQ2dBQ0FHUUFOd1FCQUFFQUFBU0FjQUFBQUFBQ0NBQjNORzhBb0xZUUFRb0FBZ0JyQUFJRUFnQUlBQ3NFQWdBQUFFZ0VBQUEzQkFFQUFRYUFBQUFBQUFBQ0NBQjMxSElBb000TUFRUUNFQUFoWDJvQW9NNE1BUkR1Y2dDZ2poUUJBZ2NDQUFBQUFBY05BQUVBQUFBREFHQUF5QUFEQUU4QUFBQUFCSUIyQUFBQUFBSUlBSk9ESndIOHF3MEJDZ0FDQUhFQUFBUUNBQVFBU0FRQUFEY0VBUUFCQTRDQ0FBQUFCSUNDQUFBQUFBSUlBSk9ESndIOHF3MEJLd1FDQUFNQUFBQUVnSU1BQUFBQUFnZ0FnSWdOQWZ5ckhBRUFCQUlBREFBQUFBV0FoQUFBQUFRR0JBQ0RBQUFBQlFZRUFJSUFBQUFBQUFBQUJvQUFBQUFBQUFJSUFNWVdLd0g4anhBQkJBSVFBRSsvSWdGaXRnSUJZREFyQWZ5UEVBRUJCd0VBL3dJSEFnQUFBQVVIQVFBREFBY09BQUVBQUFBREFHQUF5QUFEQUUxbEFBQUFBQVNBZUFBQUFBQUNDQUNKbUkwQUNTbE5BUW9BQWdCekFBQUVBZ0FGQUVnRUFBQTNCQUVBQVFPQWhnQUFBQVNBaGdBQUFBQUNDQUNKbUkwQUNTbE5BUUlFQWdBSUFDc0VBZ0FBQUFBQUJJQ0hBQUFBQUFJSUFIV2Rjd0FKS1Q0Qkt3UUNBQU1BQUFBRWdJZ0FBQUFBQWdnQW5KT25BQWtwUGdFQUJBSUFEQUFBQUFXQWlRQUFBQVFHQkFDSUFBQUFCUVlFQUlZQUFBQUFBQVdBaWdBQUFBUUdCQUNHQUFBQUJRWUVBSWNBQUFBQUFBQUFCb0FBQUFBQUFBSUlBSWs0a1FBSlFVa0JCQUlRQURQRGlBQUpRVWtCSWxLUkFLUGFYZ0VDQndJQUFBQUZCd0VBQVFBSER3QUJBQUFBQXdCZ0FNZ0FBd0JQVFdVQUFBQUFCSUI2QUFBQUFBSUlBT3RMTEFIUVVqa0FDZ0FDQUhVQUFBUUNBQVVBU0FRQUFEY0VBUUFCQTRDTUFBQUFCSUNNQUFBQUFBSUlBT3RMTEFIUVVqa0FBZ1FDQUFnQUt3UUNBQUFBQUFBRWdJMEFBQUFBQWdnQS8wWkdBZEJTU0FBckJBSUFBd0FBQUFTQWpnQUFBQUFDQ0FEWVVCSUIwRkpJQUFBRUFnQU1BQUFBQllDUEFBQUFCQVlFQUk0QUFBQUZCZ1FBakFBQUFBQUFCWUNRQUFBQUJBWUVBSXdBQUFBRkJnUUFqUUFBQUFBQUFBQUdnQUFBQUFBQUFnZ0E2K3N2QWRBNlBRQUVBaEFBbG5ZbkFUYWhKd0NGQlRBQjBEbzlBQUVIQVFEL0FnY0NBQUFBQlFjQkFBTUFCdzhBQVFBQUFBTUFZQURJQUFNQVQwMWxBQUFBQUFTQWZBQUFBQUFDQ0FEclN5d0JBL1YvQUFvQUFnQjNBQUlFQWdBSUFDc0VBZ0FCQUVnRUFBQTNCQUVBQVFhQUFBQUFBQUFDQ0FEcjZ5OEJBdzE4QUFRQ0VBQ1dkaWNCQXcxOEFJVUZNQUUzQUlzQUFnY0NBQUFBQlFjQkFBRUFCdzRBQVFBQUFBTUFZQURJQUFNQVQwZ0FBQUFBQklCK0FBQUFBQUlJQUlTZ2VRQUQ5WDhBQ2dBQ0FIa0FBQVFDQUFRQVNBUUFBRGNFQVFBQkE0Q1NBQUFBQklDU0FBQUFBQUlJQUlTZ2VRQUQ5WDhBS3dRQ0FBTUFBQUFFZ0pNQUFBQUFBZ2dBbDV1VEFBUDFjQUFBQkFJQURBQUFBQVdBbEFBQUFBUUdCQUNUQUFBQUJRWUVBSklBQUFBQUFBQUFCb0FBQUFBQUFBSUlBTGN6ZlFBRDBYc0FCQUlRQUVEY2RBQUQwWHNBVVUxOUFKMnFpUUFDQndJQUFBQUZCd0VBQVFBSERnQUJBQUFBQXdCZ0FNZ0FBd0JOWlFBQUFBQUZnQTRBQUFBS0FBSUFEUUFFQmdRQUFnQUFBQVVHQkFBRUFBQUFDZ1lCQUFFQUFBV0FEd0FBQUFvQUFnQU9BQVFHQkFBRUFBQUFCUVlFQUFZQUFBQUFCZ0lBQWdBREJnSUFBUUFMQmhBQURnQUFBSHNBQUFCOUFBQUFFQUFBQUFBQUJZQVFBQUFBQ2dBQ0FBOEFCQVlFQUFZQUFBQUZCZ1FBQ0FBQUFBb0dBUUFCQUFBRmdCRUFBQUFLQUFJQUVBQUVCZ1FBQ0FBQUFBVUdCQUFLQUFBQUFBWUNBQUlBQXdZQ0FBRUFDd1lRQUJBQUFBQTZBQUFBSEFBQUFCSUFBQUFBQUFXQUVnQUFBQW9BQWdBUkFBUUdCQUFLQUFBQUJRWUVBQXdBQUFBS0JnRUFBUUFBQllBVEFBQUFDZ0FDQUJJQUJBWUVBQXdBQUFBRkJnUUFBZ0FBQUFBR0FnQUNBQU1HQWdBQkFBc0dFQUFTQUFBQUlBQUFBQUFBQUFBT0FBQUFBQUFGZ0J3QUFBQUtBQUlBR3dBRUJnUUFDZ0FBQUFVR0JBQVVBQUFBQ2dZQkFBRUFBQVdBSFFBQUFBb0FBZ0FjQUFRR0JBQVVBQUFBQlFZRUFCWUFBQUFLQmdFQUFRQUFCWUFlQUFBQUNnQUNBQjBBQkFZRUFCWUFBQUFGQmdRQUdBQUFBQW9HQVFBQkFBQUZnQjhBQUFBS0FBSUFIZ0FFQmdRQUdBQUFBQVVHQkFBYUFBQUFDZ1lCQUFFQUFBV0FJQUFBQUFvQUFnQWZBQVFHQkFBYUFBQUFCUVlFQUF3QUFBQUtCZ0VBQVFBQUJZQWlBQUFBQ2dBQ0FDRUFCQVlFQUJRQUFBQUZCZ1FBSVFBQUFBb0dBUUFCQUFBRmdDUUFBQUFLQUFJQUl3QUVCZ1FBSVFBQUFBVUdCQUFqQUFBQUNnWUJBQUVBQUFXQU13QUFBQW9BQWdBdUFBUUdCQUFqQUFBQUJRWUVBQ2tBQUFBQUJnSUFBZ0FEQmdJQUFRQUxCaEFBT0FBQUFDUUFBQUFBQUFBQU5BQUFBQUFBQllBMEFBQUFDZ0FDQUM4QUJBWUVBQ2tBQUFBRkJnUUFLd0FBQUFvR0FRQUJBQUFGZ0RVQUFBQUtBQUlBTUFBRUJnUUFLd0FBQUFVR0JBQXRBQUFBQUFZQ0FBSUFBd1lDQUFFQUN3WVFBRFFBQUFBQUFBQUFUZ0FBQURZQUFBQUFBQVdBTmdBQUFBb0FBZ0F4QUFRR0JBQXRBQUFBQlFZRUFDOEFBQUFLQmdFQUFRQUFCWUEzQUFBQUNnQUNBRElBQkFZRUFDOEFBQUFGQmdRQU1RQUFBQUFHQWdBQ0FBTUdBZ0FCQUFzR0VBQTJBQUFBY1FBQUFBQUFBQUE0QUFBQUFBQUZnRGdBQUFBS0FBSUFNd0FFQmdRQU1RQUFBQVVHQkFBakFBQUFDZ1lCQUFFQUFBV0FPZ0FBQUFvQUFnQTFBQVFHQkFBSUFBQUFCUVlFQURrQUFBQUtCZ0VBQVFBQUJZQThBQUFBQ2dBQ0FEY0FCQVlFQURrQUFBQUZCZ1FBT3dBQUFBb0dBUUFCQUFBRmdFY0FBQUFLQUFJQVFnQUVCZ1FBT3dBQUFBVUdCQUE5QUFBQUFBWUNBQUlBQXdZQ0FBRUFDd1lRQUV3QUFBQThBQUFBQUFBQUFFZ0FBQUFBQUFXQVNBQUFBQW9BQWdCREFBUUdCQUE5QUFBQUJRWUVBRDhBQUFBS0JnRUFBUUFBQllCSkFBQUFDZ0FDQUVRQUJBWUVBRDhBQUFBRkJnUUFRUUFBQUFBR0FnQUNBQU1HQWdBQkFBc0dFQUJJQUFBQUFBQUFBRkFBQUFCS0FBQUFBQUFGZ0VvQUFBQUtBQUlBUlFBRUJnUUFRUUFBQUFVR0JBQkRBQUFBQ2dZQkFBRUFBQVdBU3dBQUFBb0FBZ0JHQUFRR0JBQkRBQUFBQlFZRUFFVUFBQUFBQmdJQUFnQURCZ0lBQVFBTEJoQUFTZ0FBQUFBQUFBQUFBQUFBVEFBQUFBQUFCWUJNQUFBQUNnQUNBRWNBQkFZRUFFVUFBQUFGQmdRQU93QUFBQW9HQVFBQkFBQUZnRTRBQUFBS0FBSUFTUUFFQmdRQUxRQUFBQVVHQkFCTkFBQUFDZ1lCQUFFQUFBV0FVQUFBQUFvQUFnQkxBQVFHQkFCQkFBQUFCUVlFQUU4QUFBQUtCZ0VBQVFBQUJZQlNBQUFBQ2dBQ0FFMEFCQVlFQUU4QUFBQUZCZ1FBVVFBQUFBb0dBUUFCQUFBRmdGMEFBQUFLQUFJQVdBQUVCZ1FBVVFBQUFBVUdCQUJUQUFBQUNnWUJBQUVBQUFXQVhnQUFBQW9BQWdCWkFBUUdCQUJUQUFBQUJRWUVBRlVBQUFBS0JnRUFBUUFBQllCZkFBQUFDZ0FDQUZvQUJBWUVBRlVBQUFBRkJnUUFWd0FBQUFvR0FRQUJBQUFGZ0dBQUFBQUtBQUlBV3dBRUJnUUFWd0FBQUFVR0JBQlpBQUFBQ2dZQkFBRUFBQVdBWVFBQUFBb0FBZ0JjQUFRR0JBQlpBQUFBQlFZRUFGc0FBQUFLQmdFQUFRQUFCWUJpQUFBQUNnQUNBRjBBQkFZRUFGc0FBQUFGQmdRQVVRQUFBQW9HQVFBQkFBQUZnR3NBQUFBS0FBSUFaZ0FFQmdRQVdRQUFBQVVHQkFCakFBQUFBQVlDQUFJQUF3WUNBQUVBQ3dZUUFHRUFBQUJnQUFBQUFBQUFBR3dBQUFBQUFBV0FiQUFBQUFvQUFnQm5BQVFHQkFCakFBQUFCUVlFQUdVQUFBQUtCZ0VBQVFBQUJZQnRBQUFBQ2dBQ0FHZ0FCQVlFQUdVQUFBQUZCZ1FBWndBQUFBQUdBZ0FDQUFNR0FnQUJBQXNHRUFCc0FBQUFlUUFBQUhVQUFBQnVBQUFBQUFBRmdHNEFBQUFLQUFJQWFRQUVCZ1FBWndBQUFBVUdCQUJwQUFBQUNnWUJBQUVBQUFXQWJ3QUFBQW9BQWdCcUFBUUdCQUJwQUFBQUJRWUVBRnNBQUFBQUJnSUFBZ0FEQmdJQUFRQUxCaEFBYmdBQUFBQUFBQUJpQUFBQVlRQUFBQUFBQllCeEFBQUFDZ0FDQUd3QUJBWUVBQzhBQUFBRkJnUUFjQUFBQUFvR0FRQUJBQUFGZ0hVQUFBQUtBQUlBY0FBRUJnUUFjQUFBQUFVR0JBQm5BQUFBQ2dZQkFBRUFBQVdBZHdBQUFBb0FBZ0J5QUFRR0JBQlRBQUFBQlFZRUFIWUFBQUFLQmdFQUFRQUFCWUI1QUFBQUNnQUNBSFFBQkFZRUFHVUFBQUFGQmdRQWVBQUFBQW9HQVFBQkFBQUZnSHNBQUFBS0FBSUFkZ0FFQmdRQUJBQUFBQVVHQkFCNkFBQUFDZ1lCQUFFQUFBV0FmUUFBQUFvQUFnQjRBQVFHQkFBR0FBQUFCUVlFQUh3QUFBQUtCZ0VBQVFBQUJZQi9BQUFBQ2dBQ0FIb0FCQVlFQUJZQUFBQUZCZ1FBZmdBQUFBb0dBUUFCQUFBQUFBQUFBQUFBQUE9PQ==</t>
        </r>
      </text>
    </comment>
  </commentList>
</comments>
</file>

<file path=xl/sharedStrings.xml><?xml version="1.0" encoding="utf-8"?>
<sst xmlns="http://schemas.openxmlformats.org/spreadsheetml/2006/main" count="521" uniqueCount="355">
  <si>
    <t>Pf3D7</t>
  </si>
  <si>
    <t>HUH 7</t>
  </si>
  <si>
    <t>HEK 293</t>
  </si>
  <si>
    <t>Serial no.</t>
  </si>
  <si>
    <t>HEK293</t>
  </si>
  <si>
    <t>ka (1/Ms)</t>
  </si>
  <si>
    <t>kd (1/s)</t>
  </si>
  <si>
    <t>KD (M)</t>
  </si>
  <si>
    <t xml:space="preserve">Structure </t>
  </si>
  <si>
    <t>&gt; 100</t>
  </si>
  <si>
    <t>Compound Id</t>
  </si>
  <si>
    <t>&gt;400</t>
  </si>
  <si>
    <t>USSG-33-3</t>
  </si>
  <si>
    <t>USRKNB6-150-5</t>
  </si>
  <si>
    <t>USINB5-12-2</t>
  </si>
  <si>
    <t>USINB4-124-8</t>
  </si>
  <si>
    <t>USINB4-107-3</t>
  </si>
  <si>
    <t>USRCNB1-228-3</t>
  </si>
  <si>
    <t>SPR GAP50</t>
  </si>
  <si>
    <t>&gt; 25.4</t>
  </si>
  <si>
    <t>MMV688371</t>
  </si>
  <si>
    <t>MMV689437</t>
  </si>
  <si>
    <t>MMV688271</t>
  </si>
  <si>
    <t>MMV022029</t>
  </si>
  <si>
    <t>MMV676509</t>
  </si>
  <si>
    <t>MMV688938</t>
  </si>
  <si>
    <t>MMV676162</t>
  </si>
  <si>
    <t>MMV019189</t>
  </si>
  <si>
    <t>MMV021660</t>
  </si>
  <si>
    <t>MMV687762</t>
  </si>
  <si>
    <t>&gt; 400</t>
  </si>
  <si>
    <t>Rifampicin</t>
  </si>
  <si>
    <t>MMV688775</t>
  </si>
  <si>
    <t>Suramin</t>
  </si>
  <si>
    <t>MMV637953</t>
  </si>
  <si>
    <t>Mefloquine</t>
  </si>
  <si>
    <t>MMV000016</t>
  </si>
  <si>
    <t>MMV688942</t>
  </si>
  <si>
    <t>Pentamidine</t>
  </si>
  <si>
    <t>MMV000062</t>
  </si>
  <si>
    <t>MMV020512</t>
  </si>
  <si>
    <t>MMV688771</t>
  </si>
  <si>
    <t>&gt; 80.48</t>
  </si>
  <si>
    <t>&gt; 49.26</t>
  </si>
  <si>
    <t>&gt; 218.57</t>
  </si>
  <si>
    <t>&gt; 165.28</t>
  </si>
  <si>
    <t>&gt; 124.22</t>
  </si>
  <si>
    <t>&gt; 64.51</t>
  </si>
  <si>
    <t>USINB4-107-2R</t>
  </si>
  <si>
    <t>106.8 </t>
  </si>
  <si>
    <t>USINB4-132-4A</t>
  </si>
  <si>
    <t> 11.07</t>
  </si>
  <si>
    <t> 17.05</t>
  </si>
  <si>
    <t>0.649 </t>
  </si>
  <si>
    <t>36.13 </t>
  </si>
  <si>
    <t>USINB4-132-4B</t>
  </si>
  <si>
    <t> 1.44</t>
  </si>
  <si>
    <t> 3.01</t>
  </si>
  <si>
    <t> 0.478</t>
  </si>
  <si>
    <t> 98.19</t>
  </si>
  <si>
    <t xml:space="preserve">Curine </t>
  </si>
  <si>
    <t>&gt; 318</t>
  </si>
  <si>
    <t xml:space="preserve"> -</t>
  </si>
  <si>
    <t>MMV ID</t>
  </si>
  <si>
    <t>TRIVAL NAME</t>
  </si>
  <si>
    <t>DISEASE AREA</t>
  </si>
  <si>
    <t>IUPAC NAME</t>
  </si>
  <si>
    <t>Ka</t>
  </si>
  <si>
    <t>Kd</t>
  </si>
  <si>
    <t>KD</t>
  </si>
  <si>
    <t>Docking score</t>
  </si>
  <si>
    <t xml:space="preserve"> -dG binding energy</t>
  </si>
  <si>
    <t>MMV690653</t>
  </si>
  <si>
    <t>Letermovir</t>
  </si>
  <si>
    <t>ANTIVIRALS</t>
  </si>
  <si>
    <t>2-[(4S)-8-fluoro-2-[4-(3-methoxyphenyl)piperazin-1-yl]-3-[2-methoxy-5-(trifluoromethyl)phenyl]-4H-quinazolin-4-yl]acetic acid</t>
  </si>
  <si>
    <t>MMV1782353</t>
  </si>
  <si>
    <t>MMV1578898</t>
  </si>
  <si>
    <t>ANTIBACTERIALS</t>
  </si>
  <si>
    <t>ethyl 4-(4-chlorophenyl)piperazine-1-carboxylate</t>
  </si>
  <si>
    <t>MMV1578570</t>
  </si>
  <si>
    <t>1-(butan-2-ylamino)-3-(3,6-dichlorocarbazol-9-yl)propan-2-ol</t>
  </si>
  <si>
    <t>MMV639951</t>
  </si>
  <si>
    <t>Everolimus</t>
  </si>
  <si>
    <t>rac-(1S,9R,12R,15S,16E,18S,19S,21S,23R,24E,26E,28E,30R,32R,35S)-1,18-dihydroxy-19,30-dimethoxy-15,17,21,23,29,35-hexamethyl-12-[rac-(2S)-1-[rac-(1R,3S,4S)-4-(2-hydroxyethoxy)-3-methoxycyclohexyl]propan-2-yl]-11,36-dioxa-4-azatricyclo[30.3.1.04,9]hexatriaconta-16,24,26,28-tetraene-2,3,10,14,20-pentone</t>
  </si>
  <si>
    <t>MMV637533</t>
  </si>
  <si>
    <t>ketoconazole</t>
  </si>
  <si>
    <t>ANTIFUNGALS</t>
  </si>
  <si>
    <t>MMV1581377</t>
  </si>
  <si>
    <t>Ezetimibe</t>
  </si>
  <si>
    <t>MMV1578562</t>
  </si>
  <si>
    <t>LED209</t>
  </si>
  <si>
    <t>1-phenyl-3-[4-(phenylsulfamoyl)phenyl]thiourea</t>
  </si>
  <si>
    <t>MMV1634402</t>
  </si>
  <si>
    <t>Brilacidin</t>
  </si>
  <si>
    <t>4-N,6-N-bis[3-(5-carbamimidamidopentanoylamino)-2-[(3R)-pyrrolidin-3-yl]oxy-5-(trifluoromethyl)phenyl]pyrimidine-4,6-dicarboxamide</t>
  </si>
  <si>
    <t>MMV1633963</t>
  </si>
  <si>
    <t>MMV640014</t>
  </si>
  <si>
    <t>Deferasirox</t>
  </si>
  <si>
    <t>4-[3,5-bis(2-hydroxyphenyl)-1,2,4-triazol-1-yl]benzoic acid</t>
  </si>
  <si>
    <t>MMV642550</t>
  </si>
  <si>
    <t>7-[(3-hydroxyphenyl)-(1,3-thiazol-2-ylamino)methyl]quinolin-8-ol</t>
  </si>
  <si>
    <t>MMV1581559</t>
  </si>
  <si>
    <t>5-methyl-3-(3-methylimidazol-4-yl)-7-(2-methylpropyl)-2-(naphthalen-1-ylmethyl)pyrazolo[3,4-d]pyrimidine-4,6-dione</t>
  </si>
  <si>
    <t>MMV247764</t>
  </si>
  <si>
    <t>2-(4-bromophenyl)-6-chloroquinoline-4-carboxylic acid</t>
  </si>
  <si>
    <t>MMV002260</t>
  </si>
  <si>
    <t>Valdecoxib</t>
  </si>
  <si>
    <t>4-(5-methyl-3-phenyl-1,2-oxazol-4-yl)benzenesulfonamide</t>
  </si>
  <si>
    <t>MMV1580503</t>
  </si>
  <si>
    <t>5-acetyl-9,9-dimethyl-6-(4-phenylmethoxyphenyl)-6,8,10,11-tetrahydrobenzo[b][1,4]benzodiazepin-7-one</t>
  </si>
  <si>
    <t>MMV1580489</t>
  </si>
  <si>
    <t>2,7-dichloro-N-[1-[[(1E)-cycloocten-1-yl]methyl]-1-ethylpiperidin-1-ium-4-yl]-9H-xanthene-9-carboxamide</t>
  </si>
  <si>
    <t>MMV1557856</t>
  </si>
  <si>
    <t>Birinapant</t>
  </si>
  <si>
    <t>MMV1634391</t>
  </si>
  <si>
    <t>Mgb Bp 3</t>
  </si>
  <si>
    <t>1-methyl-N-[1-methyl-5-(2-morpholin-4-ylethylcarbamoyl)pyrrol-3-yl]-4-[[4-[(E)-2-quinolin-3-ylethenyl]benzoyl]amino]pyrrole-2-carboxamide</t>
  </si>
  <si>
    <t>MMV1782220</t>
  </si>
  <si>
    <t>N-[3-[(1R,2S,7R,8S)-6-hydroxy-3-(3-methylbutyl)-4-oxo-3-azatricyclo[6.2.1.02,7]undec-5-en-5-yl]-1,1-dioxo-4H-1lambda6,2,4-benzothiadiazin-7-yl]methanesulfonamide  </t>
  </si>
  <si>
    <t>MMV1578573</t>
  </si>
  <si>
    <t>2-(4-methoxyphenyl)sulfanyl-1-phenothiazin-10-ylethanone</t>
  </si>
  <si>
    <t>MMV001014</t>
  </si>
  <si>
    <t>N-[2-(4-benzoylpiperazin-1-yl)phenyl]-2,2,2-trichloroacetamide  </t>
  </si>
  <si>
    <t>MMV1581551</t>
  </si>
  <si>
    <t>3-phenyl-6-piperazin-1-yl-[1,2,4]triazolo[3,4-a]phthalazine </t>
  </si>
  <si>
    <t>MMV1580848</t>
  </si>
  <si>
    <t>6-(benzenesulfonyl)-4-(4-hydroxyanilino)quinoline-3-carboxamide;formic acid</t>
  </si>
  <si>
    <t>MMV396785</t>
  </si>
  <si>
    <t>Alexidine</t>
  </si>
  <si>
    <t>1-[N'-[6-[[amino-[[N'-(2-ethylhexyl)carbamimidoyl]amino]methylidene]amino]hexyl]carbamimidoyl]-2-(2-ethylhexyl)guanidine</t>
  </si>
  <si>
    <t>MMV1579776</t>
  </si>
  <si>
    <t>1-benzhydryl-3-(4-sulfamoylphenyl)urea</t>
  </si>
  <si>
    <t>MMV1580797</t>
  </si>
  <si>
    <t>4-[4-(4-fluorophenyl)-1-(3-phenylpropyl)-5-pyridin-4-ylimidazol-2-yl]but-3-yn-1-ol</t>
  </si>
  <si>
    <t>MMV1593531</t>
  </si>
  <si>
    <t>MMV1593537</t>
  </si>
  <si>
    <t>3-[4,5-bis(4-fluorophenyl)-1H-imidazol-2-yl]-5-bromo-1H-indole</t>
  </si>
  <si>
    <t>MMV1634399</t>
  </si>
  <si>
    <t>MMV658803</t>
  </si>
  <si>
    <t>Tipifarnib</t>
  </si>
  <si>
    <t>MMV1593533</t>
  </si>
  <si>
    <t>MMV394033</t>
  </si>
  <si>
    <t>1-(2,4-dichlorophenoxy)-3-[2-imino-3-(2-piperidin-1-ylethyl)benzimidazol-1-yl]propan-2-ol</t>
  </si>
  <si>
    <t>MMV1579878</t>
  </si>
  <si>
    <t>2-(7-thia-9,11-diazatricyclo[6.4.0.02,6]dodeca-1(8),2(6),9,11-tetraen-12-ylsulfanyl)benzoic acid</t>
  </si>
  <si>
    <t>MMV1634492</t>
  </si>
  <si>
    <t>Eberconazole</t>
  </si>
  <si>
    <t>MMV1580492</t>
  </si>
  <si>
    <t>Ozanimod</t>
  </si>
  <si>
    <t>δTm</t>
  </si>
  <si>
    <t xml:space="preserve"> - dG binding score</t>
  </si>
  <si>
    <t>Disease set</t>
  </si>
  <si>
    <t>KINETOPLASTIDS</t>
  </si>
  <si>
    <t>REFERENCE COMPOUNDS</t>
  </si>
  <si>
    <t>SCHISTOSOMIASIS</t>
  </si>
  <si>
    <t>Bitertanol</t>
  </si>
  <si>
    <t>MALARIA</t>
  </si>
  <si>
    <t>Diphenylethers</t>
  </si>
  <si>
    <t>Benzanilides</t>
  </si>
  <si>
    <t>TUBERCULOSIS</t>
  </si>
  <si>
    <t>Quinazolinamines</t>
  </si>
  <si>
    <t>Coumarins and derivatives</t>
  </si>
  <si>
    <t>Thienopyridines</t>
  </si>
  <si>
    <t>Phenethylamines</t>
  </si>
  <si>
    <t>Isoquinolines and derivatives</t>
  </si>
  <si>
    <t>Benzimidazoles</t>
  </si>
  <si>
    <t>Diazinanes</t>
  </si>
  <si>
    <t>Thiophene carboxamides</t>
  </si>
  <si>
    <t>Phthalazines</t>
  </si>
  <si>
    <t>Diarylthioethers</t>
  </si>
  <si>
    <t>MMV676401</t>
  </si>
  <si>
    <t>MMV676476</t>
  </si>
  <si>
    <t>MMV676588</t>
  </si>
  <si>
    <t>MMV689028</t>
  </si>
  <si>
    <t xml:space="preserve">MMV023969 </t>
  </si>
  <si>
    <t>MMV676449</t>
  </si>
  <si>
    <t>MMV689061</t>
  </si>
  <si>
    <t>MMV687749</t>
  </si>
  <si>
    <t>MMV019234</t>
  </si>
  <si>
    <t>MMV676350</t>
  </si>
  <si>
    <t>MMV676501</t>
  </si>
  <si>
    <t>MMV031011</t>
  </si>
  <si>
    <t>MMV676555</t>
  </si>
  <si>
    <t>MMV045105</t>
  </si>
  <si>
    <t>MMV688763</t>
  </si>
  <si>
    <t>MMV020982</t>
  </si>
  <si>
    <t>MMV020537</t>
  </si>
  <si>
    <t>MMV690102</t>
  </si>
  <si>
    <t>IUPAC name</t>
  </si>
  <si>
    <r>
      <t>-dG binding (</t>
    </r>
    <r>
      <rPr>
        <b/>
        <sz val="10"/>
        <color theme="1"/>
        <rFont val="Times New Roman"/>
        <family val="1"/>
      </rPr>
      <t>kcal/mol)</t>
    </r>
  </si>
  <si>
    <t>DSF (δ Tm)</t>
  </si>
  <si>
    <t>-dG binding (kcal/mol)</t>
  </si>
  <si>
    <t>2-N-[(1S)-1-(3,5-dichlorophenyl)ethyl]-2-N-methylpyrimido[4,5-d]pyrimidine-2,5,7-triamine</t>
  </si>
  <si>
    <t>[(7S,9E,11S,12R,13S,14R,15R,16R,17S,18S,21Z)-2,15,17,27,29-pentahydroxy-11-methoxy-3,7,12,14,16,18,22-heptamethyl-26-[(E)-(4-methylpiperazin-1-yl)iminomethyl]-6,23-dioxo-8,30-dioxa-24-azatetracyclo[23.3.1.14,7.05,28]triaconta-1(29),2,4,9,19,21,25,27-octaen-13-yl] acetate  </t>
  </si>
  <si>
    <t> (2,2-dimethyl-5-phenylimino-1,3,4-thiadiazolidin-3-yl)-(2-methylphenyl)methanone</t>
  </si>
  <si>
    <t>3,3-dimethyl-1-(4-phenylphenoxy)-1-(1,2,4-triazol-1-yl)butan-2-ol</t>
  </si>
  <si>
    <t>(3S)-6,7-dimethyl-5'-phenylspiro[1H-indole-3,2'-3H-1,3,4-thiadiazole]-2-one</t>
  </si>
  <si>
    <t>N-[4-(4-methylphenoxy)phenyl]-2-[2-(2-oxopyrrolidin-1-yl)anilino]acetamide</t>
  </si>
  <si>
    <t>N-benzyl-4-[3-[[(1-methylpiperidin-4-yl)amino]methyl]phenyl]benzenesulfonamide</t>
  </si>
  <si>
    <t>2-(2-benzamidophenyl)-1,3-benzoxazole-4-carboxylic acid</t>
  </si>
  <si>
    <t>4-[5-(4-carbamimidoylphenoxy)pentoxy]benzenecarboximidamide </t>
  </si>
  <si>
    <t>5-(oxan-4-yl)-3-(4-phenoxyphenyl)-1H-pyrazole</t>
  </si>
  <si>
    <t>1-(4-chlorophenyl)-2-[4-methyl-6-(2-phenylethylamino)pyrimidin-2-yl]guanidine</t>
  </si>
  <si>
    <t>2-[2-chloro-4-[5-[3-chloro-4-(diaminomethylideneamino)phenyl]furan-2-yl]phenyl]guanidine</t>
  </si>
  <si>
    <t>N-(furan-2-ylmethyl)-2-piperidin-1-ylquinazolin-4-amine</t>
  </si>
  <si>
    <t>N-(2-aminoethyl)-2,4-dichloro-N-[4-[(4-chlorophenyl)methoxy]phenyl]benzamide</t>
  </si>
  <si>
    <t>3-[7-[(3,5-dimethylphenyl)methoxy]-4,8-dimethyl-2-oxochromen-3-yl]propanoic acid </t>
  </si>
  <si>
    <t>8-[[4-methyl-3-[[3-[[3-[[2-methyl-5-[(4,6,8-trisulfonaphthalen-1-yl)carbamoyl]phenyl]carbamoyl]phenyl]carbamoylamino]benzoyl]amino]benzoyl]amino]naphthalene-1,3,5-trisulfonic acid </t>
  </si>
  <si>
    <t>N-[4-chloro-3-(5-methyl-1,3-benzoxazol-2-yl)phenyl]-2-phenylacetamide</t>
  </si>
  <si>
    <t>1,2,3,4,7,8,9,10-octahydro-[1]benzothiolo[2,3-b]quinolin-11-amine</t>
  </si>
  <si>
    <t>(S)-[2,8-bis(trifluoromethyl)quinolin-4-yl]-[(2R)-piperidin-2-yl]methanol</t>
  </si>
  <si>
    <t>N-[[2-(4-ethoxyphenyl)-1,3-thiazol-4-yl]methyl]-2-(4-fluorophenyl)ethanamine</t>
  </si>
  <si>
    <t>N-[4-[[4-(3-cyanobenzoyl)piperazin-1-yl]methyl]phenyl]-4-methylbenzenesulfonamide</t>
  </si>
  <si>
    <t> N-[[5-(7-piperidin-4-yloxyisoquinolin-6-yl)thiophen-2-yl]methyl]pyridin-3-amine</t>
  </si>
  <si>
    <t> (2S)-1-(2-chloro-5-methylphenoxy)-3-(2-ethylbenzimidazol-1-yl)propan-2-ol</t>
  </si>
  <si>
    <t>N-[4-[5-[[(3R)-1-[(3-fluoro-2-methylphenyl)methyl]piperidin-3-yl]methyl]-1,2,4-oxadiazol-3-yl]phenyl]acetamide</t>
  </si>
  <si>
    <t> 2-[(3R)-3-benzylpiperazin-1-yl]-4-(4-imidazol-1-ylphenoxy)pyrimidine</t>
  </si>
  <si>
    <t> [(3S)-3-(3,4-dimethoxyphenyl)-5-thiophen-2-yl-3,4-dihydropyrazol-2-yl]-(furan-2-yl)methanone</t>
  </si>
  <si>
    <t>4-(4-chlorophenyl)-N-[2-(5-methyl-1H-imidazol-2-yl)ethyl]thiophene-2-carboxamide</t>
  </si>
  <si>
    <t>5-chloro-N-[5-(5-chlorothiophen-2-yl)-1,3,4-oxadiazol-2-yl]thiophene-2-carboxamide</t>
  </si>
  <si>
    <t>(3S)-7-chloro-N-methyl-1'-(2-phenylethyl)spiro[2,3,4,9-tetrahydropyrido[3,4-b]indole-1,4'-piperidine]-3-carboxamide</t>
  </si>
  <si>
    <t>N-[(3-chlorophenyl)methyl]-4-methylphthalazin-1-amine</t>
  </si>
  <si>
    <t>4-[5-(4-phenoxyphenyl)-1H-pyrazol-3-yl]morpholine</t>
  </si>
  <si>
    <t>4-chloro-5-[[5-(methylamino)-1,3,4-thiadiazol-2-yl]sulfanyl]-2-phenylpyridazin-3-one</t>
  </si>
  <si>
    <t>5-tert-butyl-1-N,3-N-dipyridin-3-ylbenzene-1,3-dicarboxamide</t>
  </si>
  <si>
    <t>5-(6-chloro-2,3-dihydro-1,4-benzoxazin-4-yl)-N-cyclopropylthiophene-2-carboxamide</t>
  </si>
  <si>
    <t>2-N-[(1R)-1-[4-(4-methoxyphenoxy)phenyl]ethyl]-2-N-methylpyrimido[4,5-d]pyrimidine-2,5,7-triamine</t>
  </si>
  <si>
    <t>MMV689758</t>
  </si>
  <si>
    <t>Bedaquiline</t>
  </si>
  <si>
    <t> Quinazolinamines</t>
  </si>
  <si>
    <t>Piperazine carboxamide</t>
  </si>
  <si>
    <t>Piperazine-1-carboxylic acid </t>
  </si>
  <si>
    <t>Carbazole</t>
  </si>
  <si>
    <t>macrocyclic lactone</t>
  </si>
  <si>
    <t>Phenylpiperazine</t>
  </si>
  <si>
    <t>Phenylazetidines</t>
  </si>
  <si>
    <t>Benzenesulfonamide</t>
  </si>
  <si>
    <t>pyrimidine dicarboxamide</t>
  </si>
  <si>
    <t> phenyl triazoles</t>
  </si>
  <si>
    <t>Benzimidazole</t>
  </si>
  <si>
    <t>Pyrazolo[3,4-d]pyrimidine</t>
  </si>
  <si>
    <t>Phenylquinoline</t>
  </si>
  <si>
    <t>Benzodiazepines</t>
  </si>
  <si>
    <t>Xanthene carboxamide</t>
  </si>
  <si>
    <t>peptidomimetic</t>
  </si>
  <si>
    <t>pyrrole-2-carboxamide</t>
  </si>
  <si>
    <t>1-(4,6-dichloro-2-tricyclo[9.4.0.03,8]pentadeca-1(15),3(8),4,6,11,13-hexaenyl)imidazole</t>
  </si>
  <si>
    <r>
      <t>(2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</t>
    </r>
    <r>
      <rPr>
        <i/>
        <sz val="14"/>
        <color rgb="FF212121"/>
        <rFont val="Times New Roman"/>
        <family val="1"/>
      </rPr>
      <t>N</t>
    </r>
    <r>
      <rPr>
        <sz val="14"/>
        <color rgb="FF212121"/>
        <rFont val="Times New Roman"/>
        <family val="1"/>
      </rPr>
      <t>-[(2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)-1-[(2</t>
    </r>
    <r>
      <rPr>
        <i/>
        <sz val="14"/>
        <color rgb="FF212121"/>
        <rFont val="Times New Roman"/>
        <family val="1"/>
      </rPr>
      <t>R</t>
    </r>
    <r>
      <rPr>
        <sz val="14"/>
        <color rgb="FF212121"/>
        <rFont val="Times New Roman"/>
        <family val="1"/>
      </rPr>
      <t>,4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)-2-[[6-fluoro-2-[6-fluoro-3-[[(2</t>
    </r>
    <r>
      <rPr>
        <i/>
        <sz val="14"/>
        <color rgb="FF212121"/>
        <rFont val="Times New Roman"/>
        <family val="1"/>
      </rPr>
      <t>R</t>
    </r>
    <r>
      <rPr>
        <sz val="14"/>
        <color rgb="FF212121"/>
        <rFont val="Times New Roman"/>
        <family val="1"/>
      </rPr>
      <t>,4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)-4-hydroxy-1-[(2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)-2-[[(2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)-2-(methylamino)propanoyl]amino]butanoyl]pyrrolidin-2-yl]methyl]-1</t>
    </r>
    <r>
      <rPr>
        <i/>
        <sz val="14"/>
        <color rgb="FF212121"/>
        <rFont val="Times New Roman"/>
        <family val="1"/>
      </rPr>
      <t>H</t>
    </r>
    <r>
      <rPr>
        <sz val="14"/>
        <color rgb="FF212121"/>
        <rFont val="Times New Roman"/>
        <family val="1"/>
      </rPr>
      <t>-indol-2-yl]-1</t>
    </r>
    <r>
      <rPr>
        <i/>
        <sz val="14"/>
        <color rgb="FF212121"/>
        <rFont val="Times New Roman"/>
        <family val="1"/>
      </rPr>
      <t>H</t>
    </r>
    <r>
      <rPr>
        <sz val="14"/>
        <color rgb="FF212121"/>
        <rFont val="Times New Roman"/>
        <family val="1"/>
      </rPr>
      <t>-indol-3-yl]methyl]-4-hydroxypyrrolidin-1-yl]-1-oxobutan-2-yl]-2-(methylamino)propanamide</t>
    </r>
  </si>
  <si>
    <r>
      <t>5-[3-[(1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)-1-(2-hydroxyethylamino)-2,3-dihydro-1</t>
    </r>
    <r>
      <rPr>
        <i/>
        <sz val="14"/>
        <color rgb="FF212121"/>
        <rFont val="Times New Roman"/>
        <family val="1"/>
      </rPr>
      <t>H</t>
    </r>
    <r>
      <rPr>
        <sz val="14"/>
        <color rgb="FF212121"/>
        <rFont val="Times New Roman"/>
        <family val="1"/>
      </rPr>
      <t>-inden-4-yl]-1,2,4-oxadiazol-5-yl]-2-propan-2-yloxybenzonitrile</t>
    </r>
  </si>
  <si>
    <t>Selectivity Index</t>
  </si>
  <si>
    <t>&gt; 200</t>
  </si>
  <si>
    <t>Resistance Index</t>
  </si>
  <si>
    <t>Compound Class</t>
  </si>
  <si>
    <t xml:space="preserve"> - </t>
  </si>
  <si>
    <t> (1R,2S)-1-(6-bromo-2-methoxyquinolin-3-yl)-4-(dimethylamino)-2-naphthalen-1-yl-1-phenylbutan-2-ol </t>
  </si>
  <si>
    <t>Resistance index</t>
  </si>
  <si>
    <t>1,2,4-benzothiadiazine sulfonamide  </t>
  </si>
  <si>
    <t>Phenothiazines</t>
  </si>
  <si>
    <t>Phenylpiperazines</t>
  </si>
  <si>
    <t>1,2,4-triazolo[3,4-a]phthalazines</t>
  </si>
  <si>
    <t>Quinoline-3-carboxamides</t>
  </si>
  <si>
    <t>Biguanides</t>
  </si>
  <si>
    <t>Benzenesulfonamides</t>
  </si>
  <si>
    <t>phenylimidazoles</t>
  </si>
  <si>
    <t>5-benzyl-N-([1,1'-biphenyl]-4-yl)-4-hydroxy-2-oxo-2,5-dihydrofuran-3-carboxamide</t>
  </si>
  <si>
    <t>Dihydrofuran carboxamide</t>
  </si>
  <si>
    <t>phenylimidazole - Indole  derivative</t>
  </si>
  <si>
    <t>4-methyl-1-phenethyl-8-phenoxy-2,3-dihydro-1H-pyrrolo[3,2-c]quinoline</t>
  </si>
  <si>
    <t>(R)-6-(amino(4-chlorophenyl)(1-methyl-1H-imidazol-5-yl)methyl)-4-(3-chlorophenyl)-1-methylquinolin-2(1H)-one</t>
  </si>
  <si>
    <t>(4S,5R)-N-(isoquinolin-4-ylmethyl)-4-methyl-2-oxo-5-(3-(trifluoromethyl)phenyl)oxazolidine-3-carboxamide</t>
  </si>
  <si>
    <t>Pyrroloquinolines</t>
  </si>
  <si>
    <t>oxazolidine carboxamide</t>
  </si>
  <si>
    <t>N-substituted imidazole</t>
  </si>
  <si>
    <t>Phenyloxadiazoles</t>
  </si>
  <si>
    <t> Imidolactam</t>
  </si>
  <si>
    <t>Thiadiazoline</t>
  </si>
  <si>
    <t>Phenoxy triazole</t>
  </si>
  <si>
    <t xml:space="preserve">Thiadiazoline </t>
  </si>
  <si>
    <t>Benzoxazole</t>
  </si>
  <si>
    <t>Haloquinoline</t>
  </si>
  <si>
    <t>Guanidine</t>
  </si>
  <si>
    <t>Diphenylfuran guanidine</t>
  </si>
  <si>
    <t>Polysulphonated naphthylurea</t>
  </si>
  <si>
    <t>Phenylacetamide</t>
  </si>
  <si>
    <t> Benzenesulfonamide</t>
  </si>
  <si>
    <t>Furoic acid and derivatives</t>
  </si>
  <si>
    <t>Thiophene carboxamide</t>
  </si>
  <si>
    <t>Beta carbolines</t>
  </si>
  <si>
    <t> Imidolactam </t>
  </si>
  <si>
    <t>Pyridazinone</t>
  </si>
  <si>
    <t>Benzene Carboxamide</t>
  </si>
  <si>
    <t>Pyrimidine triamine</t>
  </si>
  <si>
    <t>Macrolactum</t>
  </si>
  <si>
    <t>Phenylpyrrolidine </t>
  </si>
  <si>
    <t>Benzenecarboximidamide </t>
  </si>
  <si>
    <t>Pyrazole</t>
  </si>
  <si>
    <t>Quinolinemethanols</t>
  </si>
  <si>
    <r>
      <rPr>
        <b/>
        <i/>
        <sz val="22"/>
        <color indexed="8"/>
        <rFont val="Times New Roman"/>
        <family val="1"/>
      </rPr>
      <t>Pf</t>
    </r>
    <r>
      <rPr>
        <b/>
        <sz val="22"/>
        <color indexed="8"/>
        <rFont val="Times New Roman"/>
        <family val="1"/>
      </rPr>
      <t>MRA1240</t>
    </r>
  </si>
  <si>
    <r>
      <rPr>
        <b/>
        <i/>
        <sz val="18"/>
        <rFont val="Times New Roman"/>
        <family val="1"/>
      </rPr>
      <t>Pf</t>
    </r>
    <r>
      <rPr>
        <b/>
        <sz val="18"/>
        <rFont val="Times New Roman"/>
        <family val="1"/>
      </rPr>
      <t>3D7</t>
    </r>
  </si>
  <si>
    <r>
      <rPr>
        <b/>
        <i/>
        <sz val="18"/>
        <rFont val="Times New Roman"/>
        <family val="1"/>
      </rPr>
      <t xml:space="preserve"> Pf</t>
    </r>
    <r>
      <rPr>
        <b/>
        <sz val="18"/>
        <rFont val="Times New Roman"/>
        <family val="1"/>
      </rPr>
      <t>INDO</t>
    </r>
  </si>
  <si>
    <t>Not docking</t>
  </si>
  <si>
    <t xml:space="preserve">Selectivity index </t>
  </si>
  <si>
    <r>
      <rPr>
        <b/>
        <i/>
        <sz val="18"/>
        <rFont val="Times New Roman"/>
        <family val="1"/>
      </rPr>
      <t>Pf</t>
    </r>
    <r>
      <rPr>
        <b/>
        <sz val="18"/>
        <rFont val="Times New Roman"/>
        <family val="1"/>
      </rPr>
      <t>MRA1240</t>
    </r>
  </si>
  <si>
    <r>
      <t xml:space="preserve">IC50 </t>
    </r>
    <r>
      <rPr>
        <b/>
        <i/>
        <sz val="14"/>
        <color theme="1"/>
        <rFont val="Times New Roman"/>
        <family val="1"/>
      </rPr>
      <t>Pf</t>
    </r>
    <r>
      <rPr>
        <b/>
        <sz val="14"/>
        <color theme="1"/>
        <rFont val="Times New Roman"/>
        <family val="1"/>
      </rPr>
      <t xml:space="preserve">INDO/IC50 </t>
    </r>
    <r>
      <rPr>
        <b/>
        <i/>
        <sz val="14"/>
        <color theme="1"/>
        <rFont val="Times New Roman"/>
        <family val="1"/>
      </rPr>
      <t>Pf</t>
    </r>
    <r>
      <rPr>
        <b/>
        <sz val="14"/>
        <color theme="1"/>
        <rFont val="Times New Roman"/>
        <family val="1"/>
      </rPr>
      <t>3D7</t>
    </r>
  </si>
  <si>
    <r>
      <t xml:space="preserve">IC50 </t>
    </r>
    <r>
      <rPr>
        <b/>
        <i/>
        <sz val="14"/>
        <color theme="1"/>
        <rFont val="Times New Roman"/>
        <family val="1"/>
      </rPr>
      <t>Pf</t>
    </r>
    <r>
      <rPr>
        <b/>
        <sz val="14"/>
        <color theme="1"/>
        <rFont val="Times New Roman"/>
        <family val="1"/>
      </rPr>
      <t xml:space="preserve"> MRA1240/IC50 </t>
    </r>
    <r>
      <rPr>
        <b/>
        <i/>
        <sz val="14"/>
        <color theme="1"/>
        <rFont val="Times New Roman"/>
        <family val="1"/>
      </rPr>
      <t>Pf</t>
    </r>
    <r>
      <rPr>
        <b/>
        <sz val="14"/>
        <color theme="1"/>
        <rFont val="Times New Roman"/>
        <family val="1"/>
      </rPr>
      <t>3D7</t>
    </r>
  </si>
  <si>
    <r>
      <t xml:space="preserve">CC50 HUH 7/IC50 </t>
    </r>
    <r>
      <rPr>
        <b/>
        <i/>
        <sz val="18"/>
        <rFont val="Times New Roman"/>
        <family val="1"/>
      </rPr>
      <t>Pf</t>
    </r>
    <r>
      <rPr>
        <b/>
        <sz val="18"/>
        <rFont val="Times New Roman"/>
        <family val="1"/>
      </rPr>
      <t>INDO</t>
    </r>
  </si>
  <si>
    <r>
      <t xml:space="preserve">CC50 HEK 293/IC50 </t>
    </r>
    <r>
      <rPr>
        <b/>
        <i/>
        <sz val="18"/>
        <rFont val="Times New Roman"/>
        <family val="1"/>
      </rPr>
      <t>Pf</t>
    </r>
    <r>
      <rPr>
        <b/>
        <sz val="18"/>
        <rFont val="Times New Roman"/>
        <family val="1"/>
      </rPr>
      <t>INDO</t>
    </r>
  </si>
  <si>
    <r>
      <t>(2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)-1-[(2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,4</t>
    </r>
    <r>
      <rPr>
        <i/>
        <sz val="14"/>
        <rFont val="Times New Roman"/>
        <family val="1"/>
      </rPr>
      <t>R</t>
    </r>
    <r>
      <rPr>
        <sz val="14"/>
        <rFont val="Times New Roman"/>
        <family val="1"/>
      </rPr>
      <t>)-4-benzyl-2-hydroxy-5-[[(1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,2</t>
    </r>
    <r>
      <rPr>
        <i/>
        <sz val="14"/>
        <rFont val="Times New Roman"/>
        <family val="1"/>
      </rPr>
      <t>R</t>
    </r>
    <r>
      <rPr>
        <sz val="14"/>
        <rFont val="Times New Roman"/>
        <family val="1"/>
      </rPr>
      <t>)-2-hydroxy-2,3-dihydro-1</t>
    </r>
    <r>
      <rPr>
        <i/>
        <sz val="14"/>
        <rFont val="Times New Roman"/>
        <family val="1"/>
      </rPr>
      <t>H</t>
    </r>
    <r>
      <rPr>
        <sz val="14"/>
        <rFont val="Times New Roman"/>
        <family val="1"/>
      </rPr>
      <t>-inden-1-yl]amino]-5-oxopentyl]-</t>
    </r>
    <r>
      <rPr>
        <i/>
        <sz val="14"/>
        <rFont val="Times New Roman"/>
        <family val="1"/>
      </rPr>
      <t>N</t>
    </r>
    <r>
      <rPr>
        <sz val="14"/>
        <rFont val="Times New Roman"/>
        <family val="1"/>
      </rPr>
      <t>-</t>
    </r>
    <r>
      <rPr>
        <i/>
        <sz val="14"/>
        <rFont val="Times New Roman"/>
        <family val="1"/>
      </rPr>
      <t>tert</t>
    </r>
    <r>
      <rPr>
        <sz val="14"/>
        <rFont val="Times New Roman"/>
        <family val="1"/>
      </rPr>
      <t>-butyl-4-(furo[2,3-b]pyridin-5-ylmethyl)piperazine-2-carboxamide</t>
    </r>
  </si>
  <si>
    <r>
      <t>1-[4-[4-[[(2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,4</t>
    </r>
    <r>
      <rPr>
        <i/>
        <sz val="14"/>
        <rFont val="Times New Roman"/>
        <family val="1"/>
      </rPr>
      <t>R</t>
    </r>
    <r>
      <rPr>
        <sz val="14"/>
        <rFont val="Times New Roman"/>
        <family val="1"/>
      </rPr>
      <t>)-2-(2,4-dichlorophenyl)-2-(imidazol-1-ylmethyl)-1,3-dioxolan-4-yl]methoxy]phenyl]piperazin-1-yl]ethanone</t>
    </r>
  </si>
  <si>
    <r>
      <t>(3</t>
    </r>
    <r>
      <rPr>
        <i/>
        <sz val="14"/>
        <rFont val="Times New Roman"/>
        <family val="1"/>
      </rPr>
      <t>R</t>
    </r>
    <r>
      <rPr>
        <sz val="14"/>
        <rFont val="Times New Roman"/>
        <family val="1"/>
      </rPr>
      <t>,4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)-1-(4-fluorophenyl)-3-[(3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)-3-(4-fluorophenyl)-3-hydroxypropyl]-4-(4-hydroxyphenyl)azetidin-2-one</t>
    </r>
  </si>
  <si>
    <r>
      <t>(2</t>
    </r>
    <r>
      <rPr>
        <i/>
        <sz val="14"/>
        <rFont val="Times New Roman"/>
        <family val="1"/>
      </rPr>
      <t>E</t>
    </r>
    <r>
      <rPr>
        <sz val="14"/>
        <rFont val="Times New Roman"/>
        <family val="1"/>
      </rPr>
      <t>,4</t>
    </r>
    <r>
      <rPr>
        <i/>
        <sz val="14"/>
        <rFont val="Times New Roman"/>
        <family val="1"/>
      </rPr>
      <t>E</t>
    </r>
    <r>
      <rPr>
        <sz val="14"/>
        <rFont val="Times New Roman"/>
        <family val="1"/>
      </rPr>
      <t>)-5-[3-(3,5-dichlorophenoxy)phenyl]penta-2,4-dienoic acid</t>
    </r>
  </si>
  <si>
    <t>Structure</t>
  </si>
  <si>
    <t xml:space="preserve">In Silico </t>
  </si>
  <si>
    <t>In Silico</t>
  </si>
  <si>
    <r>
      <t xml:space="preserve">IC50 </t>
    </r>
    <r>
      <rPr>
        <b/>
        <i/>
        <sz val="14"/>
        <color indexed="8"/>
        <rFont val="Times New Roman"/>
        <family val="1"/>
      </rPr>
      <t>Pf</t>
    </r>
    <r>
      <rPr>
        <b/>
        <sz val="14"/>
        <color indexed="8"/>
        <rFont val="Times New Roman"/>
        <family val="1"/>
      </rPr>
      <t xml:space="preserve">MRA1240/IC50 </t>
    </r>
    <r>
      <rPr>
        <b/>
        <i/>
        <sz val="14"/>
        <color indexed="8"/>
        <rFont val="Times New Roman"/>
        <family val="1"/>
      </rPr>
      <t>Pf</t>
    </r>
    <r>
      <rPr>
        <b/>
        <sz val="14"/>
        <color indexed="8"/>
        <rFont val="Times New Roman"/>
        <family val="1"/>
      </rPr>
      <t>3D7</t>
    </r>
  </si>
  <si>
    <r>
      <t xml:space="preserve">IC50 </t>
    </r>
    <r>
      <rPr>
        <b/>
        <i/>
        <sz val="14"/>
        <color rgb="FF000000"/>
        <rFont val="Times New Roman"/>
        <family val="1"/>
      </rPr>
      <t>Pf</t>
    </r>
    <r>
      <rPr>
        <b/>
        <sz val="14"/>
        <color rgb="FF000000"/>
        <rFont val="Times New Roman"/>
        <family val="1"/>
      </rPr>
      <t xml:space="preserve">INDO/IC50 </t>
    </r>
    <r>
      <rPr>
        <b/>
        <i/>
        <sz val="14"/>
        <color rgb="FF000000"/>
        <rFont val="Times New Roman"/>
        <family val="1"/>
      </rPr>
      <t>Pf</t>
    </r>
    <r>
      <rPr>
        <b/>
        <sz val="14"/>
        <color rgb="FF000000"/>
        <rFont val="Times New Roman"/>
        <family val="1"/>
      </rPr>
      <t>3D7</t>
    </r>
  </si>
  <si>
    <t>Compound class</t>
  </si>
  <si>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3D7</t>
    </r>
  </si>
  <si>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INDO</t>
    </r>
  </si>
  <si>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MRA1240</t>
    </r>
  </si>
  <si>
    <r>
      <t>CC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HEK293/IC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INDO</t>
    </r>
  </si>
  <si>
    <r>
      <t>CC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HUH 7/IC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INDO</t>
    </r>
  </si>
  <si>
    <r>
      <t>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MRA1240/IC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3D7</t>
    </r>
  </si>
  <si>
    <r>
      <t>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INDO/IC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3D7</t>
    </r>
  </si>
  <si>
    <r>
      <rPr>
        <b/>
        <sz val="11.2"/>
        <rFont val="Times New Roman"/>
        <family val="1"/>
      </rPr>
      <t>Δ</t>
    </r>
    <r>
      <rPr>
        <b/>
        <sz val="14"/>
        <rFont val="Times New Roman"/>
        <family val="1"/>
      </rPr>
      <t>Tm</t>
    </r>
  </si>
  <si>
    <r>
      <rPr>
        <b/>
        <i/>
        <sz val="14"/>
        <color theme="1"/>
        <rFont val="Times New Roman"/>
        <family val="1"/>
      </rPr>
      <t>In Silico Pf</t>
    </r>
    <r>
      <rPr>
        <b/>
        <sz val="14"/>
        <color theme="1"/>
        <rFont val="Times New Roman"/>
        <family val="1"/>
      </rPr>
      <t>GAP50</t>
    </r>
  </si>
  <si>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3D7</t>
    </r>
  </si>
  <si>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INDO</t>
    </r>
  </si>
  <si>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MRA1240</t>
    </r>
  </si>
  <si>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INDO/</t>
    </r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3D7</t>
    </r>
  </si>
  <si>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MRA1240/</t>
    </r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3D7</t>
    </r>
  </si>
  <si>
    <r>
      <t>CC</t>
    </r>
    <r>
      <rPr>
        <b/>
        <vertAlign val="subscript"/>
        <sz val="12"/>
        <rFont val="Times New Roman"/>
        <family val="1"/>
      </rPr>
      <t>50</t>
    </r>
    <r>
      <rPr>
        <b/>
        <sz val="12"/>
        <rFont val="Times New Roman"/>
        <family val="1"/>
      </rPr>
      <t>HUH 7/IC</t>
    </r>
    <r>
      <rPr>
        <b/>
        <vertAlign val="subscript"/>
        <sz val="12"/>
        <rFont val="Times New Roman"/>
        <family val="1"/>
      </rPr>
      <t>50</t>
    </r>
    <r>
      <rPr>
        <b/>
        <sz val="12"/>
        <rFont val="Times New Roman"/>
        <family val="1"/>
      </rPr>
      <t xml:space="preserve"> </t>
    </r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INDO</t>
    </r>
  </si>
  <si>
    <r>
      <t>CC</t>
    </r>
    <r>
      <rPr>
        <b/>
        <vertAlign val="subscript"/>
        <sz val="12"/>
        <rFont val="Times New Roman"/>
        <family val="1"/>
      </rPr>
      <t>50</t>
    </r>
    <r>
      <rPr>
        <b/>
        <sz val="12"/>
        <rFont val="Times New Roman"/>
        <family val="1"/>
      </rPr>
      <t xml:space="preserve"> HEK293/IC</t>
    </r>
    <r>
      <rPr>
        <b/>
        <vertAlign val="subscript"/>
        <sz val="12"/>
        <rFont val="Times New Roman"/>
        <family val="1"/>
      </rPr>
      <t>50</t>
    </r>
    <r>
      <rPr>
        <b/>
        <sz val="12"/>
        <rFont val="Times New Roman"/>
        <family val="1"/>
      </rPr>
      <t xml:space="preserve"> </t>
    </r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INDO</t>
    </r>
  </si>
  <si>
    <t>DSF</t>
  </si>
  <si>
    <r>
      <t>In Silico (Pf</t>
    </r>
    <r>
      <rPr>
        <b/>
        <sz val="11"/>
        <rFont val="Times New Roman"/>
        <family val="1"/>
      </rPr>
      <t>GAP50</t>
    </r>
    <r>
      <rPr>
        <b/>
        <i/>
        <sz val="11"/>
        <rFont val="Times New Roman"/>
        <family val="1"/>
      </rPr>
      <t>)</t>
    </r>
  </si>
  <si>
    <t>Serial No.</t>
  </si>
  <si>
    <t xml:space="preserve">Magnocurarine </t>
  </si>
  <si>
    <r>
      <t>IC</t>
    </r>
    <r>
      <rPr>
        <b/>
        <vertAlign val="subscript"/>
        <sz val="11"/>
        <rFont val="Times New Roman"/>
        <family val="1"/>
      </rPr>
      <t>50</t>
    </r>
    <r>
      <rPr>
        <b/>
        <sz val="11"/>
        <rFont val="Times New Roman"/>
        <family val="1"/>
      </rPr>
      <t xml:space="preserve"> (µM)</t>
    </r>
  </si>
  <si>
    <r>
      <t>CC</t>
    </r>
    <r>
      <rPr>
        <b/>
        <vertAlign val="subscript"/>
        <sz val="11"/>
        <rFont val="Times New Roman"/>
        <family val="1"/>
      </rPr>
      <t>50</t>
    </r>
    <r>
      <rPr>
        <b/>
        <sz val="11"/>
        <rFont val="Times New Roman"/>
        <family val="1"/>
      </rPr>
      <t xml:space="preserve"> (µM)</t>
    </r>
  </si>
  <si>
    <r>
      <t>IC</t>
    </r>
    <r>
      <rPr>
        <b/>
        <vertAlign val="subscript"/>
        <sz val="18"/>
        <rFont val="Times New Roman"/>
        <family val="1"/>
      </rPr>
      <t>50</t>
    </r>
    <r>
      <rPr>
        <b/>
        <sz val="18"/>
        <rFont val="Times New Roman"/>
        <family val="1"/>
      </rPr>
      <t xml:space="preserve"> (µM)</t>
    </r>
  </si>
  <si>
    <r>
      <t>CC</t>
    </r>
    <r>
      <rPr>
        <b/>
        <vertAlign val="subscript"/>
        <sz val="18"/>
        <color indexed="8"/>
        <rFont val="Times New Roman"/>
        <family val="1"/>
      </rPr>
      <t>50</t>
    </r>
    <r>
      <rPr>
        <b/>
        <sz val="18"/>
        <color indexed="8"/>
        <rFont val="Times New Roman"/>
        <family val="1"/>
      </rPr>
      <t xml:space="preserve"> (µM) </t>
    </r>
  </si>
  <si>
    <r>
      <t>CC</t>
    </r>
    <r>
      <rPr>
        <b/>
        <vertAlign val="subscript"/>
        <sz val="22"/>
        <color indexed="8"/>
        <rFont val="Times New Roman"/>
        <family val="1"/>
      </rPr>
      <t>50</t>
    </r>
    <r>
      <rPr>
        <b/>
        <sz val="22"/>
        <color indexed="8"/>
        <rFont val="Times New Roman"/>
        <family val="1"/>
      </rPr>
      <t xml:space="preserve"> (µM) </t>
    </r>
  </si>
  <si>
    <r>
      <t>IC</t>
    </r>
    <r>
      <rPr>
        <b/>
        <vertAlign val="subscript"/>
        <sz val="22"/>
        <color indexed="8"/>
        <rFont val="Times New Roman"/>
        <family val="1"/>
      </rPr>
      <t>50</t>
    </r>
    <r>
      <rPr>
        <b/>
        <sz val="22"/>
        <color indexed="8"/>
        <rFont val="Times New Roman"/>
        <family val="1"/>
      </rPr>
      <t xml:space="preserve"> (µM) </t>
    </r>
  </si>
  <si>
    <r>
      <t>Chem. Eur. J. 2020, </t>
    </r>
    <r>
      <rPr>
        <i/>
        <sz val="24"/>
        <color rgb="FF000000"/>
        <rFont val="Times New Roman"/>
        <family val="1"/>
      </rPr>
      <t>26</t>
    </r>
    <r>
      <rPr>
        <sz val="24"/>
        <color rgb="FF000000"/>
        <rFont val="Times New Roman"/>
        <family val="1"/>
      </rPr>
      <t>, 4396-4402</t>
    </r>
  </si>
  <si>
    <t>ACS Sustain. Chem. Eng. 2020, 8, 12902–12910</t>
  </si>
  <si>
    <t>J. Org. Chem. 2020, 85, 1181–1192</t>
  </si>
  <si>
    <r>
      <t xml:space="preserve">J. Ethnopharmacol. </t>
    </r>
    <r>
      <rPr>
        <sz val="20"/>
        <color rgb="FF222222"/>
        <rFont val="Times New Roman"/>
        <family val="1"/>
      </rPr>
      <t xml:space="preserve">2020, </t>
    </r>
    <r>
      <rPr>
        <i/>
        <sz val="20"/>
        <color rgb="FF222222"/>
        <rFont val="Times New Roman"/>
        <family val="1"/>
      </rPr>
      <t>262</t>
    </r>
    <r>
      <rPr>
        <sz val="20"/>
        <color rgb="FF222222"/>
        <rFont val="Times New Roman"/>
        <family val="1"/>
      </rPr>
      <t>, p.113185</t>
    </r>
  </si>
  <si>
    <r>
      <t xml:space="preserve">Planta Med., 2000, </t>
    </r>
    <r>
      <rPr>
        <i/>
        <sz val="20"/>
        <color rgb="FF000000"/>
        <rFont val="Times New Roman"/>
        <family val="1"/>
      </rPr>
      <t>66</t>
    </r>
    <r>
      <rPr>
        <sz val="20"/>
        <color rgb="FF000000"/>
        <rFont val="Times New Roman"/>
        <family val="1"/>
      </rPr>
      <t>, 537-540)</t>
    </r>
  </si>
  <si>
    <r>
      <t>IC</t>
    </r>
    <r>
      <rPr>
        <b/>
        <vertAlign val="subscript"/>
        <sz val="11"/>
        <color theme="1"/>
        <rFont val="Times New Roman"/>
        <family val="1"/>
      </rPr>
      <t>50</t>
    </r>
    <r>
      <rPr>
        <b/>
        <sz val="11"/>
        <color theme="1"/>
        <rFont val="Times New Roman"/>
        <family val="1"/>
      </rPr>
      <t xml:space="preserve"> (µM)</t>
    </r>
  </si>
  <si>
    <r>
      <t>CC</t>
    </r>
    <r>
      <rPr>
        <b/>
        <vertAlign val="subscript"/>
        <sz val="11"/>
        <color theme="1"/>
        <rFont val="Times New Roman"/>
        <family val="1"/>
      </rPr>
      <t>50</t>
    </r>
    <r>
      <rPr>
        <b/>
        <sz val="11"/>
        <color theme="1"/>
        <rFont val="Times New Roman"/>
        <family val="1"/>
      </rPr>
      <t xml:space="preserve"> (µM)</t>
    </r>
  </si>
  <si>
    <t>References</t>
  </si>
  <si>
    <r>
      <t xml:space="preserve">SPR </t>
    </r>
    <r>
      <rPr>
        <b/>
        <sz val="11"/>
        <rFont val="Times New Roman"/>
        <family val="1"/>
      </rPr>
      <t>GAP50</t>
    </r>
  </si>
  <si>
    <t>Hayatinine</t>
  </si>
  <si>
    <t>compounds procured for in vitro antiplasmodial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</si>
</sst>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9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4"/>
      <color rgb="FF000000"/>
      <name val="Times New Roman"/>
      <family val="1"/>
    </font>
    <font>
      <b/>
      <sz val="16"/>
      <color rgb="FF000000"/>
      <name val="Times New Roman"/>
      <family val="1"/>
    </font>
    <font>
      <b/>
      <sz val="18"/>
      <color rgb="FF000000"/>
      <name val="Times New Roman"/>
      <family val="1"/>
    </font>
    <font>
      <sz val="18"/>
      <color rgb="FF000000"/>
      <name val="Times New Roman"/>
      <family val="1"/>
    </font>
    <font>
      <b/>
      <sz val="18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4"/>
      <color indexed="8"/>
      <name val="Times New Roman"/>
      <family val="1"/>
    </font>
    <font>
      <sz val="11"/>
      <color rgb="FFFF0000"/>
      <name val="Calibri"/>
      <family val="2"/>
      <scheme val="minor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sz val="22"/>
      <color rgb="FF000000"/>
      <name val="Times New Roman"/>
      <family val="1"/>
    </font>
    <font>
      <b/>
      <sz val="22"/>
      <color indexed="8"/>
      <name val="Times New Roman"/>
      <family val="1"/>
    </font>
    <font>
      <b/>
      <sz val="22"/>
      <name val="Arial"/>
      <family val="2"/>
    </font>
    <font>
      <sz val="22"/>
      <color rgb="FF000000"/>
      <name val="Times New Roman"/>
      <family val="1"/>
    </font>
    <font>
      <sz val="22"/>
      <color indexed="8"/>
      <name val="Times New Roman"/>
      <family val="1"/>
    </font>
    <font>
      <sz val="22"/>
      <color theme="1"/>
      <name val="Calibri"/>
      <family val="2"/>
      <scheme val="minor"/>
    </font>
    <font>
      <b/>
      <sz val="11"/>
      <name val="Times New Roman"/>
      <family val="1"/>
    </font>
    <font>
      <b/>
      <sz val="10"/>
      <color theme="1"/>
      <name val="Times New Roman"/>
      <family val="1"/>
    </font>
    <font>
      <b/>
      <sz val="18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4"/>
      <color rgb="FF212121"/>
      <name val="Times New Roman"/>
      <family val="1"/>
    </font>
    <font>
      <i/>
      <sz val="14"/>
      <color rgb="FF212121"/>
      <name val="Times New Roman"/>
      <family val="1"/>
    </font>
    <font>
      <sz val="12"/>
      <name val="Times New Roman"/>
      <family val="1"/>
    </font>
    <font>
      <b/>
      <i/>
      <sz val="18"/>
      <name val="Times New Roman"/>
      <family val="1"/>
    </font>
    <font>
      <b/>
      <i/>
      <sz val="22"/>
      <color indexed="8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i/>
      <sz val="14"/>
      <color rgb="FF000000"/>
      <name val="Times New Roman"/>
      <family val="1"/>
    </font>
    <font>
      <b/>
      <sz val="20"/>
      <color indexed="8"/>
      <name val="Times New Roman"/>
      <family val="1"/>
    </font>
    <font>
      <b/>
      <i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sz val="11.2"/>
      <name val="Times New Roman"/>
      <family val="1"/>
    </font>
    <font>
      <b/>
      <i/>
      <sz val="12"/>
      <name val="Times New Roman"/>
      <family val="1"/>
    </font>
    <font>
      <b/>
      <vertAlign val="subscript"/>
      <sz val="11"/>
      <name val="Times New Roman"/>
      <family val="1"/>
    </font>
    <font>
      <b/>
      <vertAlign val="subscript"/>
      <sz val="12"/>
      <name val="Times New Roman"/>
      <family val="1"/>
    </font>
    <font>
      <b/>
      <i/>
      <sz val="11"/>
      <name val="Times New Roman"/>
      <family val="1"/>
    </font>
    <font>
      <b/>
      <vertAlign val="subscript"/>
      <sz val="18"/>
      <name val="Times New Roman"/>
      <family val="1"/>
    </font>
    <font>
      <b/>
      <vertAlign val="subscript"/>
      <sz val="18"/>
      <color indexed="8"/>
      <name val="Times New Roman"/>
      <family val="1"/>
    </font>
    <font>
      <b/>
      <vertAlign val="subscript"/>
      <sz val="22"/>
      <color indexed="8"/>
      <name val="Times New Roman"/>
      <family val="1"/>
    </font>
    <font>
      <sz val="11"/>
      <color rgb="FF000000"/>
      <name val="Times New Roman"/>
      <family val="1"/>
    </font>
    <font>
      <sz val="20"/>
      <color rgb="FF000000"/>
      <name val="Times New Roman"/>
      <family val="1"/>
    </font>
    <font>
      <b/>
      <sz val="20"/>
      <color rgb="FF000000"/>
      <name val="Times New Roman"/>
      <family val="1"/>
    </font>
    <font>
      <sz val="11"/>
      <color theme="1"/>
      <name val="Times New Roman"/>
      <family val="1"/>
    </font>
    <font>
      <sz val="24"/>
      <color rgb="FF000000"/>
      <name val="Times New Roman"/>
      <family val="1"/>
    </font>
    <font>
      <i/>
      <sz val="24"/>
      <color rgb="FF000000"/>
      <name val="Times New Roman"/>
      <family val="1"/>
    </font>
    <font>
      <b/>
      <sz val="20"/>
      <color theme="1"/>
      <name val="Times New Roman"/>
      <family val="1"/>
    </font>
    <font>
      <sz val="16"/>
      <color theme="1"/>
      <name val="Times New Roman"/>
      <family val="1"/>
    </font>
    <font>
      <sz val="18"/>
      <color theme="1"/>
      <name val="Times New Roman"/>
      <family val="1"/>
    </font>
    <font>
      <sz val="18"/>
      <color indexed="8"/>
      <name val="Times New Roman"/>
      <family val="1"/>
    </font>
    <font>
      <sz val="20"/>
      <color rgb="FF222222"/>
      <name val="Times New Roman"/>
      <family val="1"/>
    </font>
    <font>
      <i/>
      <sz val="20"/>
      <color rgb="FF222222"/>
      <name val="Times New Roman"/>
      <family val="1"/>
    </font>
    <font>
      <i/>
      <sz val="20"/>
      <color rgb="FF000000"/>
      <name val="Times New Roman"/>
      <family val="1"/>
    </font>
    <font>
      <b/>
      <sz val="9"/>
      <color rgb="FF000000"/>
      <name val="Tahoma"/>
      <family val="2"/>
    </font>
    <font>
      <sz val="20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0" fillId="0" borderId="0" xfId="0" applyFont="1" applyAlignment="1">
      <alignment horizontal="right"/>
    </xf>
    <xf numFmtId="0" fontId="0" fillId="0" borderId="0" xfId="0" applyFill="1"/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 readingOrder="1"/>
    </xf>
    <xf numFmtId="0" fontId="15" fillId="0" borderId="2" xfId="0" applyFont="1" applyFill="1" applyBorder="1" applyAlignment="1">
      <alignment horizontal="center" vertical="center" wrapText="1" readingOrder="1"/>
    </xf>
    <xf numFmtId="0" fontId="15" fillId="0" borderId="6" xfId="0" applyFont="1" applyFill="1" applyBorder="1" applyAlignment="1">
      <alignment horizontal="center" vertical="center" wrapText="1" readingOrder="1"/>
    </xf>
    <xf numFmtId="0" fontId="16" fillId="0" borderId="2" xfId="0" applyFont="1" applyFill="1" applyBorder="1" applyAlignment="1">
      <alignment horizontal="center" vertical="center" wrapText="1" readingOrder="1"/>
    </xf>
    <xf numFmtId="0" fontId="15" fillId="0" borderId="3" xfId="0" applyFont="1" applyFill="1" applyBorder="1" applyAlignment="1">
      <alignment horizontal="center" vertical="center" wrapText="1" readingOrder="1"/>
    </xf>
    <xf numFmtId="0" fontId="17" fillId="0" borderId="2" xfId="0" applyFont="1" applyFill="1" applyBorder="1" applyAlignment="1">
      <alignment horizontal="center" vertical="center"/>
    </xf>
    <xf numFmtId="1" fontId="15" fillId="0" borderId="2" xfId="0" applyNumberFormat="1" applyFont="1" applyFill="1" applyBorder="1" applyAlignment="1">
      <alignment horizontal="center" vertical="center" wrapText="1" readingOrder="1"/>
    </xf>
    <xf numFmtId="2" fontId="15" fillId="0" borderId="2" xfId="0" applyNumberFormat="1" applyFont="1" applyFill="1" applyBorder="1" applyAlignment="1">
      <alignment horizontal="center" vertical="center" wrapText="1" readingOrder="1"/>
    </xf>
    <xf numFmtId="0" fontId="15" fillId="0" borderId="0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right"/>
    </xf>
    <xf numFmtId="0" fontId="0" fillId="0" borderId="0" xfId="0" applyFill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readingOrder="1"/>
    </xf>
    <xf numFmtId="0" fontId="20" fillId="0" borderId="2" xfId="0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center" vertical="center" wrapText="1" readingOrder="1"/>
    </xf>
    <xf numFmtId="11" fontId="15" fillId="0" borderId="2" xfId="0" applyNumberFormat="1" applyFont="1" applyFill="1" applyBorder="1" applyAlignment="1">
      <alignment horizontal="center" vertical="center" wrapText="1" readingOrder="1"/>
    </xf>
    <xf numFmtId="0" fontId="16" fillId="0" borderId="2" xfId="0" applyFont="1" applyFill="1" applyBorder="1" applyAlignment="1">
      <alignment horizontal="center" vertical="center" wrapText="1" readingOrder="1"/>
    </xf>
    <xf numFmtId="0" fontId="0" fillId="0" borderId="0" xfId="0" applyFont="1" applyBorder="1" applyAlignment="1">
      <alignment horizontal="right"/>
    </xf>
    <xf numFmtId="0" fontId="16" fillId="0" borderId="2" xfId="0" applyFont="1" applyFill="1" applyBorder="1" applyAlignment="1">
      <alignment horizontal="center" wrapText="1" readingOrder="1"/>
    </xf>
    <xf numFmtId="0" fontId="13" fillId="0" borderId="4" xfId="0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 readingOrder="1"/>
    </xf>
    <xf numFmtId="0" fontId="12" fillId="0" borderId="3" xfId="0" applyFont="1" applyFill="1" applyBorder="1" applyAlignment="1">
      <alignment horizontal="center" vertical="center" wrapText="1" readingOrder="1"/>
    </xf>
    <xf numFmtId="0" fontId="34" fillId="0" borderId="2" xfId="0" applyFont="1" applyBorder="1" applyAlignment="1">
      <alignment horizontal="center" vertical="center"/>
    </xf>
    <xf numFmtId="2" fontId="34" fillId="0" borderId="2" xfId="0" applyNumberFormat="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right" wrapText="1" readingOrder="1"/>
    </xf>
    <xf numFmtId="0" fontId="15" fillId="0" borderId="2" xfId="0" applyFont="1" applyFill="1" applyBorder="1" applyAlignment="1">
      <alignment horizontal="right" vertical="center" wrapText="1" readingOrder="1"/>
    </xf>
    <xf numFmtId="0" fontId="16" fillId="0" borderId="4" xfId="0" applyFont="1" applyFill="1" applyBorder="1" applyAlignment="1">
      <alignment horizontal="center" vertical="center" wrapText="1" readingOrder="1"/>
    </xf>
    <xf numFmtId="0" fontId="15" fillId="0" borderId="5" xfId="0" applyFont="1" applyFill="1" applyBorder="1" applyAlignment="1">
      <alignment horizontal="right" vertical="center" wrapText="1" readingOrder="1"/>
    </xf>
    <xf numFmtId="0" fontId="18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 readingOrder="1"/>
    </xf>
    <xf numFmtId="0" fontId="2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11" fontId="30" fillId="0" borderId="2" xfId="0" applyNumberFormat="1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11" fontId="28" fillId="0" borderId="2" xfId="0" applyNumberFormat="1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34" fillId="0" borderId="2" xfId="0" applyFont="1" applyFill="1" applyBorder="1" applyAlignment="1">
      <alignment horizontal="center" vertical="center"/>
    </xf>
    <xf numFmtId="11" fontId="11" fillId="0" borderId="2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36" fillId="0" borderId="2" xfId="0" applyFont="1" applyFill="1" applyBorder="1" applyAlignment="1">
      <alignment horizontal="center" vertical="center" wrapText="1" readingOrder="1"/>
    </xf>
    <xf numFmtId="0" fontId="13" fillId="0" borderId="3" xfId="0" applyFont="1" applyFill="1" applyBorder="1" applyAlignment="1">
      <alignment horizontal="center" vertical="center" wrapText="1" readingOrder="1"/>
    </xf>
    <xf numFmtId="0" fontId="24" fillId="0" borderId="2" xfId="0" applyFont="1" applyFill="1" applyBorder="1" applyAlignment="1">
      <alignment horizontal="center" vertical="center" wrapText="1"/>
    </xf>
    <xf numFmtId="2" fontId="11" fillId="0" borderId="2" xfId="0" applyNumberFormat="1" applyFont="1" applyFill="1" applyBorder="1" applyAlignment="1">
      <alignment horizontal="center" vertical="center"/>
    </xf>
    <xf numFmtId="2" fontId="34" fillId="0" borderId="2" xfId="0" applyNumberFormat="1" applyFont="1" applyFill="1" applyBorder="1" applyAlignment="1">
      <alignment horizontal="center" vertical="center"/>
    </xf>
    <xf numFmtId="164" fontId="11" fillId="0" borderId="2" xfId="0" applyNumberFormat="1" applyFont="1" applyFill="1" applyBorder="1" applyAlignment="1">
      <alignment horizontal="center" vertical="center"/>
    </xf>
    <xf numFmtId="2" fontId="22" fillId="0" borderId="2" xfId="0" applyNumberFormat="1" applyFont="1" applyFill="1" applyBorder="1" applyAlignment="1">
      <alignment horizontal="center" vertical="center"/>
    </xf>
    <xf numFmtId="11" fontId="22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57" fillId="0" borderId="2" xfId="0" applyFont="1" applyFill="1" applyBorder="1" applyAlignment="1">
      <alignment horizontal="center" vertical="center" wrapText="1" readingOrder="1"/>
    </xf>
    <xf numFmtId="0" fontId="60" fillId="0" borderId="3" xfId="0" applyFont="1" applyBorder="1" applyAlignment="1">
      <alignment horizontal="center" vertical="center"/>
    </xf>
    <xf numFmtId="0" fontId="60" fillId="0" borderId="2" xfId="0" applyFont="1" applyBorder="1" applyAlignment="1">
      <alignment horizontal="center" vertical="center"/>
    </xf>
    <xf numFmtId="0" fontId="61" fillId="0" borderId="2" xfId="0" applyFont="1" applyBorder="1" applyAlignment="1">
      <alignment horizontal="right"/>
    </xf>
    <xf numFmtId="0" fontId="6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 readingOrder="1"/>
    </xf>
    <xf numFmtId="2" fontId="61" fillId="0" borderId="2" xfId="0" applyNumberFormat="1" applyFont="1" applyBorder="1" applyAlignment="1">
      <alignment horizontal="center" vertical="center"/>
    </xf>
    <xf numFmtId="11" fontId="5" fillId="0" borderId="2" xfId="0" applyNumberFormat="1" applyFont="1" applyBorder="1" applyAlignment="1">
      <alignment horizontal="center" vertical="center" wrapText="1" readingOrder="1"/>
    </xf>
    <xf numFmtId="0" fontId="60" fillId="0" borderId="0" xfId="0" applyFont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 wrapText="1" readingOrder="1"/>
    </xf>
    <xf numFmtId="0" fontId="62" fillId="0" borderId="2" xfId="0" applyFont="1" applyBorder="1" applyAlignment="1">
      <alignment horizontal="center" vertical="center" wrapText="1" readingOrder="1"/>
    </xf>
    <xf numFmtId="0" fontId="0" fillId="0" borderId="0" xfId="0" applyFont="1" applyAlignment="1">
      <alignment horizontal="center" vertical="center"/>
    </xf>
    <xf numFmtId="0" fontId="56" fillId="0" borderId="2" xfId="0" applyFont="1" applyBorder="1" applyAlignment="1">
      <alignment horizontal="center" vertical="center"/>
    </xf>
    <xf numFmtId="0" fontId="56" fillId="0" borderId="5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4" fillId="0" borderId="2" xfId="0" applyFont="1" applyBorder="1" applyAlignment="1">
      <alignment horizontal="center" vertical="center" wrapText="1" readingOrder="1"/>
    </xf>
    <xf numFmtId="0" fontId="54" fillId="0" borderId="0" xfId="0" applyFont="1" applyBorder="1" applyAlignment="1">
      <alignment horizontal="center" vertical="center" wrapText="1" readingOrder="1"/>
    </xf>
    <xf numFmtId="0" fontId="53" fillId="0" borderId="2" xfId="0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2" fontId="25" fillId="0" borderId="2" xfId="0" applyNumberFormat="1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 readingOrder="1"/>
    </xf>
    <xf numFmtId="0" fontId="15" fillId="0" borderId="2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18" fillId="0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68" fillId="0" borderId="0" xfId="0" applyFont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 readingOrder="1"/>
    </xf>
    <xf numFmtId="0" fontId="55" fillId="0" borderId="2" xfId="0" applyFont="1" applyFill="1" applyBorder="1" applyAlignment="1">
      <alignment horizontal="center" vertical="center" wrapText="1" readingOrder="1"/>
    </xf>
    <xf numFmtId="0" fontId="42" fillId="0" borderId="2" xfId="0" applyFont="1" applyFill="1" applyBorder="1" applyAlignment="1">
      <alignment horizontal="center" vertical="center" wrapText="1" readingOrder="1"/>
    </xf>
    <xf numFmtId="0" fontId="12" fillId="0" borderId="7" xfId="0" applyFont="1" applyFill="1" applyBorder="1" applyAlignment="1">
      <alignment horizontal="center" vertical="center" wrapText="1" readingOrder="1"/>
    </xf>
    <xf numFmtId="0" fontId="12" fillId="0" borderId="9" xfId="0" applyFont="1" applyFill="1" applyBorder="1" applyAlignment="1">
      <alignment horizontal="center" vertical="center" wrapText="1" readingOrder="1"/>
    </xf>
    <xf numFmtId="0" fontId="12" fillId="0" borderId="11" xfId="0" applyFont="1" applyFill="1" applyBorder="1" applyAlignment="1">
      <alignment horizontal="center" vertical="center" wrapText="1" readingOrder="1"/>
    </xf>
    <xf numFmtId="0" fontId="12" fillId="0" borderId="13" xfId="0" applyFont="1" applyFill="1" applyBorder="1" applyAlignment="1">
      <alignment horizontal="center" vertical="center" wrapText="1" readingOrder="1"/>
    </xf>
    <xf numFmtId="0" fontId="12" fillId="0" borderId="2" xfId="0" applyFont="1" applyFill="1" applyBorder="1" applyAlignment="1">
      <alignment horizontal="center" vertical="center" wrapText="1" readingOrder="1"/>
    </xf>
    <xf numFmtId="0" fontId="13" fillId="0" borderId="2" xfId="0" applyFont="1" applyFill="1" applyBorder="1" applyAlignment="1">
      <alignment horizontal="center" vertical="center" wrapText="1" readingOrder="1"/>
    </xf>
    <xf numFmtId="0" fontId="13" fillId="0" borderId="3" xfId="0" applyFont="1" applyFill="1" applyBorder="1" applyAlignment="1">
      <alignment horizontal="center" vertical="center" wrapText="1" readingOrder="1"/>
    </xf>
    <xf numFmtId="0" fontId="12" fillId="0" borderId="5" xfId="0" applyFont="1" applyFill="1" applyBorder="1" applyAlignment="1">
      <alignment horizontal="center" vertical="center" wrapText="1" readingOrder="1"/>
    </xf>
    <xf numFmtId="0" fontId="12" fillId="0" borderId="6" xfId="0" applyFont="1" applyFill="1" applyBorder="1" applyAlignment="1">
      <alignment horizontal="center" vertical="center" wrapText="1" readingOrder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2" fillId="0" borderId="5" xfId="0" applyFont="1" applyFill="1" applyBorder="1" applyAlignment="1">
      <alignment horizontal="center" vertical="center" wrapText="1" readingOrder="1"/>
    </xf>
    <xf numFmtId="0" fontId="42" fillId="0" borderId="6" xfId="0" applyFont="1" applyFill="1" applyBorder="1" applyAlignment="1">
      <alignment horizontal="center" vertical="center" wrapText="1" readingOrder="1"/>
    </xf>
    <xf numFmtId="0" fontId="36" fillId="0" borderId="2" xfId="0" applyFont="1" applyFill="1" applyBorder="1" applyAlignment="1">
      <alignment horizontal="center" vertical="center" wrapText="1" readingOrder="1"/>
    </xf>
    <xf numFmtId="0" fontId="59" fillId="2" borderId="2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readingOrder="1"/>
    </xf>
    <xf numFmtId="0" fontId="20" fillId="0" borderId="7" xfId="0" applyFont="1" applyFill="1" applyBorder="1" applyAlignment="1">
      <alignment horizontal="center" vertical="center" wrapText="1" readingOrder="1"/>
    </xf>
    <xf numFmtId="0" fontId="20" fillId="0" borderId="8" xfId="0" applyFont="1" applyFill="1" applyBorder="1" applyAlignment="1">
      <alignment horizontal="center" vertical="center" wrapText="1" readingOrder="1"/>
    </xf>
    <xf numFmtId="0" fontId="20" fillId="0" borderId="9" xfId="0" applyFont="1" applyFill="1" applyBorder="1" applyAlignment="1">
      <alignment horizontal="center" vertical="center" wrapText="1" readingOrder="1"/>
    </xf>
    <xf numFmtId="0" fontId="20" fillId="0" borderId="11" xfId="0" applyFont="1" applyFill="1" applyBorder="1" applyAlignment="1">
      <alignment horizontal="center" vertical="center" wrapText="1" readingOrder="1"/>
    </xf>
    <xf numFmtId="0" fontId="20" fillId="0" borderId="12" xfId="0" applyFont="1" applyFill="1" applyBorder="1" applyAlignment="1">
      <alignment horizontal="center" vertical="center" wrapText="1" readingOrder="1"/>
    </xf>
    <xf numFmtId="0" fontId="20" fillId="0" borderId="13" xfId="0" applyFont="1" applyFill="1" applyBorder="1" applyAlignment="1">
      <alignment horizontal="center" vertical="center" wrapText="1" readingOrder="1"/>
    </xf>
    <xf numFmtId="0" fontId="4" fillId="0" borderId="5" xfId="0" applyFont="1" applyFill="1" applyBorder="1" applyAlignment="1">
      <alignment horizontal="center" vertical="center" wrapText="1" readingOrder="1"/>
    </xf>
    <xf numFmtId="0" fontId="4" fillId="0" borderId="10" xfId="0" applyFont="1" applyFill="1" applyBorder="1" applyAlignment="1">
      <alignment horizontal="center" vertical="center" wrapText="1" readingOrder="1"/>
    </xf>
    <xf numFmtId="0" fontId="4" fillId="0" borderId="6" xfId="0" applyFont="1" applyFill="1" applyBorder="1" applyAlignment="1">
      <alignment horizontal="center" vertical="center" wrapText="1" readingOrder="1"/>
    </xf>
    <xf numFmtId="0" fontId="4" fillId="0" borderId="7" xfId="0" applyFont="1" applyFill="1" applyBorder="1" applyAlignment="1">
      <alignment horizontal="center" vertical="center" wrapText="1" readingOrder="1"/>
    </xf>
    <xf numFmtId="0" fontId="4" fillId="0" borderId="9" xfId="0" applyFont="1" applyFill="1" applyBorder="1" applyAlignment="1">
      <alignment horizontal="center" vertical="center" wrapText="1" readingOrder="1"/>
    </xf>
    <xf numFmtId="0" fontId="4" fillId="0" borderId="11" xfId="0" applyFont="1" applyFill="1" applyBorder="1" applyAlignment="1">
      <alignment horizontal="center" vertical="center" wrapText="1" readingOrder="1"/>
    </xf>
    <xf numFmtId="0" fontId="4" fillId="0" borderId="13" xfId="0" applyFont="1" applyFill="1" applyBorder="1" applyAlignment="1">
      <alignment horizontal="center" vertical="center" wrapText="1" readingOrder="1"/>
    </xf>
    <xf numFmtId="0" fontId="20" fillId="0" borderId="7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 readingOrder="1"/>
    </xf>
    <xf numFmtId="0" fontId="3" fillId="0" borderId="10" xfId="0" applyFont="1" applyFill="1" applyBorder="1" applyAlignment="1">
      <alignment horizontal="center" vertical="center" wrapText="1" readingOrder="1"/>
    </xf>
    <xf numFmtId="0" fontId="3" fillId="0" borderId="6" xfId="0" applyFont="1" applyFill="1" applyBorder="1" applyAlignment="1">
      <alignment horizontal="center" vertical="center" wrapText="1" readingOrder="1"/>
    </xf>
    <xf numFmtId="0" fontId="35" fillId="0" borderId="2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49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cdx"/><Relationship Id="rId3" Type="http://schemas.openxmlformats.org/officeDocument/2006/relationships/image" Target="../media/image3.cdx"/><Relationship Id="rId7" Type="http://schemas.openxmlformats.org/officeDocument/2006/relationships/image" Target="../media/image7.cdx"/><Relationship Id="rId2" Type="http://schemas.openxmlformats.org/officeDocument/2006/relationships/image" Target="../media/image2.cdx"/><Relationship Id="rId1" Type="http://schemas.openxmlformats.org/officeDocument/2006/relationships/image" Target="../media/image1.cdx"/><Relationship Id="rId6" Type="http://schemas.openxmlformats.org/officeDocument/2006/relationships/image" Target="../media/image6.cdx"/><Relationship Id="rId5" Type="http://schemas.openxmlformats.org/officeDocument/2006/relationships/image" Target="../media/image5.cdx"/><Relationship Id="rId4" Type="http://schemas.openxmlformats.org/officeDocument/2006/relationships/image" Target="../media/image4.cdx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cdx"/><Relationship Id="rId2" Type="http://schemas.openxmlformats.org/officeDocument/2006/relationships/image" Target="../media/image10.cdx"/><Relationship Id="rId1" Type="http://schemas.openxmlformats.org/officeDocument/2006/relationships/image" Target="../media/image9.cdx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25400</xdr:colOff>
      <xdr:row>9</xdr:row>
      <xdr:rowOff>25400</xdr:rowOff>
    </xdr:from>
    <xdr:to>
      <xdr:col>3</xdr:col>
      <xdr:colOff>3387725</xdr:colOff>
      <xdr:row>9</xdr:row>
      <xdr:rowOff>2263775</xdr:rowOff>
    </xdr:to>
    <xdr:pic macro="[1]!Shape_OnAction">
      <xdr:nvPicPr>
        <xdr:cNvPr id="14" name="MARCH2020Picture 6">
          <a:extLst>
            <a:ext uri="{FF2B5EF4-FFF2-40B4-BE49-F238E27FC236}">
              <a16:creationId xmlns:a16="http://schemas.microsoft.com/office/drawing/2014/main" id="{8811C50F-F298-4A61-AFF8-79BB63502E4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4518" y="25369371"/>
          <a:ext cx="3362325" cy="2238375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</xdr:row>
      <xdr:rowOff>25400</xdr:rowOff>
    </xdr:from>
    <xdr:to>
      <xdr:col>4</xdr:col>
      <xdr:colOff>0</xdr:colOff>
      <xdr:row>2</xdr:row>
      <xdr:rowOff>2781300</xdr:rowOff>
    </xdr:to>
    <xdr:pic macro="[1]!Shape_OnAction">
      <xdr:nvPicPr>
        <xdr:cNvPr id="9" name="quinoline derivativesPicture 8">
          <a:extLst>
            <a:ext uri="{FF2B5EF4-FFF2-40B4-BE49-F238E27FC236}">
              <a16:creationId xmlns:a16="http://schemas.microsoft.com/office/drawing/2014/main" id="{C8CCC34B-95C7-49B7-BCE3-451AF43C583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4518" y="2696135"/>
          <a:ext cx="3430120" cy="27559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3</xdr:row>
      <xdr:rowOff>25400</xdr:rowOff>
    </xdr:from>
    <xdr:to>
      <xdr:col>3</xdr:col>
      <xdr:colOff>3257550</xdr:colOff>
      <xdr:row>3</xdr:row>
      <xdr:rowOff>3048000</xdr:rowOff>
    </xdr:to>
    <xdr:pic macro="[1]!Shape_OnAction">
      <xdr:nvPicPr>
        <xdr:cNvPr id="19" name="quinoline derivativesPicture 18">
          <a:extLst>
            <a:ext uri="{FF2B5EF4-FFF2-40B4-BE49-F238E27FC236}">
              <a16:creationId xmlns:a16="http://schemas.microsoft.com/office/drawing/2014/main" id="{A96E8A3A-3605-4F60-8A67-EA3007EFF62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4518" y="5609665"/>
          <a:ext cx="3232150" cy="30226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4</xdr:row>
      <xdr:rowOff>25400</xdr:rowOff>
    </xdr:from>
    <xdr:to>
      <xdr:col>3</xdr:col>
      <xdr:colOff>3352800</xdr:colOff>
      <xdr:row>4</xdr:row>
      <xdr:rowOff>2667000</xdr:rowOff>
    </xdr:to>
    <xdr:pic macro="[1]!Shape_OnAction">
      <xdr:nvPicPr>
        <xdr:cNvPr id="22" name="quinoline derivativesPicture 21">
          <a:extLst>
            <a:ext uri="{FF2B5EF4-FFF2-40B4-BE49-F238E27FC236}">
              <a16:creationId xmlns:a16="http://schemas.microsoft.com/office/drawing/2014/main" id="{D6A88456-DDC3-4F16-AF22-9307A990A92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4518" y="9419665"/>
          <a:ext cx="3327400" cy="26416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5</xdr:row>
      <xdr:rowOff>25400</xdr:rowOff>
    </xdr:from>
    <xdr:to>
      <xdr:col>4</xdr:col>
      <xdr:colOff>0</xdr:colOff>
      <xdr:row>5</xdr:row>
      <xdr:rowOff>3009900</xdr:rowOff>
    </xdr:to>
    <xdr:pic macro="[1]!Shape_OnAction">
      <xdr:nvPicPr>
        <xdr:cNvPr id="26" name="quinoline derivativesPicture 25">
          <a:extLst>
            <a:ext uri="{FF2B5EF4-FFF2-40B4-BE49-F238E27FC236}">
              <a16:creationId xmlns:a16="http://schemas.microsoft.com/office/drawing/2014/main" id="{A17825F6-F65F-4386-B194-9F2E6E1FF6C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4518" y="12277165"/>
          <a:ext cx="3430120" cy="29845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6</xdr:row>
      <xdr:rowOff>25400</xdr:rowOff>
    </xdr:from>
    <xdr:to>
      <xdr:col>3</xdr:col>
      <xdr:colOff>3390900</xdr:colOff>
      <xdr:row>6</xdr:row>
      <xdr:rowOff>2495550</xdr:rowOff>
    </xdr:to>
    <xdr:pic macro="[1]!Shape_OnAction">
      <xdr:nvPicPr>
        <xdr:cNvPr id="28" name="quinoline derivativesPicture 27">
          <a:extLst>
            <a:ext uri="{FF2B5EF4-FFF2-40B4-BE49-F238E27FC236}">
              <a16:creationId xmlns:a16="http://schemas.microsoft.com/office/drawing/2014/main" id="{C56A477C-5649-4076-BD8F-26D4C575718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4518" y="15433488"/>
          <a:ext cx="3365500" cy="247015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7</xdr:row>
      <xdr:rowOff>25400</xdr:rowOff>
    </xdr:from>
    <xdr:to>
      <xdr:col>3</xdr:col>
      <xdr:colOff>3314700</xdr:colOff>
      <xdr:row>7</xdr:row>
      <xdr:rowOff>3505200</xdr:rowOff>
    </xdr:to>
    <xdr:pic macro="[1]!Shape_OnAction">
      <xdr:nvPicPr>
        <xdr:cNvPr id="30" name="quinoline derivativesPicture 29">
          <a:extLst>
            <a:ext uri="{FF2B5EF4-FFF2-40B4-BE49-F238E27FC236}">
              <a16:creationId xmlns:a16="http://schemas.microsoft.com/office/drawing/2014/main" id="{813ADE9D-95FB-42D2-97EF-915B0B99E8B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4518" y="18197606"/>
          <a:ext cx="3289300" cy="34798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8</xdr:row>
      <xdr:rowOff>25400</xdr:rowOff>
    </xdr:from>
    <xdr:to>
      <xdr:col>3</xdr:col>
      <xdr:colOff>3390900</xdr:colOff>
      <xdr:row>8</xdr:row>
      <xdr:rowOff>3124200</xdr:rowOff>
    </xdr:to>
    <xdr:pic macro="[1]!Shape_OnAction">
      <xdr:nvPicPr>
        <xdr:cNvPr id="32" name="quinoline derivativesPicture 31">
          <a:extLst>
            <a:ext uri="{FF2B5EF4-FFF2-40B4-BE49-F238E27FC236}">
              <a16:creationId xmlns:a16="http://schemas.microsoft.com/office/drawing/2014/main" id="{799699B7-C08C-4459-BE26-19DF6AC80CC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4518" y="22007606"/>
          <a:ext cx="3365500" cy="30988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10</xdr:row>
      <xdr:rowOff>25400</xdr:rowOff>
    </xdr:from>
    <xdr:to>
      <xdr:col>3</xdr:col>
      <xdr:colOff>3387725</xdr:colOff>
      <xdr:row>10</xdr:row>
      <xdr:rowOff>2263775</xdr:rowOff>
    </xdr:to>
    <xdr:pic macro="[1]!Shape_OnAction">
      <xdr:nvPicPr>
        <xdr:cNvPr id="42" name="MARCH2020Picture 6">
          <a:extLst>
            <a:ext uri="{FF2B5EF4-FFF2-40B4-BE49-F238E27FC236}">
              <a16:creationId xmlns:a16="http://schemas.microsoft.com/office/drawing/2014/main" id="{A127374A-CA2D-49B1-951C-E25DC6D1A2E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4518" y="29179371"/>
          <a:ext cx="3362325" cy="2238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25400</xdr:colOff>
      <xdr:row>4</xdr:row>
      <xdr:rowOff>25400</xdr:rowOff>
    </xdr:from>
    <xdr:to>
      <xdr:col>3</xdr:col>
      <xdr:colOff>2549525</xdr:colOff>
      <xdr:row>4</xdr:row>
      <xdr:rowOff>1330325</xdr:rowOff>
    </xdr:to>
    <xdr:pic macro="[1]!Shape_OnAction">
      <xdr:nvPicPr>
        <xdr:cNvPr id="7" name="nds from plant extractsPicture 6">
          <a:extLst>
            <a:ext uri="{FF2B5EF4-FFF2-40B4-BE49-F238E27FC236}">
              <a16:creationId xmlns:a16="http://schemas.microsoft.com/office/drawing/2014/main" id="{16DA8342-F146-4C12-AD6B-470C5E7A585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8350" y="1244600"/>
          <a:ext cx="2524125" cy="1304925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5</xdr:row>
      <xdr:rowOff>25400</xdr:rowOff>
    </xdr:from>
    <xdr:to>
      <xdr:col>3</xdr:col>
      <xdr:colOff>2204357</xdr:colOff>
      <xdr:row>5</xdr:row>
      <xdr:rowOff>1306286</xdr:rowOff>
    </xdr:to>
    <xdr:pic macro="[1]!Shape_OnAction">
      <xdr:nvPicPr>
        <xdr:cNvPr id="9" name="nds from plant extractsPicture 8">
          <a:extLst>
            <a:ext uri="{FF2B5EF4-FFF2-40B4-BE49-F238E27FC236}">
              <a16:creationId xmlns:a16="http://schemas.microsoft.com/office/drawing/2014/main" id="{31A20CC2-50F4-4724-A60D-E2D1F0D3953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3900" y="3277507"/>
          <a:ext cx="2178957" cy="1280886"/>
        </a:xfrm>
        <a:prstGeom prst="rect">
          <a:avLst/>
        </a:prstGeom>
      </xdr:spPr>
    </xdr:pic>
    <xdr:clientData/>
  </xdr:twoCellAnchor>
  <xdr:twoCellAnchor>
    <xdr:from>
      <xdr:col>3</xdr:col>
      <xdr:colOff>25401</xdr:colOff>
      <xdr:row>6</xdr:row>
      <xdr:rowOff>25400</xdr:rowOff>
    </xdr:from>
    <xdr:to>
      <xdr:col>3</xdr:col>
      <xdr:colOff>2598965</xdr:colOff>
      <xdr:row>6</xdr:row>
      <xdr:rowOff>1673679</xdr:rowOff>
    </xdr:to>
    <xdr:pic macro="[1]!Shape_OnAction">
      <xdr:nvPicPr>
        <xdr:cNvPr id="3" name="nds from plant extractsPicture 2">
          <a:extLst>
            <a:ext uri="{FF2B5EF4-FFF2-40B4-BE49-F238E27FC236}">
              <a16:creationId xmlns:a16="http://schemas.microsoft.com/office/drawing/2014/main" id="{734EB5E2-DF47-4EAF-A6D9-D5EF44C51E7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6937" y="4638221"/>
          <a:ext cx="2573564" cy="16482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gram%20Files%20(x86)\CambridgeSoft\ChemOffice2010\ChemDraw%20for%20Excel\ChemDrawExcel12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mOffice1"/>
    </sheetNames>
    <definedNames>
      <definedName name="Shape_OnAction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.bin"/><Relationship Id="rId7" Type="http://schemas.openxmlformats.org/officeDocument/2006/relationships/comments" Target="../comments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customProperty" Target="../customProperty3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5.bin"/><Relationship Id="rId7" Type="http://schemas.openxmlformats.org/officeDocument/2006/relationships/comments" Target="../comments2.xml"/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2.bin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customProperty" Target="../customProperty6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68857-4A11-466F-B547-B357DDC93B0D}">
  <dimension ref="B1:AB18"/>
  <sheetViews>
    <sheetView topLeftCell="A6" zoomScale="51" zoomScaleNormal="51" workbookViewId="0">
      <pane xSplit="3" topLeftCell="D1" activePane="topRight" state="frozen"/>
      <selection pane="topRight" activeCell="D9" sqref="D9"/>
    </sheetView>
  </sheetViews>
  <sheetFormatPr defaultColWidth="8.85546875" defaultRowHeight="15" x14ac:dyDescent="0.25"/>
  <cols>
    <col min="2" max="2" width="13.42578125" customWidth="1"/>
    <col min="3" max="3" width="33.28515625" customWidth="1"/>
    <col min="4" max="4" width="51.42578125" style="1" customWidth="1"/>
    <col min="5" max="5" width="27.7109375" customWidth="1"/>
    <col min="6" max="6" width="18.42578125" bestFit="1" customWidth="1"/>
    <col min="7" max="7" width="33" customWidth="1"/>
    <col min="8" max="8" width="29" customWidth="1"/>
    <col min="9" max="9" width="24.7109375" customWidth="1"/>
    <col min="10" max="10" width="22.42578125" customWidth="1"/>
    <col min="11" max="13" width="51.42578125" style="1" customWidth="1"/>
    <col min="14" max="14" width="27.85546875" customWidth="1"/>
    <col min="15" max="15" width="29.7109375" customWidth="1"/>
    <col min="16" max="16" width="19" customWidth="1"/>
    <col min="17" max="17" width="17.85546875" bestFit="1" customWidth="1"/>
    <col min="18" max="18" width="33.140625" customWidth="1"/>
    <col min="19" max="19" width="34.28515625" customWidth="1"/>
    <col min="20" max="20" width="32" customWidth="1"/>
  </cols>
  <sheetData>
    <row r="1" spans="2:28" s="18" customFormat="1" ht="90.75" customHeight="1" thickBot="1" x14ac:dyDescent="0.3">
      <c r="B1" s="122" t="s">
        <v>3</v>
      </c>
      <c r="C1" s="122" t="s">
        <v>10</v>
      </c>
      <c r="D1" s="125" t="s">
        <v>8</v>
      </c>
      <c r="E1" s="127" t="s">
        <v>18</v>
      </c>
      <c r="F1" s="128"/>
      <c r="G1" s="128"/>
      <c r="H1" s="129" t="s">
        <v>191</v>
      </c>
      <c r="I1" s="131" t="s">
        <v>314</v>
      </c>
      <c r="J1" s="131"/>
      <c r="K1" s="123" t="s">
        <v>343</v>
      </c>
      <c r="L1" s="123"/>
      <c r="M1" s="123"/>
      <c r="N1" s="125" t="s">
        <v>256</v>
      </c>
      <c r="O1" s="125"/>
      <c r="P1" s="123" t="s">
        <v>342</v>
      </c>
      <c r="Q1" s="124"/>
      <c r="R1" s="118" t="s">
        <v>302</v>
      </c>
      <c r="S1" s="119"/>
      <c r="T1" s="116" t="s">
        <v>351</v>
      </c>
      <c r="U1" s="14"/>
      <c r="V1" s="16"/>
      <c r="W1" s="16"/>
      <c r="X1" s="16"/>
      <c r="Y1" s="16"/>
      <c r="Z1" s="16"/>
      <c r="AA1" s="16"/>
      <c r="AB1" s="16"/>
    </row>
    <row r="2" spans="2:28" s="18" customFormat="1" ht="119.25" customHeight="1" thickBot="1" x14ac:dyDescent="0.3">
      <c r="B2" s="122"/>
      <c r="C2" s="122"/>
      <c r="D2" s="126"/>
      <c r="E2" s="33" t="s">
        <v>5</v>
      </c>
      <c r="F2" s="103" t="s">
        <v>6</v>
      </c>
      <c r="G2" s="103" t="s">
        <v>7</v>
      </c>
      <c r="H2" s="130"/>
      <c r="I2" s="25" t="s">
        <v>70</v>
      </c>
      <c r="J2" s="105" t="s">
        <v>192</v>
      </c>
      <c r="K2" s="63" t="s">
        <v>0</v>
      </c>
      <c r="L2" s="24" t="s">
        <v>300</v>
      </c>
      <c r="M2" s="64" t="s">
        <v>298</v>
      </c>
      <c r="N2" s="31" t="s">
        <v>316</v>
      </c>
      <c r="O2" s="32" t="s">
        <v>315</v>
      </c>
      <c r="P2" s="30" t="s">
        <v>1</v>
      </c>
      <c r="Q2" s="34" t="s">
        <v>2</v>
      </c>
      <c r="R2" s="120"/>
      <c r="S2" s="121"/>
      <c r="T2" s="117"/>
      <c r="U2" s="14"/>
      <c r="V2" s="16"/>
      <c r="W2" s="16"/>
      <c r="X2" s="16"/>
      <c r="Y2" s="16"/>
      <c r="Z2" s="16"/>
      <c r="AA2" s="16"/>
      <c r="AB2" s="16"/>
    </row>
    <row r="3" spans="2:28" ht="229.5" customHeight="1" x14ac:dyDescent="0.4">
      <c r="B3" s="5">
        <v>1</v>
      </c>
      <c r="C3" s="6" t="s">
        <v>12</v>
      </c>
      <c r="D3" s="39"/>
      <c r="E3" s="26">
        <v>5354</v>
      </c>
      <c r="F3" s="26">
        <v>1.0240000000000001E-2</v>
      </c>
      <c r="G3" s="26">
        <v>1.9099999999999999E-6</v>
      </c>
      <c r="H3" s="10">
        <v>-1</v>
      </c>
      <c r="I3" s="104">
        <v>-4.0750000000000002</v>
      </c>
      <c r="J3" s="104">
        <v>-31.97</v>
      </c>
      <c r="K3" s="27">
        <v>4.01</v>
      </c>
      <c r="L3" s="6">
        <v>4.97</v>
      </c>
      <c r="M3" s="6">
        <v>5.29</v>
      </c>
      <c r="N3" s="12">
        <v>1.24</v>
      </c>
      <c r="O3" s="12">
        <f t="shared" ref="O3:O9" si="0">M3/K3</f>
        <v>1.3192019950124689</v>
      </c>
      <c r="P3" s="6" t="s">
        <v>30</v>
      </c>
      <c r="Q3" s="6">
        <v>400</v>
      </c>
      <c r="R3" s="7" t="s">
        <v>42</v>
      </c>
      <c r="S3" s="7">
        <v>80.48</v>
      </c>
      <c r="T3" s="76" t="s">
        <v>344</v>
      </c>
      <c r="U3" s="2"/>
      <c r="V3" s="2"/>
      <c r="W3" s="2"/>
      <c r="X3" s="2"/>
      <c r="Y3" s="2"/>
      <c r="Z3" s="2"/>
      <c r="AA3" s="2"/>
      <c r="AB3" s="2"/>
    </row>
    <row r="4" spans="2:28" ht="300" customHeight="1" x14ac:dyDescent="0.4">
      <c r="B4" s="46">
        <v>2</v>
      </c>
      <c r="C4" s="6" t="s">
        <v>13</v>
      </c>
      <c r="D4" s="39"/>
      <c r="E4" s="26">
        <v>4594</v>
      </c>
      <c r="F4" s="26">
        <v>4.367E-2</v>
      </c>
      <c r="G4" s="26">
        <v>9.5100000000000004E-6</v>
      </c>
      <c r="H4" s="10">
        <v>0</v>
      </c>
      <c r="I4" s="104">
        <v>-4.5039999999999996</v>
      </c>
      <c r="J4" s="104">
        <v>-42.04</v>
      </c>
      <c r="K4" s="29">
        <v>6.59</v>
      </c>
      <c r="L4" s="6">
        <v>8.1199999999999992</v>
      </c>
      <c r="M4" s="6">
        <v>10.59</v>
      </c>
      <c r="N4" s="12">
        <v>1.23</v>
      </c>
      <c r="O4" s="12">
        <f t="shared" si="0"/>
        <v>1.6069802731411229</v>
      </c>
      <c r="P4" s="6" t="s">
        <v>30</v>
      </c>
      <c r="Q4" s="6">
        <v>400</v>
      </c>
      <c r="R4" s="6" t="s">
        <v>43</v>
      </c>
      <c r="S4" s="6">
        <v>49.26</v>
      </c>
      <c r="T4" s="76" t="s">
        <v>344</v>
      </c>
    </row>
    <row r="5" spans="2:28" ht="225" customHeight="1" x14ac:dyDescent="0.4">
      <c r="B5" s="46">
        <v>3</v>
      </c>
      <c r="C5" s="6" t="s">
        <v>14</v>
      </c>
      <c r="D5" s="39"/>
      <c r="E5" s="26">
        <v>20280</v>
      </c>
      <c r="F5" s="26">
        <v>2.9170000000000001E-2</v>
      </c>
      <c r="G5" s="26">
        <v>1.438E-6</v>
      </c>
      <c r="H5" s="104">
        <v>0</v>
      </c>
      <c r="I5" s="104">
        <v>-3.0609999999999999</v>
      </c>
      <c r="J5" s="104">
        <v>-48.54</v>
      </c>
      <c r="K5" s="29">
        <v>0.75800000000000001</v>
      </c>
      <c r="L5" s="6">
        <v>1.83</v>
      </c>
      <c r="M5" s="6">
        <v>2.7</v>
      </c>
      <c r="N5" s="12">
        <v>2.41</v>
      </c>
      <c r="O5" s="12">
        <f t="shared" si="0"/>
        <v>3.5620052770448551</v>
      </c>
      <c r="P5" s="6">
        <v>19.920000000000002</v>
      </c>
      <c r="Q5" s="6" t="s">
        <v>11</v>
      </c>
      <c r="R5" s="6" t="s">
        <v>44</v>
      </c>
      <c r="S5" s="6">
        <v>218.57</v>
      </c>
      <c r="T5" s="76" t="s">
        <v>345</v>
      </c>
    </row>
    <row r="6" spans="2:28" ht="249" customHeight="1" x14ac:dyDescent="0.4">
      <c r="B6" s="46">
        <v>4</v>
      </c>
      <c r="C6" s="6" t="s">
        <v>15</v>
      </c>
      <c r="D6" s="39"/>
      <c r="E6" s="26">
        <v>1970</v>
      </c>
      <c r="F6" s="26">
        <v>7.5709999999999996E-3</v>
      </c>
      <c r="G6" s="26">
        <v>3.8430000000000003E-6</v>
      </c>
      <c r="H6" s="104">
        <v>0</v>
      </c>
      <c r="I6" s="104">
        <v>-2.8170000000000002</v>
      </c>
      <c r="J6" s="104">
        <v>-39.020000000000003</v>
      </c>
      <c r="K6" s="29">
        <v>0.27300000000000002</v>
      </c>
      <c r="L6" s="6">
        <v>2.42</v>
      </c>
      <c r="M6" s="6">
        <f>6.7/1000</f>
        <v>6.7000000000000002E-3</v>
      </c>
      <c r="N6" s="12">
        <v>8.86</v>
      </c>
      <c r="O6" s="12">
        <f t="shared" si="0"/>
        <v>2.4542124542124542E-2</v>
      </c>
      <c r="P6" s="6" t="s">
        <v>30</v>
      </c>
      <c r="Q6" s="6" t="s">
        <v>11</v>
      </c>
      <c r="R6" s="6" t="s">
        <v>45</v>
      </c>
      <c r="S6" s="6">
        <v>165.28</v>
      </c>
      <c r="T6" s="76" t="s">
        <v>345</v>
      </c>
    </row>
    <row r="7" spans="2:28" ht="217.5" customHeight="1" x14ac:dyDescent="0.4">
      <c r="B7" s="46">
        <v>5</v>
      </c>
      <c r="C7" s="6" t="s">
        <v>16</v>
      </c>
      <c r="D7" s="39"/>
      <c r="E7" s="26">
        <v>784</v>
      </c>
      <c r="F7" s="26">
        <v>9.7719999999999994E-3</v>
      </c>
      <c r="G7" s="26">
        <v>1.2500000000000001E-5</v>
      </c>
      <c r="H7" s="104">
        <v>-1</v>
      </c>
      <c r="I7" s="104">
        <v>-4.7439999999999998</v>
      </c>
      <c r="J7" s="104">
        <v>-40.08</v>
      </c>
      <c r="K7" s="29">
        <v>0.35299999999999998</v>
      </c>
      <c r="L7" s="6">
        <v>3.22</v>
      </c>
      <c r="M7" s="6">
        <f>181/1000</f>
        <v>0.18099999999999999</v>
      </c>
      <c r="N7" s="12">
        <v>9.1199999999999992</v>
      </c>
      <c r="O7" s="12">
        <f t="shared" si="0"/>
        <v>0.51274787535410771</v>
      </c>
      <c r="P7" s="6" t="s">
        <v>30</v>
      </c>
      <c r="Q7" s="6">
        <v>400</v>
      </c>
      <c r="R7" s="6" t="s">
        <v>46</v>
      </c>
      <c r="S7" s="6">
        <v>124.22</v>
      </c>
      <c r="T7" s="76" t="s">
        <v>345</v>
      </c>
    </row>
    <row r="8" spans="2:28" ht="300" customHeight="1" x14ac:dyDescent="0.4">
      <c r="B8" s="46">
        <v>6</v>
      </c>
      <c r="C8" s="6" t="s">
        <v>17</v>
      </c>
      <c r="D8" s="39"/>
      <c r="E8" s="26">
        <v>875.8</v>
      </c>
      <c r="F8" s="26">
        <v>4.1489999999999999E-2</v>
      </c>
      <c r="G8" s="26">
        <v>4.7370000000000002E-5</v>
      </c>
      <c r="H8" s="104">
        <v>-3</v>
      </c>
      <c r="I8" s="104">
        <v>-4.5410000000000004</v>
      </c>
      <c r="J8" s="104">
        <v>-49.1</v>
      </c>
      <c r="K8" s="27">
        <v>1.17</v>
      </c>
      <c r="L8" s="6">
        <v>6.2</v>
      </c>
      <c r="M8" s="6">
        <v>9.26</v>
      </c>
      <c r="N8" s="12">
        <v>5.29</v>
      </c>
      <c r="O8" s="12">
        <f t="shared" si="0"/>
        <v>7.9145299145299148</v>
      </c>
      <c r="P8" s="6"/>
      <c r="Q8" s="6" t="s">
        <v>11</v>
      </c>
      <c r="R8" s="6" t="s">
        <v>47</v>
      </c>
      <c r="S8" s="6">
        <v>64.510000000000005</v>
      </c>
      <c r="T8" s="76" t="s">
        <v>346</v>
      </c>
    </row>
    <row r="9" spans="2:28" ht="264" customHeight="1" x14ac:dyDescent="0.25">
      <c r="B9" s="46">
        <v>7</v>
      </c>
      <c r="C9" s="6" t="s">
        <v>48</v>
      </c>
      <c r="D9" s="40"/>
      <c r="E9" s="26">
        <v>16.850000000000001</v>
      </c>
      <c r="F9" s="26">
        <v>1.2749999999999999E-2</v>
      </c>
      <c r="G9" s="26">
        <v>7.5699999999999997E-4</v>
      </c>
      <c r="H9" s="27">
        <v>-3</v>
      </c>
      <c r="I9" s="104">
        <v>-4.43</v>
      </c>
      <c r="J9" s="104">
        <v>-31.87</v>
      </c>
      <c r="K9" s="8">
        <v>0.2581</v>
      </c>
      <c r="L9" s="6">
        <v>0.14899999999999999</v>
      </c>
      <c r="M9" s="6">
        <v>8.5999999999999993E-2</v>
      </c>
      <c r="N9" s="12">
        <f>L9/K9</f>
        <v>0.57729562185199534</v>
      </c>
      <c r="O9" s="12">
        <f t="shared" si="0"/>
        <v>0.33320418442464161</v>
      </c>
      <c r="P9" s="6">
        <v>7.5</v>
      </c>
      <c r="Q9" s="6">
        <v>44.22</v>
      </c>
      <c r="R9" s="12">
        <f>P9/L9</f>
        <v>50.335570469798661</v>
      </c>
      <c r="S9" s="6" t="s">
        <v>49</v>
      </c>
      <c r="T9" s="76" t="s">
        <v>345</v>
      </c>
    </row>
    <row r="10" spans="2:28" ht="300" customHeight="1" x14ac:dyDescent="0.25">
      <c r="B10" s="46">
        <v>8</v>
      </c>
      <c r="C10" s="6" t="s">
        <v>50</v>
      </c>
      <c r="D10" s="42"/>
      <c r="E10" s="26">
        <v>2710</v>
      </c>
      <c r="F10" s="26">
        <v>0.54800000000000004</v>
      </c>
      <c r="G10" s="26">
        <v>2.0220000000000001E-4</v>
      </c>
      <c r="H10" s="104">
        <v>-6</v>
      </c>
      <c r="I10" s="115" t="s">
        <v>301</v>
      </c>
      <c r="J10" s="115"/>
      <c r="K10" s="8" t="s">
        <v>52</v>
      </c>
      <c r="L10" s="6" t="s">
        <v>51</v>
      </c>
      <c r="M10" s="6">
        <v>14.39</v>
      </c>
      <c r="N10" s="11" t="s">
        <v>53</v>
      </c>
      <c r="O10" s="12">
        <f>14.39/17.05</f>
        <v>0.84398826979472141</v>
      </c>
      <c r="P10" s="6">
        <v>400</v>
      </c>
      <c r="Q10" s="6" t="s">
        <v>30</v>
      </c>
      <c r="R10" s="12">
        <f>400/11.07</f>
        <v>36.133694670280036</v>
      </c>
      <c r="S10" s="6" t="s">
        <v>54</v>
      </c>
      <c r="T10" s="76" t="s">
        <v>345</v>
      </c>
    </row>
    <row r="11" spans="2:28" ht="261" customHeight="1" x14ac:dyDescent="0.25">
      <c r="B11" s="46">
        <v>9</v>
      </c>
      <c r="C11" s="9" t="s">
        <v>55</v>
      </c>
      <c r="D11" s="40"/>
      <c r="E11" s="26">
        <v>4528</v>
      </c>
      <c r="F11" s="26">
        <v>2.869E-2</v>
      </c>
      <c r="G11" s="26">
        <v>6.3350000000000003E-6</v>
      </c>
      <c r="H11" s="104">
        <v>-17</v>
      </c>
      <c r="I11" s="115"/>
      <c r="J11" s="115"/>
      <c r="K11" s="41" t="s">
        <v>57</v>
      </c>
      <c r="L11" s="6" t="s">
        <v>56</v>
      </c>
      <c r="M11" s="6">
        <v>2.4300000000000002</v>
      </c>
      <c r="N11" s="11" t="s">
        <v>58</v>
      </c>
      <c r="O11" s="12">
        <f>2.43/3.01</f>
        <v>0.80730897009966784</v>
      </c>
      <c r="P11" s="6">
        <v>45.21</v>
      </c>
      <c r="Q11" s="6">
        <v>141.6</v>
      </c>
      <c r="R11" s="12">
        <f>45.21/1.44</f>
        <v>31.395833333333336</v>
      </c>
      <c r="S11" s="6" t="s">
        <v>59</v>
      </c>
      <c r="T11" s="76" t="s">
        <v>345</v>
      </c>
    </row>
    <row r="12" spans="2:28" ht="27.75" x14ac:dyDescent="0.25">
      <c r="B12" s="17"/>
      <c r="C12" s="17"/>
      <c r="D12" s="28"/>
      <c r="E12" s="17"/>
      <c r="F12" s="17"/>
      <c r="G12" s="17"/>
      <c r="H12" s="17"/>
      <c r="I12" s="17"/>
      <c r="J12" s="17"/>
      <c r="K12" s="28"/>
      <c r="L12" s="28"/>
      <c r="M12" s="28"/>
      <c r="N12" s="17"/>
      <c r="O12" s="13"/>
      <c r="P12" s="17"/>
      <c r="Q12" s="17"/>
      <c r="R12" s="17"/>
      <c r="S12" s="17"/>
    </row>
    <row r="13" spans="2:28" ht="27.75" x14ac:dyDescent="0.25">
      <c r="B13" s="17"/>
      <c r="C13" s="17"/>
      <c r="D13" s="28"/>
      <c r="E13" s="17"/>
      <c r="F13" s="17"/>
      <c r="G13" s="17"/>
      <c r="H13" s="17"/>
      <c r="I13" s="17"/>
      <c r="J13" s="17"/>
      <c r="K13" s="28"/>
      <c r="L13" s="28"/>
      <c r="M13" s="28"/>
      <c r="N13" s="17"/>
      <c r="O13" s="13"/>
      <c r="P13" s="17"/>
      <c r="Q13" s="17"/>
      <c r="R13" s="17"/>
      <c r="S13" s="17"/>
    </row>
    <row r="14" spans="2:28" ht="27.75" x14ac:dyDescent="0.25">
      <c r="B14" s="17"/>
      <c r="C14" s="17"/>
      <c r="D14" s="28"/>
      <c r="E14" s="17"/>
      <c r="F14" s="17"/>
      <c r="G14" s="17"/>
      <c r="H14" s="17"/>
      <c r="I14" s="17"/>
      <c r="J14" s="17"/>
      <c r="K14" s="28"/>
      <c r="L14" s="28"/>
      <c r="M14" s="28"/>
      <c r="N14" s="17"/>
      <c r="O14" s="13"/>
      <c r="P14" s="17"/>
      <c r="Q14" s="17"/>
      <c r="R14" s="17"/>
      <c r="S14" s="17"/>
    </row>
    <row r="15" spans="2:28" ht="27.75" x14ac:dyDescent="0.25">
      <c r="B15" s="17"/>
      <c r="C15" s="17"/>
      <c r="D15" s="28"/>
      <c r="E15" s="17"/>
      <c r="F15" s="17"/>
      <c r="G15" s="17"/>
      <c r="H15" s="17"/>
      <c r="I15" s="17"/>
      <c r="J15" s="17"/>
      <c r="K15" s="28"/>
      <c r="L15" s="28"/>
      <c r="M15" s="28"/>
      <c r="N15" s="17"/>
      <c r="O15" s="13"/>
      <c r="P15" s="17"/>
      <c r="Q15" s="17"/>
      <c r="R15" s="17"/>
      <c r="S15" s="17"/>
    </row>
    <row r="16" spans="2:28" x14ac:dyDescent="0.25">
      <c r="B16" s="17"/>
      <c r="C16" s="17"/>
      <c r="D16" s="28"/>
      <c r="E16" s="17"/>
      <c r="F16" s="17"/>
      <c r="G16" s="17"/>
      <c r="H16" s="17"/>
      <c r="I16" s="17"/>
      <c r="J16" s="17"/>
      <c r="K16" s="28"/>
      <c r="L16" s="28"/>
      <c r="M16" s="28"/>
      <c r="N16" s="17"/>
      <c r="O16" s="17"/>
      <c r="P16" s="17"/>
      <c r="Q16" s="17"/>
      <c r="R16" s="17"/>
      <c r="S16" s="17"/>
    </row>
    <row r="17" spans="2:19" x14ac:dyDescent="0.25">
      <c r="B17" s="17"/>
      <c r="C17" s="17"/>
      <c r="D17" s="28"/>
      <c r="E17" s="17"/>
      <c r="F17" s="17"/>
      <c r="G17" s="17"/>
      <c r="H17" s="17"/>
      <c r="I17" s="17"/>
      <c r="J17" s="17"/>
      <c r="K17" s="28"/>
      <c r="L17" s="28"/>
      <c r="M17" s="28"/>
      <c r="N17" s="17"/>
      <c r="O17" s="17"/>
      <c r="P17" s="17"/>
      <c r="Q17" s="17"/>
      <c r="R17" s="17"/>
      <c r="S17" s="17"/>
    </row>
    <row r="18" spans="2:19" x14ac:dyDescent="0.25">
      <c r="B18" s="17"/>
      <c r="C18" s="17"/>
      <c r="D18" s="28"/>
      <c r="E18" s="17"/>
      <c r="F18" s="17"/>
      <c r="G18" s="17"/>
      <c r="H18" s="17"/>
      <c r="I18" s="17"/>
      <c r="J18" s="17"/>
      <c r="K18" s="28"/>
      <c r="L18" s="28"/>
      <c r="M18" s="28"/>
      <c r="N18" s="17"/>
      <c r="O18" s="17"/>
      <c r="P18" s="17"/>
      <c r="Q18" s="17"/>
      <c r="R18" s="17"/>
      <c r="S18" s="17"/>
    </row>
  </sheetData>
  <mergeCells count="12">
    <mergeCell ref="I10:J11"/>
    <mergeCell ref="T1:T2"/>
    <mergeCell ref="R1:S2"/>
    <mergeCell ref="B1:B2"/>
    <mergeCell ref="C1:C2"/>
    <mergeCell ref="K1:M1"/>
    <mergeCell ref="P1:Q1"/>
    <mergeCell ref="N1:O1"/>
    <mergeCell ref="D1:D2"/>
    <mergeCell ref="E1:G1"/>
    <mergeCell ref="H1:H2"/>
    <mergeCell ref="I1:J1"/>
  </mergeCells>
  <pageMargins left="0.7" right="0.7" top="0.75" bottom="0.75" header="0.3" footer="0.3"/>
  <pageSetup orientation="portrait" r:id="rId1"/>
  <customProperties>
    <customPr name="chemdrawexceldocument" r:id="rId2"/>
    <customPr name="sheettype" r:id="rId3"/>
    <customPr name="version" r:id="rId4"/>
  </customProperties>
  <drawing r:id="rId5"/>
  <legacy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521E0-FD64-4A36-86FB-0E8CA83B6F48}">
  <dimension ref="A2:T18"/>
  <sheetViews>
    <sheetView topLeftCell="A57" zoomScale="70" zoomScaleNormal="70" workbookViewId="0">
      <selection activeCell="F21" sqref="F21"/>
    </sheetView>
  </sheetViews>
  <sheetFormatPr defaultColWidth="9.140625" defaultRowHeight="15" x14ac:dyDescent="0.25"/>
  <cols>
    <col min="1" max="1" width="9.140625" style="18"/>
    <col min="2" max="2" width="16.28515625" style="18" bestFit="1" customWidth="1"/>
    <col min="3" max="3" width="23" style="18" bestFit="1" customWidth="1"/>
    <col min="4" max="4" width="34.85546875" style="15" customWidth="1"/>
    <col min="5" max="5" width="16" style="18" bestFit="1" customWidth="1"/>
    <col min="6" max="7" width="15.28515625" style="18" bestFit="1" customWidth="1"/>
    <col min="8" max="8" width="17.140625" style="19" bestFit="1" customWidth="1"/>
    <col min="9" max="9" width="12.42578125" style="18" bestFit="1" customWidth="1"/>
    <col min="10" max="10" width="17.28515625" style="18" bestFit="1" customWidth="1"/>
    <col min="11" max="11" width="11.7109375" style="18" bestFit="1" customWidth="1"/>
    <col min="12" max="12" width="15.28515625" style="18" bestFit="1" customWidth="1"/>
    <col min="13" max="13" width="21.140625" style="18" bestFit="1" customWidth="1"/>
    <col min="14" max="14" width="25" style="18" bestFit="1" customWidth="1"/>
    <col min="15" max="15" width="29.42578125" style="18" bestFit="1" customWidth="1"/>
    <col min="16" max="16" width="12.140625" style="18" bestFit="1" customWidth="1"/>
    <col min="17" max="17" width="15.42578125" style="18" bestFit="1" customWidth="1"/>
    <col min="18" max="18" width="31.140625" style="18" bestFit="1" customWidth="1"/>
    <col min="19" max="19" width="29.7109375" style="18" bestFit="1" customWidth="1"/>
    <col min="20" max="20" width="25.42578125" style="18" customWidth="1"/>
    <col min="21" max="16384" width="9.140625" style="18"/>
  </cols>
  <sheetData>
    <row r="2" spans="1:20" s="16" customFormat="1" ht="45.75" customHeight="1" x14ac:dyDescent="0.25">
      <c r="B2" s="144" t="s">
        <v>3</v>
      </c>
      <c r="C2" s="144" t="s">
        <v>10</v>
      </c>
      <c r="D2" s="144" t="s">
        <v>312</v>
      </c>
      <c r="E2" s="151" t="s">
        <v>18</v>
      </c>
      <c r="F2" s="152"/>
      <c r="G2" s="153"/>
      <c r="H2" s="157" t="s">
        <v>191</v>
      </c>
      <c r="I2" s="160" t="s">
        <v>313</v>
      </c>
      <c r="J2" s="161"/>
      <c r="K2" s="138" t="s">
        <v>340</v>
      </c>
      <c r="L2" s="139"/>
      <c r="M2" s="140"/>
      <c r="N2" s="137" t="s">
        <v>256</v>
      </c>
      <c r="O2" s="137"/>
      <c r="P2" s="133" t="s">
        <v>341</v>
      </c>
      <c r="Q2" s="134"/>
      <c r="R2" s="147" t="s">
        <v>302</v>
      </c>
      <c r="S2" s="148"/>
      <c r="T2" s="132" t="s">
        <v>351</v>
      </c>
    </row>
    <row r="3" spans="1:20" s="16" customFormat="1" ht="22.5" customHeight="1" x14ac:dyDescent="0.25">
      <c r="B3" s="145"/>
      <c r="C3" s="145"/>
      <c r="D3" s="145"/>
      <c r="E3" s="154"/>
      <c r="F3" s="155"/>
      <c r="G3" s="156"/>
      <c r="H3" s="158"/>
      <c r="I3" s="160"/>
      <c r="J3" s="161"/>
      <c r="K3" s="141"/>
      <c r="L3" s="142"/>
      <c r="M3" s="143"/>
      <c r="N3" s="137"/>
      <c r="O3" s="137"/>
      <c r="P3" s="135"/>
      <c r="Q3" s="136"/>
      <c r="R3" s="149"/>
      <c r="S3" s="150"/>
      <c r="T3" s="132"/>
    </row>
    <row r="4" spans="1:20" ht="53.25" customHeight="1" x14ac:dyDescent="0.25">
      <c r="B4" s="146"/>
      <c r="C4" s="146"/>
      <c r="D4" s="146"/>
      <c r="E4" s="23" t="s">
        <v>5</v>
      </c>
      <c r="F4" s="23" t="s">
        <v>6</v>
      </c>
      <c r="G4" s="23" t="s">
        <v>7</v>
      </c>
      <c r="H4" s="159"/>
      <c r="I4" s="23" t="s">
        <v>70</v>
      </c>
      <c r="J4" s="23" t="s">
        <v>190</v>
      </c>
      <c r="K4" s="20" t="s">
        <v>299</v>
      </c>
      <c r="L4" s="20" t="s">
        <v>300</v>
      </c>
      <c r="M4" s="20" t="s">
        <v>303</v>
      </c>
      <c r="N4" s="21" t="s">
        <v>304</v>
      </c>
      <c r="O4" s="21" t="s">
        <v>305</v>
      </c>
      <c r="P4" s="20" t="s">
        <v>1</v>
      </c>
      <c r="Q4" s="20" t="s">
        <v>2</v>
      </c>
      <c r="R4" s="22" t="s">
        <v>306</v>
      </c>
      <c r="S4" s="22" t="s">
        <v>307</v>
      </c>
      <c r="T4" s="132"/>
    </row>
    <row r="5" spans="1:20" s="84" customFormat="1" ht="118.5" customHeight="1" x14ac:dyDescent="0.35">
      <c r="A5" s="77"/>
      <c r="B5" s="78">
        <v>1</v>
      </c>
      <c r="C5" s="78" t="s">
        <v>353</v>
      </c>
      <c r="D5" s="79"/>
      <c r="E5" s="83">
        <v>575</v>
      </c>
      <c r="F5" s="83">
        <v>1.4500000000000001E-2</v>
      </c>
      <c r="G5" s="83">
        <v>2.5299999999999998E-5</v>
      </c>
      <c r="H5" s="81">
        <v>2</v>
      </c>
      <c r="I5" s="81">
        <v>-4.75</v>
      </c>
      <c r="J5" s="81">
        <v>-48.94</v>
      </c>
      <c r="K5" s="80">
        <v>0.5</v>
      </c>
      <c r="L5" s="80">
        <v>0.41</v>
      </c>
      <c r="M5" s="80">
        <v>7.8E-2</v>
      </c>
      <c r="N5" s="81">
        <f>L5/K5</f>
        <v>0.82</v>
      </c>
      <c r="O5" s="82">
        <f>M5/K5</f>
        <v>0.156</v>
      </c>
      <c r="P5" s="81">
        <v>42.71</v>
      </c>
      <c r="Q5" s="81">
        <v>37.299999999999997</v>
      </c>
      <c r="R5" s="81">
        <v>104</v>
      </c>
      <c r="S5" s="81">
        <v>90.84</v>
      </c>
      <c r="T5" s="91" t="s">
        <v>347</v>
      </c>
    </row>
    <row r="6" spans="1:20" s="84" customFormat="1" ht="105" customHeight="1" x14ac:dyDescent="0.35">
      <c r="A6" s="77"/>
      <c r="B6" s="78">
        <v>2</v>
      </c>
      <c r="C6" s="78" t="s">
        <v>337</v>
      </c>
      <c r="D6" s="79"/>
      <c r="E6" s="83">
        <v>1498</v>
      </c>
      <c r="F6" s="83">
        <v>1.1599999999999999E-2</v>
      </c>
      <c r="G6" s="83">
        <v>7.7419999999999997E-6</v>
      </c>
      <c r="H6" s="81">
        <v>2</v>
      </c>
      <c r="I6" s="81">
        <v>-4.5199999999999996</v>
      </c>
      <c r="J6" s="81">
        <v>-39.409999999999997</v>
      </c>
      <c r="K6" s="80">
        <v>3.94</v>
      </c>
      <c r="L6" s="80">
        <v>12.51</v>
      </c>
      <c r="M6" s="80">
        <v>59.56</v>
      </c>
      <c r="N6" s="85">
        <f>L6/K6</f>
        <v>3.1751269035532994</v>
      </c>
      <c r="O6" s="82">
        <f t="shared" ref="O6:O7" si="0">M6/K6</f>
        <v>15.116751269035534</v>
      </c>
      <c r="P6" s="81" t="s">
        <v>61</v>
      </c>
      <c r="Q6" s="81" t="s">
        <v>61</v>
      </c>
      <c r="R6" s="86" t="s">
        <v>19</v>
      </c>
      <c r="S6" s="81" t="s">
        <v>19</v>
      </c>
      <c r="T6" s="91" t="s">
        <v>347</v>
      </c>
    </row>
    <row r="7" spans="1:20" s="87" customFormat="1" ht="136.5" customHeight="1" x14ac:dyDescent="0.35">
      <c r="B7" s="88">
        <v>3</v>
      </c>
      <c r="C7" s="78" t="s">
        <v>60</v>
      </c>
      <c r="D7" s="79"/>
      <c r="E7" s="83">
        <v>11000</v>
      </c>
      <c r="F7" s="83">
        <v>0.442</v>
      </c>
      <c r="G7" s="83">
        <v>4.0000000000000003E-5</v>
      </c>
      <c r="H7" s="81">
        <v>-4</v>
      </c>
      <c r="I7" s="81">
        <v>-4.42</v>
      </c>
      <c r="J7" s="81">
        <v>-38.979999999999997</v>
      </c>
      <c r="K7" s="80">
        <v>1.46</v>
      </c>
      <c r="L7" s="80">
        <v>0.51</v>
      </c>
      <c r="M7" s="80">
        <v>2.8</v>
      </c>
      <c r="N7" s="85">
        <f>L7/K7</f>
        <v>0.34931506849315069</v>
      </c>
      <c r="O7" s="82">
        <f t="shared" si="0"/>
        <v>1.9178082191780821</v>
      </c>
      <c r="P7" s="80">
        <v>62.77</v>
      </c>
      <c r="Q7" s="80">
        <v>104.1</v>
      </c>
      <c r="R7" s="82">
        <f>P7/L7</f>
        <v>123.07843137254902</v>
      </c>
      <c r="S7" s="82">
        <f>Q7/L7</f>
        <v>204.11764705882351</v>
      </c>
      <c r="T7" s="91" t="s">
        <v>348</v>
      </c>
    </row>
    <row r="8" spans="1:20" s="87" customFormat="1" ht="26.25" x14ac:dyDescent="0.25">
      <c r="B8" s="89"/>
      <c r="D8" s="1"/>
      <c r="H8" s="90"/>
      <c r="T8" s="92"/>
    </row>
    <row r="9" spans="1:20" x14ac:dyDescent="0.25">
      <c r="B9" s="47"/>
    </row>
    <row r="10" spans="1:20" x14ac:dyDescent="0.25">
      <c r="B10" s="47"/>
    </row>
    <row r="11" spans="1:20" x14ac:dyDescent="0.25">
      <c r="B11" s="47"/>
    </row>
    <row r="12" spans="1:20" x14ac:dyDescent="0.25">
      <c r="B12" s="47"/>
    </row>
    <row r="13" spans="1:20" x14ac:dyDescent="0.25">
      <c r="B13" s="47"/>
      <c r="C13" s="107"/>
    </row>
    <row r="14" spans="1:20" x14ac:dyDescent="0.25">
      <c r="B14" s="47"/>
    </row>
    <row r="15" spans="1:20" x14ac:dyDescent="0.25">
      <c r="B15" s="47"/>
    </row>
    <row r="16" spans="1:20" x14ac:dyDescent="0.25">
      <c r="B16" s="47"/>
    </row>
    <row r="17" spans="2:3" x14ac:dyDescent="0.25">
      <c r="B17" s="47"/>
    </row>
    <row r="18" spans="2:3" ht="26.25" x14ac:dyDescent="0.25">
      <c r="B18" s="48"/>
      <c r="C18" s="108"/>
    </row>
  </sheetData>
  <mergeCells count="11">
    <mergeCell ref="T2:T4"/>
    <mergeCell ref="P2:Q3"/>
    <mergeCell ref="N2:O3"/>
    <mergeCell ref="K2:M3"/>
    <mergeCell ref="B2:B4"/>
    <mergeCell ref="C2:C4"/>
    <mergeCell ref="D2:D4"/>
    <mergeCell ref="R2:S3"/>
    <mergeCell ref="E2:G3"/>
    <mergeCell ref="H2:H4"/>
    <mergeCell ref="I2:J3"/>
  </mergeCells>
  <pageMargins left="0.7" right="0.7" top="0.75" bottom="0.75" header="0.3" footer="0.3"/>
  <pageSetup orientation="portrait" r:id="rId1"/>
  <customProperties>
    <customPr name="chemdrawexceldocument" r:id="rId2"/>
    <customPr name="sheettype" r:id="rId3"/>
    <customPr name="version" r:id="rId4"/>
  </customProperties>
  <drawing r:id="rId5"/>
  <legacy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D693C-0D7A-4535-AE03-C27133DB17C9}">
  <dimension ref="A1:Z40"/>
  <sheetViews>
    <sheetView tabSelected="1" topLeftCell="A40" zoomScale="65" zoomScaleNormal="65" workbookViewId="0">
      <pane xSplit="3" topLeftCell="D1" activePane="topRight" state="frozen"/>
      <selection pane="topRight" activeCell="F73" sqref="F73"/>
    </sheetView>
  </sheetViews>
  <sheetFormatPr defaultColWidth="33.140625" defaultRowHeight="18.75" x14ac:dyDescent="0.25"/>
  <cols>
    <col min="1" max="1" width="3.85546875" style="51" bestFit="1" customWidth="1"/>
    <col min="2" max="2" width="16.85546875" style="51" bestFit="1" customWidth="1"/>
    <col min="3" max="3" width="21" style="51" bestFit="1" customWidth="1"/>
    <col min="4" max="4" width="24.42578125" style="51" bestFit="1" customWidth="1"/>
    <col min="5" max="5" width="39.85546875" style="51" bestFit="1" customWidth="1"/>
    <col min="6" max="6" width="116.140625" style="112" customWidth="1"/>
    <col min="7" max="7" width="26.42578125" style="51" customWidth="1"/>
    <col min="8" max="8" width="11.42578125" style="51" bestFit="1" customWidth="1"/>
    <col min="9" max="9" width="11.42578125" style="51" customWidth="1"/>
    <col min="10" max="10" width="6.42578125" style="51" customWidth="1"/>
    <col min="11" max="11" width="18.42578125" style="51" bestFit="1" customWidth="1"/>
    <col min="12" max="12" width="24.85546875" style="51" bestFit="1" customWidth="1"/>
    <col min="13" max="13" width="7.85546875" style="51" customWidth="1"/>
    <col min="14" max="14" width="9.42578125" style="51" customWidth="1"/>
    <col min="15" max="15" width="13.85546875" style="51" customWidth="1"/>
    <col min="16" max="16" width="26.7109375" style="51" bestFit="1" customWidth="1"/>
    <col min="17" max="17" width="31.28515625" style="51" bestFit="1" customWidth="1"/>
    <col min="18" max="18" width="9.42578125" style="51" bestFit="1" customWidth="1"/>
    <col min="19" max="19" width="7.7109375" style="51" bestFit="1" customWidth="1"/>
    <col min="20" max="20" width="29.28515625" style="51" bestFit="1" customWidth="1"/>
    <col min="21" max="21" width="27.42578125" style="51" bestFit="1" customWidth="1"/>
    <col min="22" max="16384" width="33.140625" style="51"/>
  </cols>
  <sheetData>
    <row r="1" spans="1:26" ht="19.5" x14ac:dyDescent="0.25">
      <c r="A1" s="50"/>
      <c r="B1" s="50"/>
      <c r="C1" s="50"/>
      <c r="D1" s="50"/>
      <c r="E1" s="50"/>
      <c r="F1" s="110"/>
      <c r="G1" s="162" t="s">
        <v>18</v>
      </c>
      <c r="H1" s="162"/>
      <c r="I1" s="162"/>
      <c r="J1" s="45" t="s">
        <v>334</v>
      </c>
      <c r="K1" s="165" t="s">
        <v>326</v>
      </c>
      <c r="L1" s="166"/>
      <c r="M1" s="163" t="s">
        <v>349</v>
      </c>
      <c r="N1" s="163"/>
      <c r="O1" s="163"/>
      <c r="P1" s="164" t="s">
        <v>252</v>
      </c>
      <c r="Q1" s="164"/>
      <c r="R1" s="163" t="s">
        <v>350</v>
      </c>
      <c r="S1" s="163"/>
      <c r="T1" s="164" t="s">
        <v>250</v>
      </c>
      <c r="U1" s="164"/>
    </row>
    <row r="2" spans="1:26" s="45" customFormat="1" x14ac:dyDescent="0.25">
      <c r="A2" s="72"/>
      <c r="B2" s="38" t="s">
        <v>63</v>
      </c>
      <c r="C2" s="38" t="s">
        <v>64</v>
      </c>
      <c r="D2" s="38" t="s">
        <v>65</v>
      </c>
      <c r="E2" s="38" t="s">
        <v>317</v>
      </c>
      <c r="F2" s="21" t="s">
        <v>66</v>
      </c>
      <c r="G2" s="38" t="s">
        <v>67</v>
      </c>
      <c r="H2" s="38" t="s">
        <v>68</v>
      </c>
      <c r="I2" s="38" t="s">
        <v>69</v>
      </c>
      <c r="J2" s="38" t="s">
        <v>325</v>
      </c>
      <c r="K2" s="38" t="s">
        <v>70</v>
      </c>
      <c r="L2" s="38" t="s">
        <v>71</v>
      </c>
      <c r="M2" s="73" t="s">
        <v>318</v>
      </c>
      <c r="N2" s="73" t="s">
        <v>319</v>
      </c>
      <c r="O2" s="73" t="s">
        <v>320</v>
      </c>
      <c r="P2" s="73" t="s">
        <v>324</v>
      </c>
      <c r="Q2" s="73" t="s">
        <v>323</v>
      </c>
      <c r="R2" s="73" t="s">
        <v>4</v>
      </c>
      <c r="S2" s="73" t="s">
        <v>1</v>
      </c>
      <c r="T2" s="73" t="s">
        <v>321</v>
      </c>
      <c r="U2" s="73" t="s">
        <v>322</v>
      </c>
      <c r="V2" s="51"/>
      <c r="W2" s="51"/>
      <c r="X2" s="51"/>
      <c r="Y2" s="51"/>
      <c r="Z2" s="51"/>
    </row>
    <row r="3" spans="1:26" ht="37.5" x14ac:dyDescent="0.25">
      <c r="A3" s="50">
        <v>1</v>
      </c>
      <c r="B3" s="52" t="s">
        <v>72</v>
      </c>
      <c r="C3" s="53" t="s">
        <v>73</v>
      </c>
      <c r="D3" s="53" t="s">
        <v>74</v>
      </c>
      <c r="E3" s="53" t="s">
        <v>230</v>
      </c>
      <c r="F3" s="49" t="s">
        <v>75</v>
      </c>
      <c r="G3" s="53">
        <v>756.7</v>
      </c>
      <c r="H3" s="53">
        <v>1.456E-2</v>
      </c>
      <c r="I3" s="54">
        <v>1.9239999999999999E-5</v>
      </c>
      <c r="J3" s="53">
        <v>-18</v>
      </c>
      <c r="K3" s="53">
        <v>-3.512</v>
      </c>
      <c r="L3" s="53">
        <v>-50.35</v>
      </c>
      <c r="M3" s="35">
        <v>10.75</v>
      </c>
      <c r="N3" s="35">
        <v>9.9499999999999993</v>
      </c>
      <c r="O3" s="35">
        <v>40.53</v>
      </c>
      <c r="P3" s="36">
        <f t="shared" ref="P3:P4" si="0">N3/M3</f>
        <v>0.9255813953488371</v>
      </c>
      <c r="Q3" s="36">
        <f t="shared" ref="Q3" si="1">O3/M3</f>
        <v>3.7702325581395351</v>
      </c>
      <c r="R3" s="37" t="s">
        <v>251</v>
      </c>
      <c r="S3" s="37">
        <v>90.8</v>
      </c>
      <c r="T3" s="36">
        <f t="shared" ref="T3" si="2">200/N3</f>
        <v>20.100502512562816</v>
      </c>
      <c r="U3" s="36">
        <f>S3/N3</f>
        <v>9.1256281407035171</v>
      </c>
      <c r="V3" s="45"/>
      <c r="W3" s="45"/>
      <c r="X3" s="45"/>
      <c r="Y3" s="45"/>
      <c r="Z3" s="45"/>
    </row>
    <row r="4" spans="1:26" ht="37.5" x14ac:dyDescent="0.25">
      <c r="A4" s="50">
        <v>2</v>
      </c>
      <c r="B4" s="52" t="s">
        <v>76</v>
      </c>
      <c r="C4" s="53"/>
      <c r="D4" s="53" t="s">
        <v>74</v>
      </c>
      <c r="E4" s="53" t="s">
        <v>231</v>
      </c>
      <c r="F4" s="49" t="s">
        <v>308</v>
      </c>
      <c r="G4" s="54">
        <v>98650</v>
      </c>
      <c r="H4" s="53">
        <v>1.2160000000000001E-2</v>
      </c>
      <c r="I4" s="54">
        <v>1.233E-7</v>
      </c>
      <c r="J4" s="53">
        <v>-1</v>
      </c>
      <c r="K4" s="53">
        <v>-4.7690000000000001</v>
      </c>
      <c r="L4" s="53">
        <v>-47.6</v>
      </c>
      <c r="M4" s="35">
        <v>0.629</v>
      </c>
      <c r="N4" s="35">
        <v>0.4</v>
      </c>
      <c r="O4" s="35">
        <v>10.83</v>
      </c>
      <c r="P4" s="36">
        <f t="shared" si="0"/>
        <v>0.63593004769475359</v>
      </c>
      <c r="Q4" s="36">
        <f>O4/M4</f>
        <v>17.217806041335454</v>
      </c>
      <c r="R4" s="37" t="s">
        <v>251</v>
      </c>
      <c r="S4" s="37" t="s">
        <v>251</v>
      </c>
      <c r="T4" s="36">
        <f>200/N4</f>
        <v>500</v>
      </c>
      <c r="U4" s="36">
        <f>200/N4</f>
        <v>500</v>
      </c>
    </row>
    <row r="5" spans="1:26" x14ac:dyDescent="0.25">
      <c r="A5" s="50">
        <v>3</v>
      </c>
      <c r="B5" s="53" t="s">
        <v>77</v>
      </c>
      <c r="C5" s="53"/>
      <c r="D5" s="53" t="s">
        <v>78</v>
      </c>
      <c r="E5" s="53" t="s">
        <v>232</v>
      </c>
      <c r="F5" s="49" t="s">
        <v>79</v>
      </c>
      <c r="G5" s="54">
        <v>32650</v>
      </c>
      <c r="H5" s="53">
        <v>5.4999999999999997E-3</v>
      </c>
      <c r="I5" s="54">
        <v>1.684E-7</v>
      </c>
      <c r="J5" s="53">
        <v>-1</v>
      </c>
      <c r="K5" s="53">
        <v>-1.2829999999999999</v>
      </c>
      <c r="L5" s="53">
        <v>-18.84</v>
      </c>
      <c r="M5" s="53"/>
      <c r="N5" s="53"/>
      <c r="O5" s="53"/>
      <c r="P5" s="53"/>
      <c r="Q5" s="53"/>
      <c r="R5" s="50"/>
      <c r="S5" s="50"/>
      <c r="T5" s="53"/>
      <c r="U5" s="53"/>
    </row>
    <row r="6" spans="1:26" x14ac:dyDescent="0.25">
      <c r="A6" s="50">
        <v>4</v>
      </c>
      <c r="B6" s="53" t="s">
        <v>80</v>
      </c>
      <c r="C6" s="53"/>
      <c r="D6" s="53" t="s">
        <v>78</v>
      </c>
      <c r="E6" s="53" t="s">
        <v>233</v>
      </c>
      <c r="F6" s="49" t="s">
        <v>81</v>
      </c>
      <c r="G6" s="54">
        <v>11320</v>
      </c>
      <c r="H6" s="53">
        <v>0.54010000000000002</v>
      </c>
      <c r="I6" s="54">
        <v>4.7719999999999997E-5</v>
      </c>
      <c r="J6" s="53">
        <v>-6</v>
      </c>
      <c r="K6" s="53">
        <v>-3.339</v>
      </c>
      <c r="L6" s="53">
        <v>-33.15</v>
      </c>
      <c r="M6" s="53"/>
      <c r="N6" s="53"/>
      <c r="O6" s="53"/>
      <c r="P6" s="53"/>
      <c r="Q6" s="53"/>
      <c r="R6" s="50"/>
      <c r="S6" s="50"/>
      <c r="T6" s="53"/>
      <c r="U6" s="53"/>
    </row>
    <row r="7" spans="1:26" ht="75" x14ac:dyDescent="0.25">
      <c r="A7" s="50">
        <v>5</v>
      </c>
      <c r="B7" s="52" t="s">
        <v>82</v>
      </c>
      <c r="C7" s="53" t="s">
        <v>83</v>
      </c>
      <c r="D7" s="53" t="s">
        <v>74</v>
      </c>
      <c r="E7" s="53" t="s">
        <v>234</v>
      </c>
      <c r="F7" s="49" t="s">
        <v>84</v>
      </c>
      <c r="G7" s="54">
        <v>38090</v>
      </c>
      <c r="H7" s="53">
        <v>9.7940000000000006E-3</v>
      </c>
      <c r="I7" s="54">
        <v>2.5709999999999999E-7</v>
      </c>
      <c r="J7" s="53">
        <v>-11</v>
      </c>
      <c r="K7" s="53">
        <v>-5.133</v>
      </c>
      <c r="L7" s="53">
        <v>-46.42</v>
      </c>
      <c r="M7" s="101">
        <v>0.97</v>
      </c>
      <c r="N7" s="35">
        <v>1.25</v>
      </c>
      <c r="O7" s="35">
        <v>2.68</v>
      </c>
      <c r="P7" s="36">
        <f t="shared" ref="P7" si="3">N7/M7</f>
        <v>1.2886597938144331</v>
      </c>
      <c r="Q7" s="36">
        <f t="shared" ref="Q7" si="4">O7/M7</f>
        <v>2.7628865979381447</v>
      </c>
      <c r="R7" s="37">
        <v>63.66</v>
      </c>
      <c r="S7" s="37">
        <v>15.87</v>
      </c>
      <c r="T7" s="36">
        <f>R7/N7</f>
        <v>50.927999999999997</v>
      </c>
      <c r="U7" s="36">
        <f>S7/N7</f>
        <v>12.696</v>
      </c>
    </row>
    <row r="8" spans="1:26" ht="37.5" x14ac:dyDescent="0.25">
      <c r="A8" s="50">
        <v>6</v>
      </c>
      <c r="B8" s="53" t="s">
        <v>85</v>
      </c>
      <c r="C8" s="53" t="s">
        <v>86</v>
      </c>
      <c r="D8" s="53" t="s">
        <v>87</v>
      </c>
      <c r="E8" s="53" t="s">
        <v>235</v>
      </c>
      <c r="F8" s="49" t="s">
        <v>309</v>
      </c>
      <c r="G8" s="53">
        <v>1209</v>
      </c>
      <c r="H8" s="53">
        <v>1.993E-2</v>
      </c>
      <c r="I8" s="54">
        <v>1.6480000000000001E-5</v>
      </c>
      <c r="J8" s="53">
        <v>-4</v>
      </c>
      <c r="K8" s="53">
        <v>1.1339999999999999</v>
      </c>
      <c r="L8" s="53">
        <v>-25.54</v>
      </c>
      <c r="M8" s="102"/>
      <c r="N8" s="53"/>
      <c r="O8" s="53"/>
      <c r="P8" s="53"/>
      <c r="Q8" s="53"/>
      <c r="R8" s="50"/>
      <c r="S8" s="50"/>
      <c r="T8" s="53"/>
      <c r="U8" s="53"/>
    </row>
    <row r="9" spans="1:26" ht="37.5" x14ac:dyDescent="0.25">
      <c r="A9" s="50">
        <v>7</v>
      </c>
      <c r="B9" s="53" t="s">
        <v>88</v>
      </c>
      <c r="C9" s="53" t="s">
        <v>89</v>
      </c>
      <c r="D9" s="53" t="s">
        <v>74</v>
      </c>
      <c r="E9" s="53" t="s">
        <v>236</v>
      </c>
      <c r="F9" s="49" t="s">
        <v>310</v>
      </c>
      <c r="G9" s="53">
        <v>9807</v>
      </c>
      <c r="H9" s="53">
        <v>1.137E-2</v>
      </c>
      <c r="I9" s="54">
        <v>1.159E-6</v>
      </c>
      <c r="J9" s="53">
        <v>-4</v>
      </c>
      <c r="K9" s="53">
        <v>-4.726</v>
      </c>
      <c r="L9" s="53">
        <v>-24.78</v>
      </c>
      <c r="M9" s="102"/>
      <c r="N9" s="53"/>
      <c r="O9" s="53"/>
      <c r="P9" s="53"/>
      <c r="Q9" s="53"/>
      <c r="R9" s="50"/>
      <c r="S9" s="50"/>
      <c r="T9" s="53"/>
      <c r="U9" s="53"/>
    </row>
    <row r="10" spans="1:26" x14ac:dyDescent="0.25">
      <c r="A10" s="50">
        <v>8</v>
      </c>
      <c r="B10" s="53" t="s">
        <v>90</v>
      </c>
      <c r="C10" s="53" t="s">
        <v>91</v>
      </c>
      <c r="D10" s="53" t="s">
        <v>78</v>
      </c>
      <c r="E10" s="53" t="s">
        <v>237</v>
      </c>
      <c r="F10" s="49" t="s">
        <v>92</v>
      </c>
      <c r="G10" s="53">
        <v>795.8</v>
      </c>
      <c r="H10" s="53">
        <v>2.081E-3</v>
      </c>
      <c r="I10" s="54">
        <v>2.615E-6</v>
      </c>
      <c r="J10" s="53">
        <v>-1</v>
      </c>
      <c r="K10" s="53">
        <v>-4.625</v>
      </c>
      <c r="L10" s="53">
        <v>-41.08</v>
      </c>
      <c r="M10" s="102"/>
      <c r="N10" s="53"/>
      <c r="O10" s="53"/>
      <c r="P10" s="53"/>
      <c r="Q10" s="53"/>
      <c r="R10" s="50"/>
      <c r="S10" s="50"/>
      <c r="T10" s="53"/>
      <c r="U10" s="53"/>
    </row>
    <row r="11" spans="1:26" ht="37.5" x14ac:dyDescent="0.25">
      <c r="A11" s="50">
        <v>9</v>
      </c>
      <c r="B11" s="52" t="s">
        <v>93</v>
      </c>
      <c r="C11" s="53" t="s">
        <v>94</v>
      </c>
      <c r="D11" s="53" t="s">
        <v>78</v>
      </c>
      <c r="E11" s="53" t="s">
        <v>238</v>
      </c>
      <c r="F11" s="49" t="s">
        <v>95</v>
      </c>
      <c r="G11" s="54">
        <v>21230</v>
      </c>
      <c r="H11" s="53">
        <v>5.9560000000000002E-2</v>
      </c>
      <c r="I11" s="54">
        <v>2.8049999999999998E-6</v>
      </c>
      <c r="J11" s="53">
        <v>-3</v>
      </c>
      <c r="K11" s="53">
        <v>-7.9240000000000004</v>
      </c>
      <c r="L11" s="53">
        <v>-73.94</v>
      </c>
      <c r="M11" s="101">
        <v>0.45300000000000001</v>
      </c>
      <c r="N11" s="35">
        <v>0.67</v>
      </c>
      <c r="O11" s="35">
        <v>0.86499999999999999</v>
      </c>
      <c r="P11" s="36">
        <f t="shared" ref="P11:P12" si="5">N11/M11</f>
        <v>1.4790286975717439</v>
      </c>
      <c r="Q11" s="36">
        <f t="shared" ref="Q11" si="6">O11/M11</f>
        <v>1.9094922737306843</v>
      </c>
      <c r="R11" s="37" t="s">
        <v>251</v>
      </c>
      <c r="S11" s="37" t="s">
        <v>251</v>
      </c>
      <c r="T11" s="36">
        <f t="shared" ref="T11" si="7">200/N11</f>
        <v>298.50746268656712</v>
      </c>
      <c r="U11" s="36">
        <f>200/N11</f>
        <v>298.50746268656712</v>
      </c>
    </row>
    <row r="12" spans="1:26" x14ac:dyDescent="0.25">
      <c r="A12" s="50">
        <v>10</v>
      </c>
      <c r="B12" s="52" t="s">
        <v>96</v>
      </c>
      <c r="C12" s="49"/>
      <c r="D12" s="53" t="s">
        <v>74</v>
      </c>
      <c r="E12" s="53" t="s">
        <v>158</v>
      </c>
      <c r="F12" s="49" t="s">
        <v>311</v>
      </c>
      <c r="G12" s="53">
        <v>3198</v>
      </c>
      <c r="H12" s="53">
        <v>1.218E-2</v>
      </c>
      <c r="I12" s="54">
        <v>3.8099999999999999E-6</v>
      </c>
      <c r="J12" s="53">
        <v>-15</v>
      </c>
      <c r="K12" s="53">
        <v>-5.266</v>
      </c>
      <c r="L12" s="53">
        <v>-19.89</v>
      </c>
      <c r="M12" s="99">
        <v>37.15</v>
      </c>
      <c r="N12" s="37">
        <v>54.15</v>
      </c>
      <c r="O12" s="37" t="s">
        <v>9</v>
      </c>
      <c r="P12" s="100">
        <f t="shared" si="5"/>
        <v>1.4576043068640647</v>
      </c>
      <c r="Q12" s="100">
        <f>100/M12</f>
        <v>2.6917900403768509</v>
      </c>
      <c r="R12" s="37" t="s">
        <v>251</v>
      </c>
      <c r="S12" s="37" t="s">
        <v>251</v>
      </c>
      <c r="T12" s="100">
        <f>200/N12</f>
        <v>3.6934441366574333</v>
      </c>
      <c r="U12" s="100">
        <f>200/N12</f>
        <v>3.6934441366574333</v>
      </c>
    </row>
    <row r="13" spans="1:26" x14ac:dyDescent="0.25">
      <c r="A13" s="50">
        <v>11</v>
      </c>
      <c r="B13" s="52" t="s">
        <v>97</v>
      </c>
      <c r="C13" s="49" t="s">
        <v>98</v>
      </c>
      <c r="D13" s="53" t="s">
        <v>87</v>
      </c>
      <c r="E13" s="53" t="s">
        <v>239</v>
      </c>
      <c r="F13" s="49" t="s">
        <v>99</v>
      </c>
      <c r="G13" s="53">
        <v>991</v>
      </c>
      <c r="H13" s="53">
        <v>4.8809999999999999E-3</v>
      </c>
      <c r="I13" s="54">
        <v>4.9250000000000003E-6</v>
      </c>
      <c r="J13" s="53">
        <v>15</v>
      </c>
      <c r="K13" s="53">
        <v>-6.2279999999999998</v>
      </c>
      <c r="L13" s="53">
        <v>-15.87</v>
      </c>
      <c r="M13" s="101">
        <v>38.42</v>
      </c>
      <c r="N13" s="35">
        <v>47.66</v>
      </c>
      <c r="O13" s="35" t="s">
        <v>9</v>
      </c>
      <c r="P13" s="36">
        <f>N13/M13</f>
        <v>1.2404997397188962</v>
      </c>
      <c r="Q13" s="36">
        <f>100/M13</f>
        <v>2.6028110359187924</v>
      </c>
      <c r="R13" s="37" t="s">
        <v>251</v>
      </c>
      <c r="S13" s="37" t="s">
        <v>251</v>
      </c>
      <c r="T13" s="36">
        <f>200/N13</f>
        <v>4.1963911036508605</v>
      </c>
      <c r="U13" s="36">
        <f>200/N13</f>
        <v>4.1963911036508605</v>
      </c>
    </row>
    <row r="14" spans="1:26" x14ac:dyDescent="0.25">
      <c r="A14" s="50">
        <v>12</v>
      </c>
      <c r="B14" s="52" t="s">
        <v>100</v>
      </c>
      <c r="C14" s="53"/>
      <c r="D14" s="53" t="s">
        <v>74</v>
      </c>
      <c r="E14" s="53" t="s">
        <v>240</v>
      </c>
      <c r="F14" s="49" t="s">
        <v>101</v>
      </c>
      <c r="G14" s="53">
        <v>445</v>
      </c>
      <c r="H14" s="53">
        <v>2.5699999999999998E-3</v>
      </c>
      <c r="I14" s="54">
        <v>5.7749999999999998E-6</v>
      </c>
      <c r="J14" s="53">
        <v>0</v>
      </c>
      <c r="K14" s="53">
        <v>-5.0469999999999997</v>
      </c>
      <c r="L14" s="53">
        <v>-45.78</v>
      </c>
      <c r="M14" s="35">
        <v>0.38800000000000001</v>
      </c>
      <c r="N14" s="35">
        <v>1.2</v>
      </c>
      <c r="O14" s="35">
        <v>1.49</v>
      </c>
      <c r="P14" s="36">
        <f t="shared" ref="P14:P16" si="8">N14/M14</f>
        <v>3.0927835051546388</v>
      </c>
      <c r="Q14" s="36">
        <f t="shared" ref="Q14:Q15" si="9">O14/M14</f>
        <v>3.84020618556701</v>
      </c>
      <c r="R14" s="35" t="s">
        <v>251</v>
      </c>
      <c r="S14" s="35" t="s">
        <v>251</v>
      </c>
      <c r="T14" s="36">
        <f t="shared" ref="T14:T16" si="10">200/N14</f>
        <v>166.66666666666669</v>
      </c>
      <c r="U14" s="36">
        <f>200/N14</f>
        <v>166.66666666666669</v>
      </c>
    </row>
    <row r="15" spans="1:26" ht="37.5" x14ac:dyDescent="0.25">
      <c r="A15" s="50">
        <v>13</v>
      </c>
      <c r="B15" s="52" t="s">
        <v>102</v>
      </c>
      <c r="C15" s="53"/>
      <c r="D15" s="53" t="s">
        <v>78</v>
      </c>
      <c r="E15" s="53" t="s">
        <v>241</v>
      </c>
      <c r="F15" s="49" t="s">
        <v>103</v>
      </c>
      <c r="G15" s="53">
        <v>2547</v>
      </c>
      <c r="H15" s="53">
        <v>1.9259999999999999E-2</v>
      </c>
      <c r="I15" s="54">
        <v>7.5639999999999999E-6</v>
      </c>
      <c r="J15" s="53">
        <v>-7</v>
      </c>
      <c r="K15" s="53">
        <v>-4.3150000000000004</v>
      </c>
      <c r="L15" s="53">
        <v>-32.56</v>
      </c>
      <c r="M15" s="35">
        <v>3.1120000000000001</v>
      </c>
      <c r="N15" s="35">
        <v>4.82</v>
      </c>
      <c r="O15" s="35">
        <v>15.7</v>
      </c>
      <c r="P15" s="36">
        <f t="shared" si="8"/>
        <v>1.5488431876606685</v>
      </c>
      <c r="Q15" s="36">
        <f t="shared" si="9"/>
        <v>5.0449871465295626</v>
      </c>
      <c r="R15" s="35" t="s">
        <v>251</v>
      </c>
      <c r="S15" s="35" t="s">
        <v>251</v>
      </c>
      <c r="T15" s="36">
        <f t="shared" si="10"/>
        <v>41.493775933609953</v>
      </c>
      <c r="U15" s="36">
        <f>200/N15</f>
        <v>41.493775933609953</v>
      </c>
    </row>
    <row r="16" spans="1:26" x14ac:dyDescent="0.25">
      <c r="A16" s="50">
        <v>14</v>
      </c>
      <c r="B16" s="52" t="s">
        <v>104</v>
      </c>
      <c r="C16" s="49"/>
      <c r="D16" s="53" t="s">
        <v>74</v>
      </c>
      <c r="E16" s="53" t="s">
        <v>242</v>
      </c>
      <c r="F16" s="49" t="s">
        <v>105</v>
      </c>
      <c r="G16" s="53">
        <v>1986</v>
      </c>
      <c r="H16" s="53">
        <v>1.847E-2</v>
      </c>
      <c r="I16" s="54">
        <v>9.302E-6</v>
      </c>
      <c r="J16" s="53">
        <v>-3</v>
      </c>
      <c r="K16" s="53">
        <v>-3.7040000000000002</v>
      </c>
      <c r="L16" s="53">
        <v>-12.63</v>
      </c>
      <c r="M16" s="35">
        <v>70.28</v>
      </c>
      <c r="N16" s="35">
        <v>60.01</v>
      </c>
      <c r="O16" s="35" t="s">
        <v>9</v>
      </c>
      <c r="P16" s="36">
        <f t="shared" si="8"/>
        <v>0.85387023335230505</v>
      </c>
      <c r="Q16" s="36">
        <f>100/M16</f>
        <v>1.4228799089356858</v>
      </c>
      <c r="R16" s="35" t="s">
        <v>251</v>
      </c>
      <c r="S16" s="35">
        <v>89.65</v>
      </c>
      <c r="T16" s="36">
        <f t="shared" si="10"/>
        <v>3.3327778703549411</v>
      </c>
      <c r="U16" s="36">
        <f>S16/N16</f>
        <v>1.4939176803866023</v>
      </c>
    </row>
    <row r="17" spans="1:21" x14ac:dyDescent="0.25">
      <c r="A17" s="50">
        <v>15</v>
      </c>
      <c r="B17" s="52" t="s">
        <v>106</v>
      </c>
      <c r="C17" s="49" t="s">
        <v>107</v>
      </c>
      <c r="D17" s="53" t="s">
        <v>78</v>
      </c>
      <c r="E17" s="53" t="s">
        <v>237</v>
      </c>
      <c r="F17" s="49" t="s">
        <v>108</v>
      </c>
      <c r="G17" s="53">
        <v>1039</v>
      </c>
      <c r="H17" s="53">
        <v>1.001E-2</v>
      </c>
      <c r="I17" s="54">
        <v>9.6320000000000003E-6</v>
      </c>
      <c r="J17" s="53">
        <v>-18</v>
      </c>
      <c r="K17" s="53">
        <v>-3.8359999999999999</v>
      </c>
      <c r="L17" s="53">
        <v>-37.89</v>
      </c>
      <c r="M17" s="35">
        <v>64</v>
      </c>
      <c r="N17" s="35" t="s">
        <v>9</v>
      </c>
      <c r="O17" s="35" t="s">
        <v>9</v>
      </c>
      <c r="P17" s="35" t="s">
        <v>62</v>
      </c>
      <c r="Q17" s="36">
        <f>100/M17</f>
        <v>1.5625</v>
      </c>
      <c r="R17" s="37" t="s">
        <v>251</v>
      </c>
      <c r="S17" s="37" t="s">
        <v>251</v>
      </c>
      <c r="T17" s="35" t="s">
        <v>62</v>
      </c>
      <c r="U17" s="35" t="s">
        <v>62</v>
      </c>
    </row>
    <row r="18" spans="1:21" x14ac:dyDescent="0.25">
      <c r="A18" s="50">
        <v>16</v>
      </c>
      <c r="B18" s="53" t="s">
        <v>109</v>
      </c>
      <c r="C18" s="50"/>
      <c r="D18" s="50"/>
      <c r="E18" s="55" t="s">
        <v>243</v>
      </c>
      <c r="F18" s="110" t="s">
        <v>110</v>
      </c>
      <c r="G18" s="56">
        <v>85490</v>
      </c>
      <c r="H18" s="50">
        <v>0.99029999999999996</v>
      </c>
      <c r="I18" s="56">
        <v>1.1579999999999999E-5</v>
      </c>
      <c r="J18" s="53">
        <v>10</v>
      </c>
      <c r="K18" s="53">
        <v>-4.7160000000000002</v>
      </c>
      <c r="L18" s="53">
        <v>-33.18</v>
      </c>
      <c r="M18" s="50"/>
      <c r="N18" s="50"/>
      <c r="O18" s="50"/>
      <c r="P18" s="50"/>
      <c r="Q18" s="50"/>
      <c r="R18" s="50"/>
      <c r="S18" s="50"/>
      <c r="T18" s="53"/>
      <c r="U18" s="53"/>
    </row>
    <row r="19" spans="1:21" ht="37.5" x14ac:dyDescent="0.25">
      <c r="A19" s="50">
        <v>17</v>
      </c>
      <c r="B19" s="53" t="s">
        <v>111</v>
      </c>
      <c r="C19" s="50"/>
      <c r="D19" s="50"/>
      <c r="E19" s="55" t="s">
        <v>244</v>
      </c>
      <c r="F19" s="110" t="s">
        <v>112</v>
      </c>
      <c r="G19" s="56">
        <v>41680</v>
      </c>
      <c r="H19" s="50">
        <v>0.49959999999999999</v>
      </c>
      <c r="I19" s="56">
        <v>1.199E-5</v>
      </c>
      <c r="J19" s="53">
        <v>-7</v>
      </c>
      <c r="K19" s="53">
        <v>1.5549999999999999</v>
      </c>
      <c r="L19" s="53">
        <v>-7.3</v>
      </c>
      <c r="M19" s="50"/>
      <c r="N19" s="50"/>
      <c r="O19" s="50"/>
      <c r="P19" s="50"/>
      <c r="Q19" s="50"/>
      <c r="R19" s="50"/>
      <c r="S19" s="50"/>
      <c r="T19" s="53"/>
      <c r="U19" s="53"/>
    </row>
    <row r="20" spans="1:21" ht="56.25" x14ac:dyDescent="0.25">
      <c r="A20" s="50">
        <v>18</v>
      </c>
      <c r="B20" s="53" t="s">
        <v>113</v>
      </c>
      <c r="C20" s="57" t="s">
        <v>114</v>
      </c>
      <c r="D20" s="50" t="s">
        <v>74</v>
      </c>
      <c r="E20" s="57" t="s">
        <v>245</v>
      </c>
      <c r="F20" s="111" t="s">
        <v>248</v>
      </c>
      <c r="G20" s="50">
        <v>2194</v>
      </c>
      <c r="H20" s="50">
        <v>2.7119999999999998E-2</v>
      </c>
      <c r="I20" s="56">
        <v>1.236E-5</v>
      </c>
      <c r="J20" s="53">
        <v>0</v>
      </c>
      <c r="K20" s="53">
        <v>-2.9929999999999999</v>
      </c>
      <c r="L20" s="53">
        <v>-40.25</v>
      </c>
      <c r="M20" s="50"/>
      <c r="N20" s="50"/>
      <c r="O20" s="50"/>
      <c r="P20" s="50"/>
      <c r="Q20" s="50"/>
      <c r="R20" s="50"/>
      <c r="S20" s="50"/>
      <c r="T20" s="53"/>
      <c r="U20" s="53"/>
    </row>
    <row r="21" spans="1:21" ht="37.5" x14ac:dyDescent="0.25">
      <c r="A21" s="50">
        <v>19</v>
      </c>
      <c r="B21" s="53" t="s">
        <v>115</v>
      </c>
      <c r="C21" s="57" t="s">
        <v>116</v>
      </c>
      <c r="D21" s="50" t="s">
        <v>78</v>
      </c>
      <c r="E21" s="50" t="s">
        <v>246</v>
      </c>
      <c r="F21" s="110" t="s">
        <v>117</v>
      </c>
      <c r="G21" s="50">
        <v>3063</v>
      </c>
      <c r="H21" s="50">
        <v>4.5330000000000002E-2</v>
      </c>
      <c r="I21" s="56">
        <v>1.4800000000000001E-5</v>
      </c>
      <c r="J21" s="53">
        <v>-2</v>
      </c>
      <c r="K21" s="53">
        <v>-5.1929999999999996</v>
      </c>
      <c r="L21" s="53">
        <v>-53.29</v>
      </c>
      <c r="M21" s="50"/>
      <c r="N21" s="50"/>
      <c r="O21" s="50"/>
      <c r="P21" s="50"/>
      <c r="Q21" s="50"/>
      <c r="R21" s="50"/>
      <c r="S21" s="50"/>
      <c r="T21" s="53"/>
      <c r="U21" s="53"/>
    </row>
    <row r="22" spans="1:21" ht="37.5" x14ac:dyDescent="0.25">
      <c r="A22" s="50">
        <v>20</v>
      </c>
      <c r="B22" s="53" t="s">
        <v>118</v>
      </c>
      <c r="C22" s="53"/>
      <c r="D22" s="50" t="s">
        <v>74</v>
      </c>
      <c r="E22" s="93" t="s">
        <v>257</v>
      </c>
      <c r="F22" s="111" t="s">
        <v>119</v>
      </c>
      <c r="G22" s="50">
        <v>1084</v>
      </c>
      <c r="H22" s="50">
        <v>1.907E-2</v>
      </c>
      <c r="I22" s="56">
        <v>1.7600000000000001E-5</v>
      </c>
      <c r="J22" s="53">
        <v>-6</v>
      </c>
      <c r="K22" s="53">
        <v>-3.0550000000000002</v>
      </c>
      <c r="L22" s="53">
        <v>-16.829999999999998</v>
      </c>
      <c r="M22" s="50"/>
      <c r="N22" s="50"/>
      <c r="O22" s="50"/>
      <c r="P22" s="50"/>
      <c r="Q22" s="50"/>
      <c r="R22" s="50"/>
      <c r="S22" s="50"/>
      <c r="T22" s="53"/>
      <c r="U22" s="53"/>
    </row>
    <row r="23" spans="1:21" x14ac:dyDescent="0.25">
      <c r="A23" s="50">
        <v>21</v>
      </c>
      <c r="B23" s="53" t="s">
        <v>120</v>
      </c>
      <c r="C23" s="53"/>
      <c r="D23" s="50" t="s">
        <v>78</v>
      </c>
      <c r="E23" s="93" t="s">
        <v>258</v>
      </c>
      <c r="F23" s="111" t="s">
        <v>121</v>
      </c>
      <c r="G23" s="50">
        <v>468.2</v>
      </c>
      <c r="H23" s="50">
        <v>9.0229999999999998E-3</v>
      </c>
      <c r="I23" s="56">
        <v>1.927E-5</v>
      </c>
      <c r="J23" s="53">
        <v>-10</v>
      </c>
      <c r="K23" s="53">
        <v>-4.282</v>
      </c>
      <c r="L23" s="53">
        <v>-35.96</v>
      </c>
      <c r="M23" s="50"/>
      <c r="N23" s="50"/>
      <c r="O23" s="50"/>
      <c r="P23" s="50"/>
      <c r="Q23" s="50"/>
      <c r="R23" s="50"/>
      <c r="S23" s="50"/>
      <c r="T23" s="53"/>
      <c r="U23" s="53"/>
    </row>
    <row r="24" spans="1:21" x14ac:dyDescent="0.25">
      <c r="A24" s="50">
        <v>22</v>
      </c>
      <c r="B24" s="53" t="s">
        <v>122</v>
      </c>
      <c r="C24" s="53"/>
      <c r="D24" s="50" t="s">
        <v>78</v>
      </c>
      <c r="E24" s="93" t="s">
        <v>259</v>
      </c>
      <c r="F24" s="111" t="s">
        <v>123</v>
      </c>
      <c r="G24" s="50">
        <v>348.9</v>
      </c>
      <c r="H24" s="56">
        <v>6.7530000000000003E-3</v>
      </c>
      <c r="I24" s="56">
        <v>1.9360000000000001E-5</v>
      </c>
      <c r="J24" s="53">
        <v>-2</v>
      </c>
      <c r="K24" s="53">
        <v>-3.6259999999999999</v>
      </c>
      <c r="L24" s="53">
        <v>-49.55</v>
      </c>
      <c r="M24" s="50"/>
      <c r="N24" s="50"/>
      <c r="O24" s="50"/>
      <c r="P24" s="50"/>
      <c r="Q24" s="50"/>
      <c r="R24" s="50"/>
      <c r="S24" s="50"/>
      <c r="T24" s="53"/>
      <c r="U24" s="53"/>
    </row>
    <row r="25" spans="1:21" x14ac:dyDescent="0.25">
      <c r="A25" s="50">
        <v>23</v>
      </c>
      <c r="B25" s="53" t="s">
        <v>124</v>
      </c>
      <c r="C25" s="53"/>
      <c r="D25" s="50" t="s">
        <v>78</v>
      </c>
      <c r="E25" s="93" t="s">
        <v>260</v>
      </c>
      <c r="F25" s="111" t="s">
        <v>125</v>
      </c>
      <c r="G25" s="50">
        <v>1011</v>
      </c>
      <c r="H25" s="50">
        <v>1.9879999999999998E-2</v>
      </c>
      <c r="I25" s="56">
        <v>1.967E-5</v>
      </c>
      <c r="J25" s="53">
        <v>-1</v>
      </c>
      <c r="K25" s="53">
        <v>-4.7930000000000001</v>
      </c>
      <c r="L25" s="53">
        <v>-41.97</v>
      </c>
      <c r="M25" s="50"/>
      <c r="N25" s="50"/>
      <c r="O25" s="50"/>
      <c r="P25" s="50"/>
      <c r="Q25" s="50"/>
      <c r="R25" s="50"/>
      <c r="S25" s="50"/>
      <c r="T25" s="50"/>
      <c r="U25" s="50"/>
    </row>
    <row r="26" spans="1:21" x14ac:dyDescent="0.25">
      <c r="A26" s="50">
        <v>24</v>
      </c>
      <c r="B26" s="53" t="s">
        <v>126</v>
      </c>
      <c r="C26" s="53"/>
      <c r="D26" s="50" t="s">
        <v>78</v>
      </c>
      <c r="E26" s="93" t="s">
        <v>261</v>
      </c>
      <c r="F26" s="111" t="s">
        <v>127</v>
      </c>
      <c r="G26" s="50">
        <v>1652</v>
      </c>
      <c r="H26" s="50">
        <v>3.9190000000000003E-2</v>
      </c>
      <c r="I26" s="56">
        <v>2.3730000000000001E-5</v>
      </c>
      <c r="J26" s="53">
        <v>-3</v>
      </c>
      <c r="K26" s="53">
        <v>-5.2089999999999996</v>
      </c>
      <c r="L26" s="53">
        <v>-34.42</v>
      </c>
      <c r="M26" s="50"/>
      <c r="N26" s="50"/>
      <c r="O26" s="50"/>
      <c r="P26" s="50"/>
      <c r="Q26" s="50"/>
      <c r="R26" s="50"/>
      <c r="S26" s="50"/>
      <c r="T26" s="50"/>
      <c r="U26" s="50"/>
    </row>
    <row r="27" spans="1:21" ht="37.5" x14ac:dyDescent="0.25">
      <c r="A27" s="50">
        <v>25</v>
      </c>
      <c r="B27" s="53" t="s">
        <v>128</v>
      </c>
      <c r="C27" s="53" t="s">
        <v>129</v>
      </c>
      <c r="D27" s="53" t="s">
        <v>87</v>
      </c>
      <c r="E27" s="93" t="s">
        <v>262</v>
      </c>
      <c r="F27" s="111" t="s">
        <v>130</v>
      </c>
      <c r="G27" s="50">
        <v>1416</v>
      </c>
      <c r="H27" s="50">
        <v>3.8210000000000001E-2</v>
      </c>
      <c r="I27" s="56">
        <v>2.6990000000000001E-5</v>
      </c>
      <c r="J27" s="53">
        <v>8.5</v>
      </c>
      <c r="K27" s="53">
        <v>-6.2249999999999996</v>
      </c>
      <c r="L27" s="53">
        <v>-36.85</v>
      </c>
      <c r="M27" s="50"/>
      <c r="N27" s="50"/>
      <c r="O27" s="50"/>
      <c r="P27" s="50"/>
      <c r="Q27" s="50"/>
      <c r="R27" s="50"/>
      <c r="S27" s="50"/>
      <c r="T27" s="50"/>
      <c r="U27" s="50"/>
    </row>
    <row r="28" spans="1:21" x14ac:dyDescent="0.25">
      <c r="A28" s="50">
        <v>26</v>
      </c>
      <c r="B28" s="53" t="s">
        <v>131</v>
      </c>
      <c r="C28" s="53"/>
      <c r="D28" s="50" t="s">
        <v>78</v>
      </c>
      <c r="E28" s="50" t="s">
        <v>263</v>
      </c>
      <c r="F28" s="111" t="s">
        <v>132</v>
      </c>
      <c r="G28" s="50">
        <v>8.0449999999999999</v>
      </c>
      <c r="H28" s="50">
        <v>8.8400000000000006E-3</v>
      </c>
      <c r="I28" s="50">
        <v>1.0989999999999999E-3</v>
      </c>
      <c r="J28" s="53">
        <v>-3</v>
      </c>
      <c r="K28" s="53">
        <v>-4.8819999999999997</v>
      </c>
      <c r="L28" s="53">
        <v>-56.32</v>
      </c>
      <c r="M28" s="50"/>
      <c r="N28" s="50"/>
      <c r="O28" s="50"/>
      <c r="P28" s="50"/>
      <c r="Q28" s="50"/>
      <c r="R28" s="50"/>
      <c r="S28" s="50"/>
      <c r="T28" s="50"/>
      <c r="U28" s="50"/>
    </row>
    <row r="29" spans="1:21" x14ac:dyDescent="0.25">
      <c r="A29" s="50">
        <v>27</v>
      </c>
      <c r="B29" s="53" t="s">
        <v>133</v>
      </c>
      <c r="C29" s="53"/>
      <c r="D29" s="50" t="s">
        <v>74</v>
      </c>
      <c r="E29" s="93" t="s">
        <v>264</v>
      </c>
      <c r="F29" s="111" t="s">
        <v>134</v>
      </c>
      <c r="G29" s="56">
        <v>37780</v>
      </c>
      <c r="H29" s="50">
        <v>1.0680000000000001</v>
      </c>
      <c r="I29" s="56">
        <v>2.828E-5</v>
      </c>
      <c r="J29" s="53">
        <v>10</v>
      </c>
      <c r="K29" s="53">
        <v>-4.3319999999999999</v>
      </c>
      <c r="L29" s="53">
        <v>-41.67</v>
      </c>
      <c r="M29" s="50"/>
      <c r="N29" s="50"/>
      <c r="O29" s="50"/>
      <c r="P29" s="50"/>
      <c r="Q29" s="50"/>
      <c r="R29" s="50"/>
      <c r="S29" s="50"/>
      <c r="T29" s="50"/>
      <c r="U29" s="50"/>
    </row>
    <row r="30" spans="1:21" x14ac:dyDescent="0.25">
      <c r="A30" s="50">
        <v>28</v>
      </c>
      <c r="B30" s="53" t="s">
        <v>135</v>
      </c>
      <c r="C30" s="53"/>
      <c r="D30" s="50" t="s">
        <v>78</v>
      </c>
      <c r="E30" s="93" t="s">
        <v>266</v>
      </c>
      <c r="F30" s="110" t="s">
        <v>265</v>
      </c>
      <c r="G30" s="50">
        <v>9854</v>
      </c>
      <c r="H30" s="50">
        <v>0.37940000000000002</v>
      </c>
      <c r="I30" s="56">
        <v>3.8500000000000001E-5</v>
      </c>
      <c r="J30" s="53">
        <v>1</v>
      </c>
      <c r="K30" s="53">
        <v>-4.5069999999999997</v>
      </c>
      <c r="L30" s="53">
        <v>-45.27</v>
      </c>
      <c r="M30" s="50"/>
      <c r="N30" s="50"/>
      <c r="O30" s="50"/>
      <c r="P30" s="50"/>
      <c r="Q30" s="50"/>
      <c r="R30" s="50"/>
      <c r="S30" s="50"/>
      <c r="T30" s="50"/>
      <c r="U30" s="50"/>
    </row>
    <row r="31" spans="1:21" x14ac:dyDescent="0.25">
      <c r="A31" s="50">
        <v>29</v>
      </c>
      <c r="B31" s="53" t="s">
        <v>136</v>
      </c>
      <c r="C31" s="53"/>
      <c r="D31" s="50" t="s">
        <v>78</v>
      </c>
      <c r="E31" s="50" t="s">
        <v>267</v>
      </c>
      <c r="F31" s="111" t="s">
        <v>137</v>
      </c>
      <c r="G31" s="50">
        <v>501.8</v>
      </c>
      <c r="H31" s="50">
        <v>2.426E-2</v>
      </c>
      <c r="I31" s="56">
        <v>4.8340000000000001E-5</v>
      </c>
      <c r="J31" s="53">
        <v>2</v>
      </c>
      <c r="K31" s="53">
        <v>-5.0999999999999996</v>
      </c>
      <c r="L31" s="53">
        <v>-41.47</v>
      </c>
      <c r="M31" s="50"/>
      <c r="N31" s="50"/>
      <c r="O31" s="50"/>
      <c r="P31" s="50"/>
      <c r="Q31" s="50"/>
      <c r="R31" s="50"/>
      <c r="S31" s="50"/>
      <c r="T31" s="50"/>
      <c r="U31" s="50"/>
    </row>
    <row r="32" spans="1:21" x14ac:dyDescent="0.25">
      <c r="A32" s="50">
        <v>30</v>
      </c>
      <c r="B32" s="53" t="s">
        <v>138</v>
      </c>
      <c r="C32" s="53"/>
      <c r="D32" s="50" t="s">
        <v>78</v>
      </c>
      <c r="E32" s="93" t="s">
        <v>271</v>
      </c>
      <c r="F32" s="110" t="s">
        <v>268</v>
      </c>
      <c r="G32" s="50">
        <v>3129</v>
      </c>
      <c r="H32" s="50">
        <v>0.1646</v>
      </c>
      <c r="I32" s="56">
        <v>5.2599999999999998E-5</v>
      </c>
      <c r="J32" s="53">
        <v>-10</v>
      </c>
      <c r="K32" s="53">
        <v>-3.3319999999999999</v>
      </c>
      <c r="L32" s="53">
        <v>-22.11</v>
      </c>
      <c r="M32" s="50"/>
      <c r="N32" s="50"/>
      <c r="O32" s="50"/>
      <c r="P32" s="50"/>
      <c r="Q32" s="50"/>
      <c r="R32" s="50"/>
      <c r="S32" s="50"/>
      <c r="T32" s="50"/>
      <c r="U32" s="50"/>
    </row>
    <row r="33" spans="1:21" ht="37.5" x14ac:dyDescent="0.25">
      <c r="A33" s="50">
        <v>31</v>
      </c>
      <c r="B33" s="53" t="s">
        <v>139</v>
      </c>
      <c r="C33" s="53" t="s">
        <v>140</v>
      </c>
      <c r="D33" s="50" t="s">
        <v>74</v>
      </c>
      <c r="E33" s="93" t="s">
        <v>242</v>
      </c>
      <c r="F33" s="110" t="s">
        <v>269</v>
      </c>
      <c r="G33" s="50">
        <v>5954</v>
      </c>
      <c r="H33" s="50">
        <v>0.32850000000000001</v>
      </c>
      <c r="I33" s="56">
        <v>5.5170000000000002E-5</v>
      </c>
      <c r="J33" s="53">
        <v>-5</v>
      </c>
      <c r="K33" s="53">
        <v>-2.7570000000000001</v>
      </c>
      <c r="L33" s="53">
        <v>-39.97</v>
      </c>
      <c r="M33" s="50"/>
      <c r="N33" s="50"/>
      <c r="O33" s="50"/>
      <c r="P33" s="50"/>
      <c r="Q33" s="50"/>
      <c r="R33" s="50"/>
      <c r="S33" s="50"/>
      <c r="T33" s="50"/>
      <c r="U33" s="50"/>
    </row>
    <row r="34" spans="1:21" ht="37.5" x14ac:dyDescent="0.25">
      <c r="A34" s="50">
        <v>32</v>
      </c>
      <c r="B34" s="53" t="s">
        <v>141</v>
      </c>
      <c r="C34" s="53"/>
      <c r="D34" s="50" t="s">
        <v>78</v>
      </c>
      <c r="E34" s="50" t="s">
        <v>272</v>
      </c>
      <c r="F34" s="110" t="s">
        <v>270</v>
      </c>
      <c r="G34" s="50">
        <v>6867</v>
      </c>
      <c r="H34" s="50">
        <v>0.37990000000000002</v>
      </c>
      <c r="I34" s="56">
        <v>5.5319999999999999E-5</v>
      </c>
      <c r="J34" s="53">
        <v>-11</v>
      </c>
      <c r="K34" s="53">
        <v>-3.9569999999999999</v>
      </c>
      <c r="L34" s="53">
        <v>-38.6</v>
      </c>
      <c r="M34" s="50"/>
      <c r="N34" s="50"/>
      <c r="O34" s="50"/>
      <c r="P34" s="50"/>
      <c r="Q34" s="50"/>
      <c r="R34" s="50"/>
      <c r="S34" s="50"/>
      <c r="T34" s="50"/>
      <c r="U34" s="50"/>
    </row>
    <row r="35" spans="1:21" x14ac:dyDescent="0.25">
      <c r="A35" s="50">
        <v>33</v>
      </c>
      <c r="B35" s="53" t="s">
        <v>142</v>
      </c>
      <c r="C35" s="53"/>
      <c r="D35" s="50" t="s">
        <v>74</v>
      </c>
      <c r="E35" s="93" t="s">
        <v>166</v>
      </c>
      <c r="F35" s="111" t="s">
        <v>143</v>
      </c>
      <c r="G35" s="56">
        <v>13850</v>
      </c>
      <c r="H35" s="50">
        <v>0.77990000000000004</v>
      </c>
      <c r="I35" s="56">
        <v>5.6329999999999998E-5</v>
      </c>
      <c r="J35" s="53">
        <v>-4</v>
      </c>
      <c r="K35" s="53">
        <v>-4.7309999999999999</v>
      </c>
      <c r="L35" s="53">
        <v>-37.28</v>
      </c>
      <c r="M35" s="50"/>
      <c r="N35" s="50"/>
      <c r="O35" s="50"/>
      <c r="P35" s="50"/>
      <c r="Q35" s="50"/>
      <c r="R35" s="50"/>
      <c r="S35" s="50"/>
      <c r="T35" s="50"/>
      <c r="U35" s="50"/>
    </row>
    <row r="36" spans="1:21" x14ac:dyDescent="0.25">
      <c r="A36" s="50">
        <v>34</v>
      </c>
      <c r="B36" s="53" t="s">
        <v>144</v>
      </c>
      <c r="C36" s="53"/>
      <c r="D36" s="50" t="s">
        <v>78</v>
      </c>
      <c r="E36" s="93" t="s">
        <v>170</v>
      </c>
      <c r="F36" s="111" t="s">
        <v>145</v>
      </c>
      <c r="G36" s="50">
        <v>160.9</v>
      </c>
      <c r="H36" s="50">
        <v>9.6860000000000002E-3</v>
      </c>
      <c r="I36" s="56">
        <v>6.02E-5</v>
      </c>
      <c r="J36" s="53">
        <v>-4</v>
      </c>
      <c r="K36" s="53">
        <v>-4.4340000000000002</v>
      </c>
      <c r="L36" s="53">
        <v>-27.91</v>
      </c>
      <c r="M36" s="50"/>
      <c r="N36" s="50"/>
      <c r="O36" s="50"/>
      <c r="P36" s="50"/>
      <c r="Q36" s="50"/>
      <c r="R36" s="50"/>
      <c r="S36" s="50"/>
      <c r="T36" s="50"/>
      <c r="U36" s="50"/>
    </row>
    <row r="37" spans="1:21" x14ac:dyDescent="0.25">
      <c r="A37" s="50">
        <v>35</v>
      </c>
      <c r="B37" s="53" t="s">
        <v>146</v>
      </c>
      <c r="C37" s="53" t="s">
        <v>147</v>
      </c>
      <c r="D37" s="50" t="s">
        <v>87</v>
      </c>
      <c r="E37" s="93" t="s">
        <v>273</v>
      </c>
      <c r="F37" s="111" t="s">
        <v>247</v>
      </c>
      <c r="G37" s="50">
        <v>9672</v>
      </c>
      <c r="H37" s="50">
        <v>0.7339</v>
      </c>
      <c r="I37" s="56">
        <v>7.5879999999999999E-5</v>
      </c>
      <c r="J37" s="53">
        <v>12</v>
      </c>
      <c r="K37" s="53">
        <v>-4.5910000000000002</v>
      </c>
      <c r="L37" s="53">
        <v>-38.74</v>
      </c>
      <c r="M37" s="50"/>
      <c r="N37" s="50"/>
      <c r="O37" s="50"/>
      <c r="P37" s="50"/>
      <c r="Q37" s="50"/>
      <c r="R37" s="50"/>
      <c r="S37" s="50"/>
      <c r="T37" s="50"/>
      <c r="U37" s="50"/>
    </row>
    <row r="38" spans="1:21" ht="37.5" x14ac:dyDescent="0.25">
      <c r="A38" s="50">
        <v>36</v>
      </c>
      <c r="B38" s="53" t="s">
        <v>148</v>
      </c>
      <c r="C38" s="53" t="s">
        <v>149</v>
      </c>
      <c r="D38" s="50" t="s">
        <v>74</v>
      </c>
      <c r="E38" s="93" t="s">
        <v>274</v>
      </c>
      <c r="F38" s="111" t="s">
        <v>249</v>
      </c>
      <c r="G38" s="56">
        <v>11450</v>
      </c>
      <c r="H38" s="50">
        <v>0.87560000000000004</v>
      </c>
      <c r="I38" s="56">
        <v>7.648E-5</v>
      </c>
      <c r="J38" s="53">
        <v>5</v>
      </c>
      <c r="K38" s="53">
        <v>-4.9290000000000003</v>
      </c>
      <c r="L38" s="53">
        <v>-48.49</v>
      </c>
      <c r="M38" s="50"/>
      <c r="N38" s="50"/>
      <c r="O38" s="50"/>
      <c r="P38" s="50"/>
      <c r="Q38" s="50"/>
      <c r="R38" s="50"/>
      <c r="S38" s="50"/>
      <c r="T38" s="50"/>
      <c r="U38" s="50"/>
    </row>
    <row r="40" spans="1:21" ht="93.75" x14ac:dyDescent="0.25">
      <c r="C40" s="114" t="s">
        <v>354</v>
      </c>
    </row>
  </sheetData>
  <mergeCells count="6">
    <mergeCell ref="G1:I1"/>
    <mergeCell ref="M1:O1"/>
    <mergeCell ref="P1:Q1"/>
    <mergeCell ref="R1:S1"/>
    <mergeCell ref="T1:U1"/>
    <mergeCell ref="K1:L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ACAF2-21DD-4D84-BDF0-E2F268E47C87}">
  <dimension ref="A1:Z41"/>
  <sheetViews>
    <sheetView topLeftCell="A35" workbookViewId="0">
      <pane xSplit="2" topLeftCell="C1" activePane="topRight" state="frozen"/>
      <selection pane="topRight" activeCell="E40" sqref="E40"/>
    </sheetView>
  </sheetViews>
  <sheetFormatPr defaultColWidth="9.140625" defaultRowHeight="15" x14ac:dyDescent="0.25"/>
  <cols>
    <col min="1" max="1" width="6.28515625" style="95" bestFit="1" customWidth="1"/>
    <col min="2" max="2" width="12.85546875" style="95" bestFit="1" customWidth="1"/>
    <col min="3" max="3" width="27.85546875" style="95" bestFit="1" customWidth="1"/>
    <col min="4" max="4" width="16.7109375" style="95" bestFit="1" customWidth="1"/>
    <col min="5" max="5" width="27.140625" style="95" bestFit="1" customWidth="1"/>
    <col min="6" max="6" width="47" style="97" customWidth="1"/>
    <col min="7" max="7" width="10.140625" style="95" bestFit="1" customWidth="1"/>
    <col min="8" max="8" width="9" style="95" bestFit="1" customWidth="1"/>
    <col min="9" max="9" width="8.42578125" style="95" bestFit="1" customWidth="1"/>
    <col min="10" max="10" width="5.28515625" style="95" bestFit="1" customWidth="1"/>
    <col min="11" max="11" width="14.7109375" style="95" bestFit="1" customWidth="1"/>
    <col min="12" max="12" width="19" style="95" bestFit="1" customWidth="1"/>
    <col min="13" max="13" width="7.42578125" style="95" bestFit="1" customWidth="1"/>
    <col min="14" max="14" width="9.42578125" style="95" bestFit="1" customWidth="1"/>
    <col min="15" max="15" width="13.85546875" style="95" bestFit="1" customWidth="1"/>
    <col min="16" max="16" width="16.85546875" style="95" bestFit="1" customWidth="1"/>
    <col min="17" max="17" width="18.28515625" style="95" bestFit="1" customWidth="1"/>
    <col min="18" max="18" width="9.28515625" style="95" bestFit="1" customWidth="1"/>
    <col min="19" max="19" width="7.7109375" style="95" bestFit="1" customWidth="1"/>
    <col min="20" max="20" width="20.140625" style="95" bestFit="1" customWidth="1"/>
    <col min="21" max="21" width="18" style="95" bestFit="1" customWidth="1"/>
    <col min="22" max="22" width="9.140625" style="95"/>
    <col min="23" max="23" width="28.42578125" style="3" bestFit="1" customWidth="1"/>
    <col min="24" max="24" width="33.85546875" style="3" bestFit="1" customWidth="1"/>
    <col min="25" max="25" width="29.85546875" style="3" bestFit="1" customWidth="1"/>
    <col min="26" max="26" width="21.42578125" style="3" bestFit="1" customWidth="1"/>
    <col min="27" max="16384" width="9.140625" style="95"/>
  </cols>
  <sheetData>
    <row r="1" spans="1:26" ht="17.25" x14ac:dyDescent="0.25">
      <c r="A1" s="59"/>
      <c r="B1" s="59"/>
      <c r="C1" s="59"/>
      <c r="D1" s="59"/>
      <c r="E1" s="59"/>
      <c r="F1" s="109"/>
      <c r="G1" s="167" t="s">
        <v>352</v>
      </c>
      <c r="H1" s="167"/>
      <c r="I1" s="167"/>
      <c r="J1" s="75" t="s">
        <v>334</v>
      </c>
      <c r="K1" s="170" t="s">
        <v>335</v>
      </c>
      <c r="L1" s="170"/>
      <c r="M1" s="168" t="s">
        <v>338</v>
      </c>
      <c r="N1" s="168"/>
      <c r="O1" s="168"/>
      <c r="P1" s="169" t="s">
        <v>252</v>
      </c>
      <c r="Q1" s="169"/>
      <c r="R1" s="168" t="s">
        <v>339</v>
      </c>
      <c r="S1" s="168"/>
      <c r="T1" s="169" t="s">
        <v>250</v>
      </c>
      <c r="U1" s="169"/>
      <c r="V1" s="94"/>
      <c r="W1" s="43"/>
      <c r="X1" s="43"/>
      <c r="Y1" s="43"/>
      <c r="Z1" s="43"/>
    </row>
    <row r="2" spans="1:26" s="97" customFormat="1" ht="33" x14ac:dyDescent="0.25">
      <c r="A2" s="74" t="s">
        <v>336</v>
      </c>
      <c r="B2" s="74" t="s">
        <v>63</v>
      </c>
      <c r="C2" s="74" t="s">
        <v>152</v>
      </c>
      <c r="D2" s="74" t="s">
        <v>64</v>
      </c>
      <c r="E2" s="74" t="s">
        <v>253</v>
      </c>
      <c r="F2" s="106" t="s">
        <v>189</v>
      </c>
      <c r="G2" s="74" t="s">
        <v>5</v>
      </c>
      <c r="H2" s="74" t="s">
        <v>6</v>
      </c>
      <c r="I2" s="74" t="s">
        <v>7</v>
      </c>
      <c r="J2" s="74" t="s">
        <v>150</v>
      </c>
      <c r="K2" s="74" t="s">
        <v>70</v>
      </c>
      <c r="L2" s="74" t="s">
        <v>151</v>
      </c>
      <c r="M2" s="65" t="s">
        <v>327</v>
      </c>
      <c r="N2" s="65" t="s">
        <v>328</v>
      </c>
      <c r="O2" s="65" t="s">
        <v>329</v>
      </c>
      <c r="P2" s="65" t="s">
        <v>330</v>
      </c>
      <c r="Q2" s="65" t="s">
        <v>331</v>
      </c>
      <c r="R2" s="65" t="s">
        <v>4</v>
      </c>
      <c r="S2" s="65" t="s">
        <v>1</v>
      </c>
      <c r="T2" s="65" t="s">
        <v>333</v>
      </c>
      <c r="U2" s="65" t="s">
        <v>332</v>
      </c>
      <c r="V2" s="96"/>
      <c r="W2" s="44"/>
      <c r="X2" s="44"/>
      <c r="Y2" s="44"/>
      <c r="Z2" s="44"/>
    </row>
    <row r="3" spans="1:26" ht="30" x14ac:dyDescent="0.25">
      <c r="A3" s="59">
        <v>1</v>
      </c>
      <c r="B3" s="58" t="s">
        <v>21</v>
      </c>
      <c r="C3" s="59" t="s">
        <v>153</v>
      </c>
      <c r="D3" s="59"/>
      <c r="E3" s="60" t="s">
        <v>275</v>
      </c>
      <c r="F3" s="109" t="s">
        <v>193</v>
      </c>
      <c r="G3" s="61">
        <v>6770</v>
      </c>
      <c r="H3" s="61">
        <v>6.1700000000000002E-6</v>
      </c>
      <c r="I3" s="61">
        <v>9.1199999999999995E-10</v>
      </c>
      <c r="J3" s="59">
        <v>-2</v>
      </c>
      <c r="K3" s="62">
        <v>-3.78</v>
      </c>
      <c r="L3" s="62">
        <v>-12.52</v>
      </c>
      <c r="M3" s="59">
        <v>3.96</v>
      </c>
      <c r="N3" s="59">
        <v>8.18</v>
      </c>
      <c r="O3" s="59">
        <v>7.81</v>
      </c>
      <c r="P3" s="66">
        <f>N3/M3</f>
        <v>2.0656565656565657</v>
      </c>
      <c r="Q3" s="66">
        <f>O3/M3</f>
        <v>1.9722222222222221</v>
      </c>
      <c r="R3" s="59">
        <v>31.24</v>
      </c>
      <c r="S3" s="59">
        <v>57.6</v>
      </c>
      <c r="T3" s="66">
        <f>R3/N3</f>
        <v>3.8190709046454767</v>
      </c>
      <c r="U3" s="66">
        <f>S3/N3</f>
        <v>7.0415647921760396</v>
      </c>
      <c r="V3" s="94"/>
      <c r="W3" s="4"/>
      <c r="X3" s="4"/>
      <c r="Y3" s="4"/>
      <c r="Z3" s="4"/>
    </row>
    <row r="4" spans="1:26" ht="90" x14ac:dyDescent="0.25">
      <c r="A4" s="59">
        <v>2</v>
      </c>
      <c r="B4" s="58" t="s">
        <v>32</v>
      </c>
      <c r="C4" s="59" t="s">
        <v>154</v>
      </c>
      <c r="D4" s="59" t="s">
        <v>31</v>
      </c>
      <c r="E4" s="67" t="s">
        <v>293</v>
      </c>
      <c r="F4" s="109" t="s">
        <v>194</v>
      </c>
      <c r="G4" s="61">
        <v>26700</v>
      </c>
      <c r="H4" s="61">
        <v>3.0799999999999998E-3</v>
      </c>
      <c r="I4" s="61">
        <v>1.1600000000000001E-7</v>
      </c>
      <c r="J4" s="59">
        <v>-1</v>
      </c>
      <c r="K4" s="62">
        <v>-1.2869999999999999</v>
      </c>
      <c r="L4" s="62">
        <v>-13.23</v>
      </c>
      <c r="M4" s="59">
        <v>2.41</v>
      </c>
      <c r="N4" s="59">
        <v>7.81</v>
      </c>
      <c r="O4" s="59">
        <v>5.77</v>
      </c>
      <c r="P4" s="66">
        <f t="shared" ref="P4:P23" si="0">N4/M4</f>
        <v>3.2406639004149373</v>
      </c>
      <c r="Q4" s="66">
        <f t="shared" ref="Q4:Q22" si="1">O4/M4</f>
        <v>2.3941908713692941</v>
      </c>
      <c r="R4" s="59" t="s">
        <v>30</v>
      </c>
      <c r="S4" s="59">
        <v>303.8</v>
      </c>
      <c r="T4" s="66">
        <f>400/N4</f>
        <v>51.216389244558265</v>
      </c>
      <c r="U4" s="66">
        <f t="shared" ref="U4:U9" si="2">S4/N4</f>
        <v>38.898847631241999</v>
      </c>
      <c r="V4" s="94"/>
      <c r="W4" s="4"/>
      <c r="X4" s="4"/>
      <c r="Y4" s="4"/>
      <c r="Z4" s="4"/>
    </row>
    <row r="5" spans="1:26" ht="30" x14ac:dyDescent="0.25">
      <c r="A5" s="59">
        <v>3</v>
      </c>
      <c r="B5" s="58" t="s">
        <v>41</v>
      </c>
      <c r="C5" s="59" t="s">
        <v>155</v>
      </c>
      <c r="D5" s="59"/>
      <c r="E5" s="60" t="s">
        <v>276</v>
      </c>
      <c r="F5" s="109" t="s">
        <v>195</v>
      </c>
      <c r="G5" s="61">
        <v>3270</v>
      </c>
      <c r="H5" s="61">
        <v>9.4600000000000001E-4</v>
      </c>
      <c r="I5" s="61">
        <v>2.8900000000000001E-7</v>
      </c>
      <c r="J5" s="59">
        <v>-1</v>
      </c>
      <c r="K5" s="62">
        <v>-4.9009999999999998</v>
      </c>
      <c r="L5" s="62">
        <v>-49.97</v>
      </c>
      <c r="M5" s="59">
        <v>47.91</v>
      </c>
      <c r="N5" s="59" t="s">
        <v>62</v>
      </c>
      <c r="O5" s="59" t="s">
        <v>62</v>
      </c>
      <c r="P5" s="59" t="s">
        <v>62</v>
      </c>
      <c r="Q5" s="59" t="s">
        <v>62</v>
      </c>
      <c r="R5" s="62" t="s">
        <v>62</v>
      </c>
      <c r="S5" s="62" t="s">
        <v>62</v>
      </c>
      <c r="T5" s="59" t="s">
        <v>62</v>
      </c>
      <c r="U5" s="59" t="s">
        <v>62</v>
      </c>
    </row>
    <row r="6" spans="1:26" ht="30" x14ac:dyDescent="0.25">
      <c r="A6" s="59">
        <v>4</v>
      </c>
      <c r="B6" s="58" t="s">
        <v>37</v>
      </c>
      <c r="C6" s="59" t="s">
        <v>153</v>
      </c>
      <c r="D6" s="61" t="s">
        <v>156</v>
      </c>
      <c r="E6" s="60" t="s">
        <v>277</v>
      </c>
      <c r="F6" s="109" t="s">
        <v>196</v>
      </c>
      <c r="G6" s="61">
        <v>2810000</v>
      </c>
      <c r="H6" s="61">
        <v>0.92600000000000005</v>
      </c>
      <c r="I6" s="61">
        <v>3.3000000000000002E-7</v>
      </c>
      <c r="J6" s="59">
        <v>-2.5</v>
      </c>
      <c r="K6" s="62">
        <v>-2.2029999999999998</v>
      </c>
      <c r="L6" s="62">
        <v>-30.37</v>
      </c>
      <c r="M6" s="59">
        <v>22.9</v>
      </c>
      <c r="N6" s="59">
        <v>8.69</v>
      </c>
      <c r="O6" s="59">
        <v>51.95</v>
      </c>
      <c r="P6" s="66">
        <f t="shared" si="0"/>
        <v>0.37947598253275111</v>
      </c>
      <c r="Q6" s="66">
        <f t="shared" si="1"/>
        <v>2.268558951965066</v>
      </c>
      <c r="R6" s="59">
        <v>100.5</v>
      </c>
      <c r="S6" s="59" t="s">
        <v>30</v>
      </c>
      <c r="T6" s="66">
        <f t="shared" ref="T6:T9" si="3">R6/N6</f>
        <v>11.565017261219793</v>
      </c>
      <c r="U6" s="66">
        <f>400/N6</f>
        <v>46.029919447640971</v>
      </c>
    </row>
    <row r="7" spans="1:26" ht="30" x14ac:dyDescent="0.25">
      <c r="A7" s="59">
        <v>5</v>
      </c>
      <c r="B7" s="58" t="s">
        <v>27</v>
      </c>
      <c r="C7" s="59" t="s">
        <v>157</v>
      </c>
      <c r="D7" s="59"/>
      <c r="E7" s="60" t="s">
        <v>278</v>
      </c>
      <c r="F7" s="109" t="s">
        <v>197</v>
      </c>
      <c r="G7" s="61">
        <v>3200</v>
      </c>
      <c r="H7" s="61">
        <v>1.6999999999999999E-3</v>
      </c>
      <c r="I7" s="61">
        <v>5.3200000000000005E-7</v>
      </c>
      <c r="J7" s="59">
        <v>26</v>
      </c>
      <c r="K7" s="62">
        <v>-4.593</v>
      </c>
      <c r="L7" s="62">
        <v>-40.01</v>
      </c>
      <c r="M7" s="68">
        <v>0.69799999999999995</v>
      </c>
      <c r="N7" s="59">
        <v>0.96</v>
      </c>
      <c r="O7" s="59">
        <v>1.1890000000000001</v>
      </c>
      <c r="P7" s="66">
        <f t="shared" si="0"/>
        <v>1.3753581661891119</v>
      </c>
      <c r="Q7" s="66">
        <f t="shared" si="1"/>
        <v>1.703438395415473</v>
      </c>
      <c r="R7" s="59">
        <v>100.4</v>
      </c>
      <c r="S7" s="59">
        <v>28.58</v>
      </c>
      <c r="T7" s="66">
        <f t="shared" si="3"/>
        <v>104.58333333333334</v>
      </c>
      <c r="U7" s="66">
        <f t="shared" si="2"/>
        <v>29.770833333333332</v>
      </c>
    </row>
    <row r="8" spans="1:26" ht="30" x14ac:dyDescent="0.25">
      <c r="A8" s="59">
        <v>6</v>
      </c>
      <c r="B8" s="59" t="s">
        <v>40</v>
      </c>
      <c r="C8" s="59" t="s">
        <v>157</v>
      </c>
      <c r="D8" s="59"/>
      <c r="E8" s="60" t="s">
        <v>294</v>
      </c>
      <c r="F8" s="109" t="s">
        <v>198</v>
      </c>
      <c r="G8" s="59">
        <v>164000</v>
      </c>
      <c r="H8" s="61">
        <v>0.32100000000000001</v>
      </c>
      <c r="I8" s="61">
        <v>1.95E-6</v>
      </c>
      <c r="J8" s="59">
        <v>-7</v>
      </c>
      <c r="K8" s="62">
        <v>-4.2140000000000004</v>
      </c>
      <c r="L8" s="62">
        <v>-43.23</v>
      </c>
      <c r="M8" s="68"/>
      <c r="N8" s="59"/>
      <c r="O8" s="62"/>
      <c r="P8" s="66"/>
      <c r="Q8" s="66"/>
      <c r="R8" s="62"/>
      <c r="S8" s="62"/>
      <c r="T8" s="66"/>
      <c r="U8" s="66"/>
    </row>
    <row r="9" spans="1:26" ht="30" x14ac:dyDescent="0.25">
      <c r="A9" s="59">
        <v>7</v>
      </c>
      <c r="B9" s="58" t="s">
        <v>23</v>
      </c>
      <c r="C9" s="59" t="s">
        <v>157</v>
      </c>
      <c r="D9" s="59"/>
      <c r="E9" s="60" t="s">
        <v>237</v>
      </c>
      <c r="F9" s="109" t="s">
        <v>199</v>
      </c>
      <c r="G9" s="61">
        <v>85200</v>
      </c>
      <c r="H9" s="61">
        <v>0.56399999999999995</v>
      </c>
      <c r="I9" s="61">
        <v>6.6200000000000001E-6</v>
      </c>
      <c r="J9" s="59">
        <v>-3</v>
      </c>
      <c r="K9" s="62">
        <v>-0.72199999999999998</v>
      </c>
      <c r="L9" s="62">
        <v>-34.700000000000003</v>
      </c>
      <c r="M9" s="68">
        <v>0.41949999999999998</v>
      </c>
      <c r="N9" s="59">
        <v>0.59299999999999997</v>
      </c>
      <c r="O9" s="59">
        <v>0.253</v>
      </c>
      <c r="P9" s="66">
        <f t="shared" si="0"/>
        <v>1.4135876042908224</v>
      </c>
      <c r="Q9" s="66">
        <f t="shared" si="1"/>
        <v>0.60309892729439807</v>
      </c>
      <c r="R9" s="59">
        <v>32.32</v>
      </c>
      <c r="S9" s="59">
        <v>6.84</v>
      </c>
      <c r="T9" s="66">
        <f t="shared" si="3"/>
        <v>54.502529510961217</v>
      </c>
      <c r="U9" s="66">
        <f t="shared" si="2"/>
        <v>11.534569983136594</v>
      </c>
    </row>
    <row r="10" spans="1:26" ht="30" x14ac:dyDescent="0.25">
      <c r="A10" s="59">
        <v>8</v>
      </c>
      <c r="B10" s="58" t="s">
        <v>26</v>
      </c>
      <c r="C10" s="59" t="s">
        <v>153</v>
      </c>
      <c r="D10" s="59"/>
      <c r="E10" s="60" t="s">
        <v>279</v>
      </c>
      <c r="F10" s="109" t="s">
        <v>200</v>
      </c>
      <c r="G10" s="61">
        <v>234</v>
      </c>
      <c r="H10" s="61">
        <v>1.82E-3</v>
      </c>
      <c r="I10" s="61">
        <v>7.7500000000000003E-6</v>
      </c>
      <c r="J10" s="59">
        <v>-4</v>
      </c>
      <c r="K10" s="62">
        <v>-5.8070000000000004</v>
      </c>
      <c r="L10" s="62">
        <v>-22.96</v>
      </c>
      <c r="M10" s="59">
        <v>97.31</v>
      </c>
      <c r="N10" s="59">
        <v>75.790000000000006</v>
      </c>
      <c r="O10" s="62" t="s">
        <v>254</v>
      </c>
      <c r="P10" s="66">
        <f t="shared" si="0"/>
        <v>0.77885109444044809</v>
      </c>
      <c r="Q10" s="66"/>
      <c r="R10" s="62" t="s">
        <v>62</v>
      </c>
      <c r="S10" s="62" t="s">
        <v>62</v>
      </c>
      <c r="T10" s="66"/>
      <c r="U10" s="69"/>
    </row>
    <row r="11" spans="1:26" ht="45" x14ac:dyDescent="0.25">
      <c r="A11" s="59">
        <v>9</v>
      </c>
      <c r="B11" s="58" t="s">
        <v>228</v>
      </c>
      <c r="C11" s="59" t="s">
        <v>160</v>
      </c>
      <c r="D11" s="59" t="s">
        <v>229</v>
      </c>
      <c r="E11" s="60" t="s">
        <v>280</v>
      </c>
      <c r="F11" s="109" t="s">
        <v>255</v>
      </c>
      <c r="G11" s="70">
        <v>1970</v>
      </c>
      <c r="H11" s="70">
        <v>1.8200000000000001E-2</v>
      </c>
      <c r="I11" s="70">
        <v>9.2699999999999993E-6</v>
      </c>
      <c r="J11" s="71">
        <v>-4.5</v>
      </c>
      <c r="K11" s="71">
        <v>-4.32</v>
      </c>
      <c r="L11" s="71">
        <v>-36.9</v>
      </c>
      <c r="M11" s="59">
        <v>1.22</v>
      </c>
      <c r="N11" s="59">
        <v>1.0900000000000001</v>
      </c>
      <c r="O11" s="59">
        <v>0.72</v>
      </c>
      <c r="P11" s="66">
        <f t="shared" si="0"/>
        <v>0.89344262295081978</v>
      </c>
      <c r="Q11" s="66">
        <f t="shared" si="1"/>
        <v>0.5901639344262295</v>
      </c>
      <c r="R11" s="59" t="s">
        <v>30</v>
      </c>
      <c r="S11" s="59" t="s">
        <v>11</v>
      </c>
      <c r="T11" s="66">
        <f>400/N11</f>
        <v>366.97247706422013</v>
      </c>
      <c r="U11" s="66">
        <v>366.97</v>
      </c>
    </row>
    <row r="12" spans="1:26" ht="45" x14ac:dyDescent="0.25">
      <c r="A12" s="59">
        <v>10</v>
      </c>
      <c r="B12" s="58" t="s">
        <v>39</v>
      </c>
      <c r="C12" s="59" t="s">
        <v>154</v>
      </c>
      <c r="D12" s="59" t="s">
        <v>38</v>
      </c>
      <c r="E12" s="67" t="s">
        <v>295</v>
      </c>
      <c r="F12" s="109" t="s">
        <v>201</v>
      </c>
      <c r="G12" s="59">
        <v>39300</v>
      </c>
      <c r="H12" s="61">
        <v>0.498</v>
      </c>
      <c r="I12" s="61">
        <v>1.27E-5</v>
      </c>
      <c r="J12" s="59">
        <v>0</v>
      </c>
      <c r="K12" s="62">
        <v>-7.0659999999999998</v>
      </c>
      <c r="L12" s="62">
        <v>-45.84</v>
      </c>
      <c r="M12" s="62">
        <v>3.2000000000000002E-3</v>
      </c>
      <c r="N12" s="62">
        <v>5.5999999999999999E-3</v>
      </c>
      <c r="O12" s="62">
        <v>2.3999999999999998E-3</v>
      </c>
      <c r="P12" s="66">
        <f t="shared" si="0"/>
        <v>1.75</v>
      </c>
      <c r="Q12" s="66">
        <f t="shared" si="1"/>
        <v>0.74999999999999989</v>
      </c>
      <c r="R12" s="62">
        <v>82.93</v>
      </c>
      <c r="S12" s="62">
        <v>9.24</v>
      </c>
      <c r="T12" s="62">
        <v>1480.89</v>
      </c>
      <c r="U12" s="69">
        <v>165</v>
      </c>
      <c r="V12" s="98"/>
    </row>
    <row r="13" spans="1:26" ht="15.75" x14ac:dyDescent="0.25">
      <c r="A13" s="59">
        <v>11</v>
      </c>
      <c r="B13" s="58" t="s">
        <v>29</v>
      </c>
      <c r="C13" s="59" t="s">
        <v>153</v>
      </c>
      <c r="D13" s="59"/>
      <c r="E13" s="67" t="s">
        <v>296</v>
      </c>
      <c r="F13" s="109" t="s">
        <v>202</v>
      </c>
      <c r="G13" s="59">
        <v>1360</v>
      </c>
      <c r="H13" s="61">
        <v>1.95E-2</v>
      </c>
      <c r="I13" s="61">
        <v>1.43E-5</v>
      </c>
      <c r="J13" s="59">
        <v>-2.5</v>
      </c>
      <c r="K13" s="62">
        <v>-4.7949999999999999</v>
      </c>
      <c r="L13" s="62">
        <v>-37.590000000000003</v>
      </c>
      <c r="M13" s="59" t="s">
        <v>9</v>
      </c>
      <c r="N13" s="59">
        <v>70.2</v>
      </c>
      <c r="O13" s="62" t="s">
        <v>62</v>
      </c>
      <c r="P13" s="66"/>
      <c r="Q13" s="66"/>
      <c r="R13" s="62" t="s">
        <v>62</v>
      </c>
      <c r="S13" s="62" t="s">
        <v>62</v>
      </c>
      <c r="T13" s="62"/>
      <c r="U13" s="69"/>
    </row>
    <row r="14" spans="1:26" ht="30" x14ac:dyDescent="0.25">
      <c r="A14" s="59">
        <v>12</v>
      </c>
      <c r="B14" s="58" t="s">
        <v>28</v>
      </c>
      <c r="C14" s="59" t="s">
        <v>160</v>
      </c>
      <c r="D14" s="59"/>
      <c r="E14" s="60" t="s">
        <v>281</v>
      </c>
      <c r="F14" s="109" t="s">
        <v>203</v>
      </c>
      <c r="G14" s="61">
        <v>3260</v>
      </c>
      <c r="H14" s="61">
        <v>5.1700000000000003E-2</v>
      </c>
      <c r="I14" s="61">
        <v>1.5800000000000001E-5</v>
      </c>
      <c r="J14" s="59">
        <v>-5</v>
      </c>
      <c r="K14" s="62">
        <v>-6.6379999999999999</v>
      </c>
      <c r="L14" s="62">
        <v>-47.16</v>
      </c>
      <c r="M14" s="59">
        <v>0.184</v>
      </c>
      <c r="N14" s="59">
        <v>0.28000000000000003</v>
      </c>
      <c r="O14" s="59">
        <v>1.1140000000000001</v>
      </c>
      <c r="P14" s="66">
        <f t="shared" si="0"/>
        <v>1.5217391304347827</v>
      </c>
      <c r="Q14" s="66">
        <f t="shared" si="1"/>
        <v>6.054347826086957</v>
      </c>
      <c r="R14" s="59">
        <v>29.6</v>
      </c>
      <c r="S14" s="59">
        <v>15.17</v>
      </c>
      <c r="T14" s="69">
        <f>R14/N14</f>
        <v>105.71428571428571</v>
      </c>
      <c r="U14" s="69">
        <f>S14/N14</f>
        <v>54.178571428571423</v>
      </c>
    </row>
    <row r="15" spans="1:26" ht="45" x14ac:dyDescent="0.25">
      <c r="A15" s="59">
        <v>13</v>
      </c>
      <c r="B15" s="58" t="s">
        <v>22</v>
      </c>
      <c r="C15" s="59" t="s">
        <v>153</v>
      </c>
      <c r="D15" s="59"/>
      <c r="E15" s="60" t="s">
        <v>282</v>
      </c>
      <c r="F15" s="109" t="s">
        <v>204</v>
      </c>
      <c r="G15" s="61">
        <v>1560</v>
      </c>
      <c r="H15" s="61">
        <v>3.1199999999999999E-2</v>
      </c>
      <c r="I15" s="61">
        <v>2.0000000000000002E-5</v>
      </c>
      <c r="J15" s="59">
        <v>17</v>
      </c>
      <c r="K15" s="62">
        <v>-5.67</v>
      </c>
      <c r="L15" s="62">
        <v>-41.89</v>
      </c>
      <c r="M15" s="59">
        <v>0.33</v>
      </c>
      <c r="N15" s="59">
        <v>0.249</v>
      </c>
      <c r="O15" s="59">
        <v>0.33700000000000002</v>
      </c>
      <c r="P15" s="66">
        <f t="shared" si="0"/>
        <v>0.75454545454545452</v>
      </c>
      <c r="Q15" s="66">
        <f t="shared" si="1"/>
        <v>1.0212121212121212</v>
      </c>
      <c r="R15" s="59">
        <v>119.1</v>
      </c>
      <c r="S15" s="59">
        <v>29.65</v>
      </c>
      <c r="T15" s="69">
        <f>R15/N15</f>
        <v>478.31325301204816</v>
      </c>
      <c r="U15" s="69">
        <f t="shared" ref="U15:U17" si="4">S15/N15</f>
        <v>119.07630522088353</v>
      </c>
    </row>
    <row r="16" spans="1:26" ht="30" x14ac:dyDescent="0.25">
      <c r="A16" s="59">
        <v>14</v>
      </c>
      <c r="B16" s="59" t="s">
        <v>171</v>
      </c>
      <c r="C16" s="59" t="s">
        <v>160</v>
      </c>
      <c r="D16" s="61"/>
      <c r="E16" s="60" t="s">
        <v>161</v>
      </c>
      <c r="F16" s="109" t="s">
        <v>205</v>
      </c>
      <c r="G16" s="61">
        <v>38800</v>
      </c>
      <c r="H16" s="61">
        <v>0.95</v>
      </c>
      <c r="I16" s="61">
        <v>2.4499999999999999E-5</v>
      </c>
      <c r="J16" s="59">
        <v>-2.5</v>
      </c>
      <c r="K16" s="62">
        <v>-3.77</v>
      </c>
      <c r="L16" s="62">
        <v>-41.13</v>
      </c>
      <c r="M16" s="62"/>
      <c r="N16" s="62"/>
      <c r="O16" s="62"/>
      <c r="P16" s="66"/>
      <c r="Q16" s="66"/>
      <c r="R16" s="62"/>
      <c r="S16" s="62"/>
      <c r="T16" s="69"/>
      <c r="U16" s="69"/>
    </row>
    <row r="17" spans="1:21" ht="30" x14ac:dyDescent="0.25">
      <c r="A17" s="59">
        <v>15</v>
      </c>
      <c r="B17" s="58" t="s">
        <v>20</v>
      </c>
      <c r="C17" s="59" t="s">
        <v>153</v>
      </c>
      <c r="D17" s="59"/>
      <c r="E17" s="60" t="s">
        <v>159</v>
      </c>
      <c r="F17" s="109" t="s">
        <v>206</v>
      </c>
      <c r="G17" s="59">
        <v>1858</v>
      </c>
      <c r="H17" s="59">
        <v>4.8599999999999997E-2</v>
      </c>
      <c r="I17" s="61">
        <v>2.62E-5</v>
      </c>
      <c r="J17" s="59">
        <v>-4</v>
      </c>
      <c r="K17" s="62">
        <v>-4.4370000000000003</v>
      </c>
      <c r="L17" s="62">
        <v>-31.68</v>
      </c>
      <c r="M17" s="59">
        <v>1.56</v>
      </c>
      <c r="N17" s="59">
        <v>2.81</v>
      </c>
      <c r="O17" s="59">
        <v>3.66</v>
      </c>
      <c r="P17" s="66">
        <f t="shared" si="0"/>
        <v>1.8012820512820513</v>
      </c>
      <c r="Q17" s="66">
        <f t="shared" si="1"/>
        <v>2.3461538461538463</v>
      </c>
      <c r="R17" s="59">
        <v>7.9630000000000001</v>
      </c>
      <c r="S17" s="59">
        <v>11.9</v>
      </c>
      <c r="T17" s="69">
        <f>R17/N17</f>
        <v>2.8338078291814948</v>
      </c>
      <c r="U17" s="69">
        <f t="shared" si="4"/>
        <v>4.234875444839858</v>
      </c>
    </row>
    <row r="18" spans="1:21" ht="30" x14ac:dyDescent="0.25">
      <c r="A18" s="59">
        <v>16</v>
      </c>
      <c r="B18" s="59" t="s">
        <v>172</v>
      </c>
      <c r="C18" s="59" t="s">
        <v>160</v>
      </c>
      <c r="D18" s="61"/>
      <c r="E18" s="60" t="s">
        <v>162</v>
      </c>
      <c r="F18" s="109" t="s">
        <v>207</v>
      </c>
      <c r="G18" s="61">
        <v>35800</v>
      </c>
      <c r="H18" s="61">
        <v>0.95299999999999996</v>
      </c>
      <c r="I18" s="61">
        <v>2.6599999999999999E-5</v>
      </c>
      <c r="J18" s="59">
        <v>-2.5</v>
      </c>
      <c r="K18" s="62">
        <v>-5.31</v>
      </c>
      <c r="L18" s="62">
        <v>-47.39</v>
      </c>
      <c r="M18" s="62"/>
      <c r="N18" s="62"/>
      <c r="O18" s="62"/>
      <c r="P18" s="66"/>
      <c r="Q18" s="66"/>
      <c r="R18" s="62"/>
      <c r="S18" s="62"/>
      <c r="T18" s="62"/>
      <c r="U18" s="69"/>
    </row>
    <row r="19" spans="1:21" ht="75" x14ac:dyDescent="0.25">
      <c r="A19" s="59">
        <v>17</v>
      </c>
      <c r="B19" s="58" t="s">
        <v>34</v>
      </c>
      <c r="C19" s="59" t="s">
        <v>154</v>
      </c>
      <c r="D19" s="59" t="s">
        <v>33</v>
      </c>
      <c r="E19" s="60" t="s">
        <v>283</v>
      </c>
      <c r="F19" s="109" t="s">
        <v>208</v>
      </c>
      <c r="G19" s="59">
        <v>1010</v>
      </c>
      <c r="H19" s="61">
        <v>2.8899999999999999E-2</v>
      </c>
      <c r="I19" s="61">
        <v>2.8600000000000001E-5</v>
      </c>
      <c r="J19" s="59">
        <v>-7</v>
      </c>
      <c r="K19" s="62">
        <v>-7.5389999999999997</v>
      </c>
      <c r="L19" s="62">
        <v>-66.900000000000006</v>
      </c>
      <c r="M19" s="59" t="s">
        <v>9</v>
      </c>
      <c r="N19" s="59" t="s">
        <v>9</v>
      </c>
      <c r="O19" s="62" t="s">
        <v>62</v>
      </c>
      <c r="P19" s="62" t="s">
        <v>62</v>
      </c>
      <c r="Q19" s="62" t="s">
        <v>62</v>
      </c>
      <c r="R19" s="62" t="s">
        <v>62</v>
      </c>
      <c r="S19" s="62" t="s">
        <v>62</v>
      </c>
      <c r="T19" s="62" t="s">
        <v>62</v>
      </c>
      <c r="U19" s="69" t="s">
        <v>62</v>
      </c>
    </row>
    <row r="20" spans="1:21" ht="30" x14ac:dyDescent="0.25">
      <c r="A20" s="59">
        <v>18</v>
      </c>
      <c r="B20" s="58" t="s">
        <v>24</v>
      </c>
      <c r="C20" s="59" t="s">
        <v>160</v>
      </c>
      <c r="D20" s="59"/>
      <c r="E20" s="60" t="s">
        <v>284</v>
      </c>
      <c r="F20" s="109" t="s">
        <v>209</v>
      </c>
      <c r="G20" s="59">
        <v>102000</v>
      </c>
      <c r="H20" s="61">
        <v>3.67</v>
      </c>
      <c r="I20" s="61">
        <v>3.6100000000000003E-5</v>
      </c>
      <c r="J20" s="59">
        <v>-4.5</v>
      </c>
      <c r="K20" s="62">
        <v>-5.8</v>
      </c>
      <c r="L20" s="62">
        <v>-56.51</v>
      </c>
      <c r="M20" s="59">
        <v>32.15</v>
      </c>
      <c r="N20" s="59">
        <v>23.37</v>
      </c>
      <c r="O20" s="62" t="s">
        <v>62</v>
      </c>
      <c r="P20" s="66">
        <f t="shared" si="0"/>
        <v>0.72690513219284614</v>
      </c>
      <c r="Q20" s="62" t="s">
        <v>62</v>
      </c>
      <c r="R20" s="62" t="s">
        <v>30</v>
      </c>
      <c r="S20" s="62" t="s">
        <v>30</v>
      </c>
      <c r="T20" s="69">
        <f>400/N20</f>
        <v>17.115960633290541</v>
      </c>
      <c r="U20" s="69">
        <f>400/N20</f>
        <v>17.115960633290541</v>
      </c>
    </row>
    <row r="21" spans="1:21" ht="30" x14ac:dyDescent="0.25">
      <c r="A21" s="59">
        <v>19</v>
      </c>
      <c r="B21" s="59" t="s">
        <v>173</v>
      </c>
      <c r="C21" s="59" t="s">
        <v>160</v>
      </c>
      <c r="D21" s="61"/>
      <c r="E21" s="60" t="s">
        <v>163</v>
      </c>
      <c r="F21" s="109" t="s">
        <v>210</v>
      </c>
      <c r="G21" s="61">
        <v>47700</v>
      </c>
      <c r="H21" s="61">
        <v>1.84</v>
      </c>
      <c r="I21" s="61">
        <v>3.8699999999999999E-5</v>
      </c>
      <c r="J21" s="59">
        <v>-3.5</v>
      </c>
      <c r="K21" s="59"/>
      <c r="L21" s="59"/>
      <c r="M21" s="59"/>
      <c r="N21" s="59"/>
      <c r="O21" s="62"/>
      <c r="P21" s="66"/>
      <c r="Q21" s="66"/>
      <c r="R21" s="59"/>
      <c r="S21" s="59"/>
      <c r="T21" s="66"/>
      <c r="U21" s="66"/>
    </row>
    <row r="22" spans="1:21" ht="30" x14ac:dyDescent="0.25">
      <c r="A22" s="59">
        <v>20</v>
      </c>
      <c r="B22" s="58" t="s">
        <v>36</v>
      </c>
      <c r="C22" s="59" t="s">
        <v>154</v>
      </c>
      <c r="D22" s="59" t="s">
        <v>35</v>
      </c>
      <c r="E22" s="60" t="s">
        <v>297</v>
      </c>
      <c r="F22" s="109" t="s">
        <v>211</v>
      </c>
      <c r="G22" s="61">
        <v>11000</v>
      </c>
      <c r="H22" s="61">
        <v>0.442</v>
      </c>
      <c r="I22" s="61">
        <v>4.0000000000000003E-5</v>
      </c>
      <c r="J22" s="59">
        <v>-4</v>
      </c>
      <c r="K22" s="62">
        <v>-4.423</v>
      </c>
      <c r="L22" s="62">
        <v>-38.979999999999997</v>
      </c>
      <c r="M22" s="62">
        <v>1.46E-2</v>
      </c>
      <c r="N22" s="62">
        <v>1.7000000000000001E-2</v>
      </c>
      <c r="O22" s="62">
        <v>1.0500000000000001E-2</v>
      </c>
      <c r="P22" s="66">
        <f t="shared" si="0"/>
        <v>1.1643835616438356</v>
      </c>
      <c r="Q22" s="66">
        <f t="shared" si="1"/>
        <v>0.71917808219178081</v>
      </c>
      <c r="R22" s="62">
        <v>8.84</v>
      </c>
      <c r="S22" s="62">
        <v>15.91</v>
      </c>
      <c r="T22" s="69">
        <v>497.74</v>
      </c>
      <c r="U22" s="69">
        <v>895.83</v>
      </c>
    </row>
    <row r="23" spans="1:21" ht="30" x14ac:dyDescent="0.25">
      <c r="A23" s="59">
        <v>21</v>
      </c>
      <c r="B23" s="58" t="s">
        <v>25</v>
      </c>
      <c r="C23" s="59" t="s">
        <v>160</v>
      </c>
      <c r="D23" s="59"/>
      <c r="E23" s="60" t="s">
        <v>164</v>
      </c>
      <c r="F23" s="109" t="s">
        <v>212</v>
      </c>
      <c r="G23" s="61">
        <v>6940</v>
      </c>
      <c r="H23" s="61">
        <v>0.28000000000000003</v>
      </c>
      <c r="I23" s="61">
        <v>4.0299999999999997E-5</v>
      </c>
      <c r="J23" s="59">
        <v>-3</v>
      </c>
      <c r="K23" s="62">
        <v>-6.1139999999999999</v>
      </c>
      <c r="L23" s="62">
        <v>-40.97</v>
      </c>
      <c r="M23" s="59">
        <v>20.7</v>
      </c>
      <c r="N23" s="59">
        <v>17.079999999999998</v>
      </c>
      <c r="O23" s="62" t="s">
        <v>62</v>
      </c>
      <c r="P23" s="66">
        <f t="shared" si="0"/>
        <v>0.82512077294685982</v>
      </c>
      <c r="Q23" s="62" t="s">
        <v>62</v>
      </c>
      <c r="R23" s="59">
        <v>38.96</v>
      </c>
      <c r="S23" s="59">
        <v>87.82</v>
      </c>
      <c r="T23" s="69">
        <f>R23/N23</f>
        <v>2.2810304449648715</v>
      </c>
      <c r="U23" s="69">
        <f>S23/17.08</f>
        <v>5.1416861826697895</v>
      </c>
    </row>
    <row r="24" spans="1:21" ht="30" x14ac:dyDescent="0.25">
      <c r="A24" s="59">
        <v>22</v>
      </c>
      <c r="B24" s="59" t="s">
        <v>174</v>
      </c>
      <c r="C24" s="59" t="s">
        <v>153</v>
      </c>
      <c r="D24" s="59"/>
      <c r="E24" s="60" t="s">
        <v>285</v>
      </c>
      <c r="F24" s="109" t="s">
        <v>213</v>
      </c>
      <c r="G24" s="61">
        <v>40700</v>
      </c>
      <c r="H24" s="61">
        <v>1.76</v>
      </c>
      <c r="I24" s="61">
        <v>4.3300000000000002E-5</v>
      </c>
      <c r="J24" s="59">
        <v>-3</v>
      </c>
      <c r="K24" s="62">
        <v>-3.4249999999999998</v>
      </c>
      <c r="L24" s="62">
        <v>-45.41</v>
      </c>
      <c r="M24" s="62"/>
      <c r="N24" s="62"/>
      <c r="O24" s="62"/>
      <c r="P24" s="62"/>
      <c r="Q24" s="62"/>
      <c r="R24" s="62"/>
      <c r="S24" s="62"/>
      <c r="T24" s="62"/>
      <c r="U24" s="62"/>
    </row>
    <row r="25" spans="1:21" ht="30" x14ac:dyDescent="0.25">
      <c r="A25" s="59">
        <v>23</v>
      </c>
      <c r="B25" s="59" t="s">
        <v>175</v>
      </c>
      <c r="C25" s="59" t="s">
        <v>160</v>
      </c>
      <c r="D25" s="59"/>
      <c r="E25" s="60" t="s">
        <v>165</v>
      </c>
      <c r="F25" s="109" t="s">
        <v>214</v>
      </c>
      <c r="G25" s="61">
        <v>8680</v>
      </c>
      <c r="H25" s="61">
        <v>0.39700000000000002</v>
      </c>
      <c r="I25" s="61">
        <v>4.5800000000000002E-5</v>
      </c>
      <c r="J25" s="59">
        <v>-4</v>
      </c>
      <c r="K25" s="62">
        <v>-5.0540000000000003</v>
      </c>
      <c r="L25" s="62">
        <v>-25.78</v>
      </c>
      <c r="M25" s="62"/>
      <c r="N25" s="62"/>
      <c r="O25" s="62"/>
      <c r="P25" s="62"/>
      <c r="Q25" s="62"/>
      <c r="R25" s="62"/>
      <c r="S25" s="62"/>
      <c r="T25" s="62"/>
      <c r="U25" s="62"/>
    </row>
    <row r="26" spans="1:21" ht="30" x14ac:dyDescent="0.25">
      <c r="A26" s="59">
        <v>24</v>
      </c>
      <c r="B26" s="59" t="s">
        <v>176</v>
      </c>
      <c r="C26" s="59" t="s">
        <v>160</v>
      </c>
      <c r="D26" s="59"/>
      <c r="E26" s="60" t="s">
        <v>166</v>
      </c>
      <c r="F26" s="109" t="s">
        <v>215</v>
      </c>
      <c r="G26" s="59">
        <v>23800</v>
      </c>
      <c r="H26" s="61">
        <v>1.1499999999999999</v>
      </c>
      <c r="I26" s="61">
        <v>4.8300000000000002E-5</v>
      </c>
      <c r="J26" s="59">
        <v>-2.5</v>
      </c>
      <c r="K26" s="62">
        <v>-5.2949999999999999</v>
      </c>
      <c r="L26" s="62">
        <v>-33.799999999999997</v>
      </c>
      <c r="M26" s="62"/>
      <c r="N26" s="62"/>
      <c r="O26" s="62"/>
      <c r="P26" s="62"/>
      <c r="Q26" s="62"/>
      <c r="R26" s="62"/>
      <c r="S26" s="62"/>
      <c r="T26" s="62"/>
      <c r="U26" s="62"/>
    </row>
    <row r="27" spans="1:21" ht="45" x14ac:dyDescent="0.25">
      <c r="A27" s="59">
        <v>25</v>
      </c>
      <c r="B27" s="59" t="s">
        <v>177</v>
      </c>
      <c r="C27" s="59" t="s">
        <v>153</v>
      </c>
      <c r="D27" s="59"/>
      <c r="E27" s="67" t="s">
        <v>274</v>
      </c>
      <c r="F27" s="109" t="s">
        <v>216</v>
      </c>
      <c r="G27" s="61">
        <v>16200</v>
      </c>
      <c r="H27" s="61">
        <v>0.82599999999999996</v>
      </c>
      <c r="I27" s="61">
        <v>5.0899999999999997E-5</v>
      </c>
      <c r="J27" s="59">
        <v>0</v>
      </c>
      <c r="K27" s="62">
        <v>-3.577</v>
      </c>
      <c r="L27" s="62">
        <v>-44.23</v>
      </c>
      <c r="M27" s="62"/>
      <c r="N27" s="62"/>
      <c r="O27" s="62"/>
      <c r="P27" s="62"/>
      <c r="Q27" s="62"/>
      <c r="R27" s="62"/>
      <c r="S27" s="62"/>
      <c r="T27" s="62"/>
      <c r="U27" s="62"/>
    </row>
    <row r="28" spans="1:21" ht="30" x14ac:dyDescent="0.25">
      <c r="A28" s="59">
        <v>26</v>
      </c>
      <c r="B28" s="59" t="s">
        <v>178</v>
      </c>
      <c r="C28" s="59" t="s">
        <v>160</v>
      </c>
      <c r="D28" s="59"/>
      <c r="E28" s="60" t="s">
        <v>167</v>
      </c>
      <c r="F28" s="109" t="s">
        <v>217</v>
      </c>
      <c r="G28" s="61">
        <v>15500</v>
      </c>
      <c r="H28" s="61">
        <v>0.83499999999999996</v>
      </c>
      <c r="I28" s="61">
        <v>5.3900000000000002E-5</v>
      </c>
      <c r="J28" s="59">
        <v>-1</v>
      </c>
      <c r="K28" s="62">
        <v>-4.3630000000000004</v>
      </c>
      <c r="L28" s="62">
        <v>-49.03</v>
      </c>
      <c r="M28" s="62"/>
      <c r="N28" s="62"/>
      <c r="O28" s="62"/>
      <c r="P28" s="62"/>
      <c r="Q28" s="62"/>
      <c r="R28" s="62"/>
      <c r="S28" s="62"/>
      <c r="T28" s="62"/>
      <c r="U28" s="62"/>
    </row>
    <row r="29" spans="1:21" ht="30" x14ac:dyDescent="0.25">
      <c r="A29" s="59">
        <v>27</v>
      </c>
      <c r="B29" s="59" t="s">
        <v>179</v>
      </c>
      <c r="C29" s="59" t="s">
        <v>157</v>
      </c>
      <c r="D29" s="59"/>
      <c r="E29" s="67" t="s">
        <v>286</v>
      </c>
      <c r="F29" s="109" t="s">
        <v>218</v>
      </c>
      <c r="G29" s="61">
        <v>22100</v>
      </c>
      <c r="H29" s="61">
        <v>1.22</v>
      </c>
      <c r="I29" s="61">
        <v>5.5099999999999998E-5</v>
      </c>
      <c r="J29" s="59">
        <v>-4</v>
      </c>
      <c r="K29" s="62">
        <v>-5.0750000000000002</v>
      </c>
      <c r="L29" s="62">
        <v>-35.950000000000003</v>
      </c>
      <c r="M29" s="62"/>
      <c r="N29" s="62"/>
      <c r="O29" s="62"/>
      <c r="P29" s="62"/>
      <c r="Q29" s="62"/>
      <c r="R29" s="62"/>
      <c r="S29" s="62"/>
      <c r="T29" s="62"/>
      <c r="U29" s="62"/>
    </row>
    <row r="30" spans="1:21" ht="30" x14ac:dyDescent="0.25">
      <c r="A30" s="59">
        <v>28</v>
      </c>
      <c r="B30" s="59" t="s">
        <v>180</v>
      </c>
      <c r="C30" s="59" t="s">
        <v>157</v>
      </c>
      <c r="D30" s="59"/>
      <c r="E30" s="60" t="s">
        <v>287</v>
      </c>
      <c r="F30" s="109" t="s">
        <v>219</v>
      </c>
      <c r="G30" s="59">
        <v>12400</v>
      </c>
      <c r="H30" s="61">
        <v>0.72299999999999998</v>
      </c>
      <c r="I30" s="61">
        <v>5.8400000000000003E-5</v>
      </c>
      <c r="J30" s="59">
        <v>-2.5</v>
      </c>
      <c r="K30" s="62">
        <v>-6.0110000000000001</v>
      </c>
      <c r="L30" s="62">
        <v>-43.46</v>
      </c>
      <c r="M30" s="62"/>
      <c r="N30" s="62"/>
      <c r="O30" s="62"/>
      <c r="P30" s="62"/>
      <c r="Q30" s="62"/>
      <c r="R30" s="62"/>
      <c r="S30" s="62"/>
      <c r="T30" s="62"/>
      <c r="U30" s="62"/>
    </row>
    <row r="31" spans="1:21" ht="30" x14ac:dyDescent="0.25">
      <c r="A31" s="59">
        <v>29</v>
      </c>
      <c r="B31" s="59" t="s">
        <v>181</v>
      </c>
      <c r="C31" s="59" t="s">
        <v>160</v>
      </c>
      <c r="D31" s="61"/>
      <c r="E31" s="60" t="s">
        <v>168</v>
      </c>
      <c r="F31" s="109" t="s">
        <v>220</v>
      </c>
      <c r="G31" s="61">
        <v>37200</v>
      </c>
      <c r="H31" s="61">
        <v>2.35</v>
      </c>
      <c r="I31" s="61">
        <v>6.3200000000000005E-5</v>
      </c>
      <c r="J31" s="59">
        <v>0.5</v>
      </c>
      <c r="K31" s="62">
        <v>-2.5179999999999998</v>
      </c>
      <c r="L31" s="62">
        <v>-11.93</v>
      </c>
      <c r="M31" s="62"/>
      <c r="N31" s="62"/>
      <c r="O31" s="62"/>
      <c r="P31" s="62"/>
      <c r="Q31" s="62"/>
      <c r="R31" s="62"/>
      <c r="S31" s="62"/>
      <c r="T31" s="62"/>
      <c r="U31" s="62"/>
    </row>
    <row r="32" spans="1:21" ht="45" x14ac:dyDescent="0.25">
      <c r="A32" s="59">
        <v>30</v>
      </c>
      <c r="B32" s="59" t="s">
        <v>182</v>
      </c>
      <c r="C32" s="59" t="s">
        <v>157</v>
      </c>
      <c r="D32" s="59"/>
      <c r="E32" s="67" t="s">
        <v>288</v>
      </c>
      <c r="F32" s="109" t="s">
        <v>221</v>
      </c>
      <c r="G32" s="61">
        <v>6220</v>
      </c>
      <c r="H32" s="61">
        <v>0.40600000000000003</v>
      </c>
      <c r="I32" s="61">
        <v>6.5300000000000002E-5</v>
      </c>
      <c r="J32" s="59">
        <v>-4</v>
      </c>
      <c r="K32" s="62">
        <v>-3.6190000000000002</v>
      </c>
      <c r="L32" s="62">
        <v>-41</v>
      </c>
      <c r="M32" s="62"/>
      <c r="N32" s="62"/>
      <c r="O32" s="62"/>
      <c r="P32" s="62"/>
      <c r="Q32" s="62"/>
      <c r="R32" s="62"/>
      <c r="S32" s="62"/>
      <c r="T32" s="62"/>
      <c r="U32" s="62"/>
    </row>
    <row r="33" spans="1:21" ht="30" x14ac:dyDescent="0.25">
      <c r="A33" s="59">
        <v>31</v>
      </c>
      <c r="B33" s="59" t="s">
        <v>183</v>
      </c>
      <c r="C33" s="59" t="s">
        <v>160</v>
      </c>
      <c r="D33" s="61"/>
      <c r="E33" s="60" t="s">
        <v>169</v>
      </c>
      <c r="F33" s="109" t="s">
        <v>222</v>
      </c>
      <c r="G33" s="61">
        <v>25800</v>
      </c>
      <c r="H33" s="61">
        <v>1.73</v>
      </c>
      <c r="I33" s="61">
        <v>6.7199999999999994E-5</v>
      </c>
      <c r="J33" s="59">
        <v>-2.5</v>
      </c>
      <c r="K33" s="62">
        <v>-5.6989999999999998</v>
      </c>
      <c r="L33" s="62">
        <v>-27.94</v>
      </c>
      <c r="M33" s="62"/>
      <c r="N33" s="62"/>
      <c r="O33" s="62"/>
      <c r="P33" s="62"/>
      <c r="Q33" s="62"/>
      <c r="R33" s="62"/>
      <c r="S33" s="62"/>
      <c r="T33" s="62"/>
      <c r="U33" s="62"/>
    </row>
    <row r="34" spans="1:21" ht="15.75" x14ac:dyDescent="0.25">
      <c r="A34" s="59">
        <v>32</v>
      </c>
      <c r="B34" s="59" t="s">
        <v>184</v>
      </c>
      <c r="C34" s="59" t="s">
        <v>153</v>
      </c>
      <c r="D34" s="59"/>
      <c r="E34" s="60" t="s">
        <v>289</v>
      </c>
      <c r="F34" s="109" t="s">
        <v>223</v>
      </c>
      <c r="G34" s="61">
        <v>14800</v>
      </c>
      <c r="H34" s="61">
        <v>1.1399999999999999</v>
      </c>
      <c r="I34" s="61">
        <v>7.6799999999999997E-5</v>
      </c>
      <c r="J34" s="59">
        <v>-4</v>
      </c>
      <c r="K34" s="62">
        <v>-4.8609999999999998</v>
      </c>
      <c r="L34" s="62">
        <v>-40.590000000000003</v>
      </c>
      <c r="M34" s="62"/>
      <c r="N34" s="62"/>
      <c r="O34" s="62"/>
      <c r="P34" s="62"/>
      <c r="Q34" s="62"/>
      <c r="R34" s="62"/>
      <c r="S34" s="62"/>
      <c r="T34" s="62"/>
      <c r="U34" s="62"/>
    </row>
    <row r="35" spans="1:21" ht="30" x14ac:dyDescent="0.25">
      <c r="A35" s="59">
        <v>33</v>
      </c>
      <c r="B35" s="59" t="s">
        <v>185</v>
      </c>
      <c r="C35" s="59" t="s">
        <v>155</v>
      </c>
      <c r="D35" s="59"/>
      <c r="E35" s="60" t="s">
        <v>290</v>
      </c>
      <c r="F35" s="109" t="s">
        <v>224</v>
      </c>
      <c r="G35" s="59">
        <v>1960</v>
      </c>
      <c r="H35" s="61">
        <v>0.16500000000000001</v>
      </c>
      <c r="I35" s="61">
        <v>8.4400000000000005E-5</v>
      </c>
      <c r="J35" s="59">
        <v>-4</v>
      </c>
      <c r="K35" s="62">
        <v>-4.0640000000000001</v>
      </c>
      <c r="L35" s="62">
        <v>-25.15</v>
      </c>
      <c r="M35" s="62"/>
      <c r="N35" s="62"/>
      <c r="O35" s="62"/>
      <c r="P35" s="62"/>
      <c r="Q35" s="62"/>
      <c r="R35" s="62"/>
      <c r="S35" s="62"/>
      <c r="T35" s="62"/>
      <c r="U35" s="62"/>
    </row>
    <row r="36" spans="1:21" ht="30" x14ac:dyDescent="0.25">
      <c r="A36" s="59">
        <v>34</v>
      </c>
      <c r="B36" s="59" t="s">
        <v>186</v>
      </c>
      <c r="C36" s="59" t="s">
        <v>157</v>
      </c>
      <c r="D36" s="61"/>
      <c r="E36" s="60" t="s">
        <v>291</v>
      </c>
      <c r="F36" s="109" t="s">
        <v>225</v>
      </c>
      <c r="G36" s="61">
        <v>17200</v>
      </c>
      <c r="H36" s="61">
        <v>1.56</v>
      </c>
      <c r="I36" s="61">
        <v>9.0500000000000004E-5</v>
      </c>
      <c r="J36" s="59">
        <v>-4</v>
      </c>
      <c r="K36" s="62">
        <v>-3.2069999999999999</v>
      </c>
      <c r="L36" s="62">
        <v>-36.47</v>
      </c>
      <c r="M36" s="62"/>
      <c r="N36" s="62"/>
      <c r="O36" s="62"/>
      <c r="P36" s="62"/>
      <c r="Q36" s="62"/>
      <c r="R36" s="62"/>
      <c r="S36" s="62"/>
      <c r="T36" s="62"/>
      <c r="U36" s="62"/>
    </row>
    <row r="37" spans="1:21" ht="30" x14ac:dyDescent="0.25">
      <c r="A37" s="59">
        <v>35</v>
      </c>
      <c r="B37" s="59" t="s">
        <v>187</v>
      </c>
      <c r="C37" s="59" t="s">
        <v>157</v>
      </c>
      <c r="D37" s="61"/>
      <c r="E37" s="60" t="s">
        <v>287</v>
      </c>
      <c r="F37" s="109" t="s">
        <v>226</v>
      </c>
      <c r="G37" s="61">
        <v>10300</v>
      </c>
      <c r="H37" s="61">
        <v>0.99199999999999999</v>
      </c>
      <c r="I37" s="61">
        <v>9.6799999999999995E-5</v>
      </c>
      <c r="J37" s="59">
        <v>-4</v>
      </c>
      <c r="K37" s="62">
        <v>-3.8130000000000002</v>
      </c>
      <c r="L37" s="62">
        <v>-27.81</v>
      </c>
      <c r="M37" s="62"/>
      <c r="N37" s="62"/>
      <c r="O37" s="62"/>
      <c r="P37" s="62"/>
      <c r="Q37" s="62"/>
      <c r="R37" s="62"/>
      <c r="S37" s="62"/>
      <c r="T37" s="62"/>
      <c r="U37" s="62"/>
    </row>
    <row r="38" spans="1:21" ht="30" x14ac:dyDescent="0.25">
      <c r="A38" s="59">
        <v>36</v>
      </c>
      <c r="B38" s="59" t="s">
        <v>188</v>
      </c>
      <c r="C38" s="59" t="s">
        <v>153</v>
      </c>
      <c r="D38" s="59"/>
      <c r="E38" s="67" t="s">
        <v>292</v>
      </c>
      <c r="F38" s="109" t="s">
        <v>227</v>
      </c>
      <c r="G38" s="61">
        <v>628</v>
      </c>
      <c r="H38" s="61">
        <v>0.36299999999999999</v>
      </c>
      <c r="I38" s="61">
        <v>5.7700000000000004E-4</v>
      </c>
      <c r="J38" s="59">
        <v>-2</v>
      </c>
      <c r="K38" s="62">
        <v>-3.9039999999999999</v>
      </c>
      <c r="L38" s="62">
        <v>-47.5</v>
      </c>
      <c r="M38" s="62"/>
      <c r="N38" s="62"/>
      <c r="O38" s="62"/>
      <c r="P38" s="62"/>
      <c r="Q38" s="62"/>
      <c r="R38" s="62"/>
      <c r="S38" s="62"/>
      <c r="T38" s="62"/>
      <c r="U38" s="62"/>
    </row>
    <row r="40" spans="1:21" ht="112.5" x14ac:dyDescent="0.25">
      <c r="B40" s="113" t="s">
        <v>354</v>
      </c>
    </row>
    <row r="41" spans="1:21" x14ac:dyDescent="0.25">
      <c r="B41" s="94"/>
      <c r="C41" s="94"/>
    </row>
  </sheetData>
  <sortState xmlns:xlrd2="http://schemas.microsoft.com/office/spreadsheetml/2017/richdata2" ref="B3:I38">
    <sortCondition ref="I3:I38"/>
  </sortState>
  <mergeCells count="6">
    <mergeCell ref="G1:I1"/>
    <mergeCell ref="M1:O1"/>
    <mergeCell ref="P1:Q1"/>
    <mergeCell ref="R1:S1"/>
    <mergeCell ref="T1:U1"/>
    <mergeCell ref="K1:L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S2-Quinoline derivatives</vt:lpstr>
      <vt:lpstr>S2-Phytometabolites</vt:lpstr>
      <vt:lpstr>S2-Pandemic box</vt:lpstr>
      <vt:lpstr>S2-Pathogen box</vt:lpstr>
      <vt:lpstr>'S2-Quinoline derivatives'!_Toc86659955</vt:lpstr>
      <vt:lpstr>'S2-Quinoline derivatives'!_Toc86659956</vt:lpstr>
      <vt:lpstr>'S2-Quinoline derivatives'!_Toc86659957</vt:lpstr>
      <vt:lpstr>'S2-Quinoline derivatives'!_Toc86659958</vt:lpstr>
      <vt:lpstr>'S2-Quinoline derivatives'!_Toc86659959</vt:lpstr>
      <vt:lpstr>'S2-Quinoline derivatives'!_Toc86659960</vt:lpstr>
      <vt:lpstr>'S2-Quinoline derivatives'!_Toc86659961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prakhar agrawal</dc:creator>
  <cp:lastModifiedBy>PRAKHAR</cp:lastModifiedBy>
  <dcterms:created xsi:type="dcterms:W3CDTF">2015-06-05T18:17:20Z</dcterms:created>
  <dcterms:modified xsi:type="dcterms:W3CDTF">2022-01-20T13:34:12Z</dcterms:modified>
</cp:coreProperties>
</file>