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KarumbaiahLab\LAB STUDIES\MIN KYOUNG SUN\EDC Paper\Naunyn-Schmiedeberg\RAW DATA\"/>
    </mc:Choice>
  </mc:AlternateContent>
  <xr:revisionPtr revIDLastSave="0" documentId="13_ncr:1_{8A2B69C4-C947-4565-B474-7281FB7E6BDC}" xr6:coauthVersionLast="36" xr6:coauthVersionMax="47" xr10:uidLastSave="{00000000-0000-0000-0000-000000000000}"/>
  <bookViews>
    <workbookView xWindow="-105" yWindow="-105" windowWidth="20715" windowHeight="13275" activeTab="2" xr2:uid="{00000000-000D-0000-FFFF-FFFF00000000}"/>
  </bookViews>
  <sheets>
    <sheet name="Fig2_MWM_Raw" sheetId="1" r:id="rId1"/>
    <sheet name="Fig3_ABC_Raw" sheetId="4" r:id="rId2"/>
    <sheet name="Fig3_DEH_Male_Raw" sheetId="5" r:id="rId3"/>
    <sheet name="Fig3_FGI_Female_Raw" sheetId="6" r:id="rId4"/>
    <sheet name="Fig4_Monoamine_Raw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29" i="7" l="1"/>
  <c r="AS29" i="7"/>
  <c r="AQ29" i="7"/>
  <c r="AP29" i="7"/>
  <c r="AN29" i="7"/>
  <c r="AM29" i="7"/>
  <c r="AK29" i="7"/>
  <c r="AJ29" i="7"/>
  <c r="AH29" i="7"/>
  <c r="AG29" i="7"/>
  <c r="AE29" i="7"/>
  <c r="AD29" i="7"/>
  <c r="AB29" i="7"/>
  <c r="AA29" i="7"/>
  <c r="Y29" i="7"/>
  <c r="X29" i="7"/>
  <c r="V29" i="7"/>
  <c r="U29" i="7"/>
  <c r="S29" i="7"/>
  <c r="P29" i="7"/>
  <c r="M29" i="7"/>
  <c r="AT28" i="7"/>
  <c r="AS28" i="7"/>
  <c r="AQ28" i="7"/>
  <c r="AP28" i="7"/>
  <c r="AN28" i="7"/>
  <c r="AM28" i="7"/>
  <c r="AK28" i="7"/>
  <c r="AJ28" i="7"/>
  <c r="AH28" i="7"/>
  <c r="AG28" i="7"/>
  <c r="AE28" i="7"/>
  <c r="AD28" i="7"/>
  <c r="AB28" i="7"/>
  <c r="AA28" i="7"/>
  <c r="Y28" i="7"/>
  <c r="X28" i="7"/>
  <c r="V28" i="7"/>
  <c r="U28" i="7"/>
  <c r="S28" i="7"/>
  <c r="R28" i="7"/>
  <c r="R29" i="7" s="1"/>
  <c r="P28" i="7"/>
  <c r="O28" i="7"/>
  <c r="O29" i="7" s="1"/>
  <c r="M28" i="7"/>
  <c r="L28" i="7"/>
  <c r="L29" i="7" s="1"/>
  <c r="J28" i="7"/>
  <c r="I28" i="7"/>
  <c r="G28" i="7"/>
  <c r="F28" i="7"/>
  <c r="D28" i="7"/>
  <c r="C28" i="7"/>
  <c r="AT27" i="7"/>
  <c r="AS27" i="7"/>
  <c r="AQ27" i="7"/>
  <c r="AP27" i="7"/>
  <c r="AN27" i="7"/>
  <c r="AM27" i="7"/>
  <c r="AK27" i="7"/>
  <c r="AJ27" i="7"/>
  <c r="AH27" i="7"/>
  <c r="AG27" i="7"/>
  <c r="AE27" i="7"/>
  <c r="AD27" i="7"/>
  <c r="AB27" i="7"/>
  <c r="AA27" i="7"/>
  <c r="Y27" i="7"/>
  <c r="X27" i="7"/>
  <c r="V27" i="7"/>
  <c r="U27" i="7"/>
  <c r="S27" i="7"/>
  <c r="R27" i="7"/>
  <c r="P27" i="7"/>
  <c r="O27" i="7"/>
  <c r="M27" i="7"/>
  <c r="L27" i="7"/>
  <c r="J27" i="7"/>
  <c r="I27" i="7"/>
  <c r="G27" i="7"/>
  <c r="F27" i="7"/>
  <c r="D27" i="7"/>
  <c r="C27" i="7"/>
  <c r="J26" i="7"/>
  <c r="I26" i="7"/>
  <c r="G26" i="7"/>
  <c r="F26" i="7"/>
  <c r="D26" i="7"/>
  <c r="C26" i="7"/>
  <c r="AT13" i="7"/>
  <c r="AS13" i="7"/>
  <c r="AQ13" i="7"/>
  <c r="AP13" i="7"/>
  <c r="AN13" i="7"/>
  <c r="AM13" i="7"/>
  <c r="AK13" i="7"/>
  <c r="AJ13" i="7"/>
  <c r="AH13" i="7"/>
  <c r="AG13" i="7"/>
  <c r="AE13" i="7"/>
  <c r="AD13" i="7"/>
  <c r="AA13" i="7"/>
  <c r="X13" i="7"/>
  <c r="U13" i="7"/>
  <c r="AT12" i="7"/>
  <c r="AS12" i="7"/>
  <c r="AQ12" i="7"/>
  <c r="AP12" i="7"/>
  <c r="AN12" i="7"/>
  <c r="AM12" i="7"/>
  <c r="AK12" i="7"/>
  <c r="AJ12" i="7"/>
  <c r="AH12" i="7"/>
  <c r="AG12" i="7"/>
  <c r="AE12" i="7"/>
  <c r="AD12" i="7"/>
  <c r="AB12" i="7"/>
  <c r="AB13" i="7" s="1"/>
  <c r="AA12" i="7"/>
  <c r="Y12" i="7"/>
  <c r="Y13" i="7" s="1"/>
  <c r="X12" i="7"/>
  <c r="V12" i="7"/>
  <c r="V13" i="7" s="1"/>
  <c r="U12" i="7"/>
  <c r="S12" i="7"/>
  <c r="S13" i="7" s="1"/>
  <c r="R12" i="7"/>
  <c r="R13" i="7" s="1"/>
  <c r="P12" i="7"/>
  <c r="P13" i="7" s="1"/>
  <c r="O12" i="7"/>
  <c r="O13" i="7" s="1"/>
  <c r="M12" i="7"/>
  <c r="M13" i="7" s="1"/>
  <c r="L12" i="7"/>
  <c r="L13" i="7" s="1"/>
  <c r="J12" i="7"/>
  <c r="J13" i="7" s="1"/>
  <c r="I12" i="7"/>
  <c r="I13" i="7" s="1"/>
  <c r="G12" i="7"/>
  <c r="G13" i="7" s="1"/>
  <c r="F12" i="7"/>
  <c r="F13" i="7" s="1"/>
  <c r="D12" i="7"/>
  <c r="D13" i="7" s="1"/>
  <c r="C12" i="7"/>
  <c r="C13" i="7" s="1"/>
  <c r="AT11" i="7"/>
  <c r="AS11" i="7"/>
  <c r="AQ11" i="7"/>
  <c r="AP11" i="7"/>
  <c r="AN11" i="7"/>
  <c r="AM11" i="7"/>
  <c r="AK11" i="7"/>
  <c r="AJ11" i="7"/>
  <c r="AH11" i="7"/>
  <c r="AG11" i="7"/>
  <c r="AE11" i="7"/>
  <c r="AD11" i="7"/>
  <c r="AB11" i="7"/>
  <c r="AA11" i="7"/>
  <c r="Y11" i="7"/>
  <c r="X11" i="7"/>
  <c r="V11" i="7"/>
  <c r="U11" i="7"/>
  <c r="S11" i="7"/>
  <c r="R11" i="7"/>
  <c r="P11" i="7"/>
  <c r="O11" i="7"/>
  <c r="M11" i="7"/>
  <c r="L11" i="7"/>
  <c r="J11" i="7"/>
  <c r="I11" i="7"/>
  <c r="G11" i="7"/>
  <c r="F11" i="7"/>
  <c r="D11" i="7"/>
  <c r="C11" i="7"/>
  <c r="P9" i="6" l="1"/>
  <c r="O9" i="6"/>
  <c r="N9" i="6"/>
  <c r="M9" i="6"/>
  <c r="L9" i="6"/>
  <c r="K9" i="6"/>
  <c r="P8" i="6"/>
  <c r="O8" i="6"/>
  <c r="N8" i="6"/>
  <c r="M8" i="6"/>
  <c r="L8" i="6"/>
  <c r="K8" i="6"/>
  <c r="P7" i="6"/>
  <c r="O7" i="6"/>
  <c r="N7" i="6"/>
  <c r="M7" i="6"/>
  <c r="L7" i="6"/>
  <c r="K7" i="6"/>
  <c r="P6" i="6"/>
  <c r="O6" i="6"/>
  <c r="N6" i="6"/>
  <c r="M6" i="6"/>
  <c r="L6" i="6"/>
  <c r="K6" i="6"/>
  <c r="P5" i="6"/>
  <c r="O5" i="6"/>
  <c r="N5" i="6"/>
  <c r="M5" i="6"/>
  <c r="L5" i="6"/>
  <c r="K5" i="6"/>
  <c r="P4" i="6"/>
  <c r="O4" i="6"/>
  <c r="N4" i="6"/>
  <c r="M4" i="6"/>
  <c r="L4" i="6"/>
  <c r="K4" i="6"/>
  <c r="P3" i="6"/>
  <c r="O3" i="6"/>
  <c r="N3" i="6"/>
  <c r="M3" i="6"/>
  <c r="L3" i="6"/>
  <c r="K3" i="6"/>
  <c r="P2" i="6"/>
  <c r="O2" i="6"/>
  <c r="N2" i="6"/>
  <c r="M2" i="6"/>
  <c r="L2" i="6"/>
  <c r="K2" i="6"/>
  <c r="S59" i="5" l="1"/>
  <c r="R59" i="5"/>
  <c r="Q59" i="5"/>
  <c r="T59" i="5" s="1"/>
  <c r="T58" i="5"/>
  <c r="T57" i="5"/>
  <c r="T56" i="5"/>
  <c r="T55" i="5"/>
  <c r="S54" i="5"/>
  <c r="T54" i="5" s="1"/>
  <c r="R54" i="5"/>
  <c r="Q54" i="5"/>
  <c r="T53" i="5"/>
  <c r="T52" i="5"/>
  <c r="T51" i="5"/>
  <c r="T50" i="5"/>
  <c r="T49" i="5"/>
  <c r="S48" i="5"/>
  <c r="R48" i="5"/>
  <c r="Q48" i="5"/>
  <c r="T48" i="5" s="1"/>
  <c r="T47" i="5"/>
  <c r="T46" i="5"/>
  <c r="T45" i="5"/>
  <c r="T44" i="5"/>
  <c r="S43" i="5"/>
  <c r="T43" i="5" s="1"/>
  <c r="R43" i="5"/>
  <c r="Q43" i="5"/>
  <c r="T42" i="5"/>
  <c r="T41" i="5"/>
  <c r="T40" i="5"/>
  <c r="T39" i="5"/>
  <c r="T38" i="5"/>
  <c r="S37" i="5"/>
  <c r="R37" i="5"/>
  <c r="Q37" i="5"/>
  <c r="T37" i="5" s="1"/>
  <c r="T36" i="5"/>
  <c r="T35" i="5"/>
  <c r="T34" i="5"/>
  <c r="T33" i="5"/>
  <c r="T32" i="5"/>
  <c r="T31" i="5"/>
  <c r="S30" i="5"/>
  <c r="T30" i="5" s="1"/>
  <c r="R30" i="5"/>
  <c r="Q30" i="5"/>
  <c r="T29" i="5"/>
  <c r="T28" i="5"/>
  <c r="T27" i="5"/>
  <c r="T26" i="5"/>
  <c r="T25" i="5"/>
  <c r="T24" i="5"/>
  <c r="S23" i="5"/>
  <c r="R23" i="5"/>
  <c r="Q23" i="5"/>
  <c r="T23" i="5" s="1"/>
  <c r="T22" i="5"/>
  <c r="T21" i="5"/>
  <c r="T20" i="5"/>
  <c r="T19" i="5"/>
  <c r="T18" i="5"/>
  <c r="T17" i="5"/>
  <c r="S16" i="5"/>
  <c r="R16" i="5"/>
  <c r="Q16" i="5"/>
  <c r="T16" i="5" s="1"/>
  <c r="T15" i="5"/>
  <c r="T14" i="5"/>
  <c r="T13" i="5"/>
  <c r="T12" i="5"/>
  <c r="T11" i="5"/>
  <c r="T10" i="5"/>
  <c r="S9" i="5"/>
  <c r="T9" i="5" s="1"/>
  <c r="R9" i="5"/>
  <c r="Q9" i="5"/>
  <c r="T8" i="5"/>
  <c r="T7" i="5"/>
  <c r="T6" i="5"/>
  <c r="T5" i="5"/>
  <c r="T4" i="5"/>
  <c r="T3" i="5"/>
  <c r="E59" i="5"/>
  <c r="D59" i="5"/>
  <c r="E54" i="5"/>
  <c r="D54" i="5"/>
  <c r="E48" i="5"/>
  <c r="D48" i="5"/>
  <c r="E43" i="5"/>
  <c r="D43" i="5"/>
  <c r="E37" i="5"/>
  <c r="D37" i="5"/>
  <c r="E30" i="5"/>
  <c r="D30" i="5"/>
  <c r="E23" i="5"/>
  <c r="D23" i="5"/>
  <c r="E16" i="5"/>
  <c r="D16" i="5"/>
  <c r="E9" i="5"/>
  <c r="D9" i="5"/>
  <c r="R22" i="4" l="1"/>
  <c r="P22" i="4"/>
  <c r="O22" i="4"/>
  <c r="N22" i="4"/>
  <c r="M22" i="4"/>
  <c r="R21" i="4"/>
  <c r="P21" i="4"/>
  <c r="O21" i="4"/>
  <c r="N21" i="4"/>
  <c r="M21" i="4"/>
  <c r="R20" i="4"/>
  <c r="P20" i="4"/>
  <c r="O20" i="4"/>
  <c r="N20" i="4"/>
  <c r="M20" i="4"/>
  <c r="R19" i="4"/>
  <c r="P19" i="4"/>
  <c r="O19" i="4"/>
  <c r="N19" i="4"/>
  <c r="M19" i="4"/>
  <c r="R18" i="4"/>
  <c r="P18" i="4"/>
  <c r="O18" i="4"/>
  <c r="N18" i="4"/>
  <c r="M18" i="4"/>
  <c r="R17" i="4"/>
  <c r="P17" i="4"/>
  <c r="O17" i="4"/>
  <c r="N17" i="4"/>
  <c r="M17" i="4"/>
  <c r="R16" i="4"/>
  <c r="P16" i="4"/>
  <c r="O16" i="4"/>
  <c r="N16" i="4"/>
  <c r="M16" i="4"/>
  <c r="R15" i="4"/>
  <c r="P15" i="4"/>
  <c r="O15" i="4"/>
  <c r="N15" i="4"/>
  <c r="M15" i="4"/>
  <c r="R14" i="4"/>
  <c r="P14" i="4"/>
  <c r="O14" i="4"/>
  <c r="N14" i="4"/>
  <c r="M14" i="4"/>
  <c r="R13" i="4"/>
  <c r="P13" i="4"/>
  <c r="O13" i="4"/>
  <c r="N13" i="4"/>
  <c r="M13" i="4"/>
  <c r="R12" i="4"/>
  <c r="P12" i="4"/>
  <c r="O12" i="4"/>
  <c r="N12" i="4"/>
  <c r="M12" i="4"/>
  <c r="R11" i="4"/>
  <c r="P11" i="4"/>
  <c r="O11" i="4"/>
  <c r="N11" i="4"/>
  <c r="M11" i="4"/>
  <c r="R10" i="4"/>
  <c r="P10" i="4"/>
  <c r="O10" i="4"/>
  <c r="N10" i="4"/>
  <c r="M10" i="4"/>
  <c r="R9" i="4"/>
  <c r="P9" i="4"/>
  <c r="O9" i="4"/>
  <c r="N9" i="4"/>
  <c r="M9" i="4"/>
  <c r="R8" i="4"/>
  <c r="P8" i="4"/>
  <c r="O8" i="4"/>
  <c r="N8" i="4"/>
  <c r="M8" i="4"/>
  <c r="R7" i="4"/>
  <c r="P7" i="4"/>
  <c r="O7" i="4"/>
  <c r="N7" i="4"/>
  <c r="M7" i="4"/>
  <c r="R6" i="4"/>
  <c r="P6" i="4"/>
  <c r="O6" i="4"/>
  <c r="N6" i="4"/>
  <c r="M6" i="4"/>
  <c r="R5" i="4"/>
  <c r="P5" i="4"/>
  <c r="O5" i="4"/>
  <c r="N5" i="4"/>
  <c r="M5" i="4"/>
  <c r="R4" i="4"/>
  <c r="P4" i="4"/>
  <c r="O4" i="4"/>
  <c r="N4" i="4"/>
  <c r="M4" i="4"/>
  <c r="R3" i="4"/>
  <c r="P3" i="4"/>
  <c r="O3" i="4"/>
  <c r="N3" i="4"/>
  <c r="M3" i="4"/>
  <c r="R2" i="4"/>
  <c r="P2" i="4"/>
  <c r="O2" i="4"/>
  <c r="N2" i="4"/>
  <c r="M2" i="4"/>
</calcChain>
</file>

<file path=xl/sharedStrings.xml><?xml version="1.0" encoding="utf-8"?>
<sst xmlns="http://schemas.openxmlformats.org/spreadsheetml/2006/main" count="722" uniqueCount="222">
  <si>
    <t>result{1,1}</t>
  </si>
  <si>
    <t>NaN</t>
  </si>
  <si>
    <t>result{3,1}</t>
  </si>
  <si>
    <t>result{1,2}</t>
  </si>
  <si>
    <t>result{3,2}</t>
  </si>
  <si>
    <t>Male</t>
  </si>
  <si>
    <t>DEHP</t>
  </si>
  <si>
    <t xml:space="preserve">Male </t>
  </si>
  <si>
    <t>Control</t>
  </si>
  <si>
    <t>Female</t>
  </si>
  <si>
    <t>Control SDE</t>
  </si>
  <si>
    <t>Pre-TBI</t>
  </si>
  <si>
    <t>Week1</t>
  </si>
  <si>
    <t>Week2</t>
  </si>
  <si>
    <t>Week3</t>
  </si>
  <si>
    <t>Week4</t>
  </si>
  <si>
    <t>DEHP SDE</t>
  </si>
  <si>
    <t xml:space="preserve">Folder </t>
  </si>
  <si>
    <t>Sex</t>
  </si>
  <si>
    <t>Group</t>
  </si>
  <si>
    <t>DAPI count</t>
  </si>
  <si>
    <t>DAPI Total Area</t>
  </si>
  <si>
    <t>DAPI Average Size</t>
  </si>
  <si>
    <t>%DAPI Area Mean</t>
  </si>
  <si>
    <t>NeuN count</t>
  </si>
  <si>
    <t>NeuN Total Area</t>
  </si>
  <si>
    <t>NeuN Average Size</t>
  </si>
  <si>
    <t>%NeuN Area Mean</t>
  </si>
  <si>
    <t>NeuN binary area</t>
  </si>
  <si>
    <t>DAPI count/totalarea</t>
  </si>
  <si>
    <t>DAPIarea/total</t>
  </si>
  <si>
    <t>NeuNcount/totalarea</t>
  </si>
  <si>
    <t>NeuNarea/total</t>
  </si>
  <si>
    <t>%Area vs total image size</t>
  </si>
  <si>
    <t>% Remaining</t>
  </si>
  <si>
    <t>A96_100_10x</t>
  </si>
  <si>
    <t>A96_114_10x</t>
  </si>
  <si>
    <t>A97_129_10x_2</t>
  </si>
  <si>
    <t>A98_105_10x_1</t>
  </si>
  <si>
    <t>A98_125_10x_1</t>
  </si>
  <si>
    <t>A99_87_10x</t>
  </si>
  <si>
    <t>A99_92_10x</t>
  </si>
  <si>
    <t>A99_97_10x</t>
  </si>
  <si>
    <t>F87_3_10_1</t>
  </si>
  <si>
    <t>G3_5_10x</t>
  </si>
  <si>
    <t>G3_7_10x</t>
  </si>
  <si>
    <t>F66_81_10x_1</t>
  </si>
  <si>
    <t>F66_86_10x_1</t>
  </si>
  <si>
    <t>F66_91_10x_1</t>
  </si>
  <si>
    <t>F66_96_10x_1</t>
  </si>
  <si>
    <t>F75_17_10x_2</t>
  </si>
  <si>
    <t>G7_5_10x_2</t>
  </si>
  <si>
    <t>G8_47_10x</t>
  </si>
  <si>
    <t>C20_100_10x</t>
  </si>
  <si>
    <t>C20_95_10x</t>
  </si>
  <si>
    <t>G40_18_10x_</t>
  </si>
  <si>
    <t>Animal ID</t>
  </si>
  <si>
    <t>Image</t>
  </si>
  <si>
    <t>DAPI expression %</t>
  </si>
  <si>
    <t>DAPI expression</t>
  </si>
  <si>
    <t>F66</t>
  </si>
  <si>
    <t>F83</t>
  </si>
  <si>
    <t>G07</t>
  </si>
  <si>
    <t>G08</t>
  </si>
  <si>
    <t>G69</t>
  </si>
  <si>
    <t>G23</t>
  </si>
  <si>
    <t>Average</t>
  </si>
  <si>
    <t>G25</t>
  </si>
  <si>
    <t>G35</t>
  </si>
  <si>
    <t>G40</t>
  </si>
  <si>
    <t>DAPI</t>
  </si>
  <si>
    <t>NeuN</t>
  </si>
  <si>
    <t>NeuN expression %</t>
  </si>
  <si>
    <t>NeuN/DAPI count</t>
  </si>
  <si>
    <t>NeuN expression</t>
  </si>
  <si>
    <t>folder</t>
  </si>
  <si>
    <t>DAPIcount</t>
  </si>
  <si>
    <t>DAPIarea%</t>
  </si>
  <si>
    <t>NeuNcount</t>
  </si>
  <si>
    <t>NeuNarea%</t>
  </si>
  <si>
    <t>DNCOLcount</t>
  </si>
  <si>
    <t>DNCOLarea%</t>
  </si>
  <si>
    <t xml:space="preserve">ID </t>
  </si>
  <si>
    <t>EDC_A00_ 2_merged</t>
  </si>
  <si>
    <t>A00</t>
  </si>
  <si>
    <t>EDC_A00_ 3_merged</t>
  </si>
  <si>
    <t>A95</t>
  </si>
  <si>
    <t>EDC_A00_ 4_merged</t>
  </si>
  <si>
    <t>A96</t>
  </si>
  <si>
    <t xml:space="preserve">EDC_A00__merged  </t>
  </si>
  <si>
    <t>A97</t>
  </si>
  <si>
    <t>EDC_A95_ 2_merged</t>
  </si>
  <si>
    <t>A99</t>
  </si>
  <si>
    <t>EDC_A95_ 3_merged</t>
  </si>
  <si>
    <t>D48</t>
  </si>
  <si>
    <t>EDC_A95_ 4_merged</t>
  </si>
  <si>
    <t>F87</t>
  </si>
  <si>
    <t xml:space="preserve">EDC_A95_1_merged </t>
  </si>
  <si>
    <t>G3</t>
  </si>
  <si>
    <t>EDC_A96_ 2_merged</t>
  </si>
  <si>
    <t xml:space="preserve">EDC_A96__merged  </t>
  </si>
  <si>
    <t>EDC_A97_ 2_merged</t>
  </si>
  <si>
    <t>EDC_A97_ 3_merged</t>
  </si>
  <si>
    <t>EDC_A97_ 4_merged</t>
  </si>
  <si>
    <t xml:space="preserve">EDC_A97__merged  </t>
  </si>
  <si>
    <t>EDC_A99_ 2_merged</t>
  </si>
  <si>
    <t>EDC_A99_ 3_merged</t>
  </si>
  <si>
    <t>EDC_A99_ 4_merged</t>
  </si>
  <si>
    <t xml:space="preserve">EDC_A99__merged  </t>
  </si>
  <si>
    <t>EDC_D48_ 2_merged</t>
  </si>
  <si>
    <t>EDC_D48_ 3_merged</t>
  </si>
  <si>
    <t>EDC_D48_ 4_merged</t>
  </si>
  <si>
    <t xml:space="preserve">EDC_D48__merged  </t>
  </si>
  <si>
    <t>EDC_F87_ 2_merged</t>
  </si>
  <si>
    <t>EDC_F87_ 3_merged</t>
  </si>
  <si>
    <t>EDC_F87_ 4_merged</t>
  </si>
  <si>
    <t xml:space="preserve">EDC_F87__merged  </t>
  </si>
  <si>
    <t xml:space="preserve">EDC_G3_ 2_merged </t>
  </si>
  <si>
    <t xml:space="preserve">EDC_G3_ 3_merged </t>
  </si>
  <si>
    <t xml:space="preserve">EDC_G3_ 4_merged </t>
  </si>
  <si>
    <t xml:space="preserve">EDC_G3__merged   </t>
  </si>
  <si>
    <t>PVN-NE</t>
  </si>
  <si>
    <t>PVN-DA</t>
  </si>
  <si>
    <t>PVN-5HT</t>
  </si>
  <si>
    <t>Cortex-R-NE</t>
  </si>
  <si>
    <t>Cortex-R-DA</t>
  </si>
  <si>
    <t>Cortex-R-5HT</t>
  </si>
  <si>
    <t>Cortex-L-NE</t>
  </si>
  <si>
    <t>Cortex-L-DA</t>
  </si>
  <si>
    <t>Cortex-L-5HT</t>
  </si>
  <si>
    <t>HC-R-NE</t>
  </si>
  <si>
    <t>HC-R-DA</t>
  </si>
  <si>
    <t>HC-R-5HT</t>
  </si>
  <si>
    <t>HC-L-NE</t>
  </si>
  <si>
    <t>HC-L-DA</t>
  </si>
  <si>
    <t>HC-L-5HT</t>
  </si>
  <si>
    <t>Mean</t>
  </si>
  <si>
    <t>Std dev</t>
  </si>
  <si>
    <t>Std err</t>
  </si>
  <si>
    <t>Coretx-R-5HT</t>
  </si>
  <si>
    <t xml:space="preserve">NE </t>
  </si>
  <si>
    <t>Norepinephrine</t>
  </si>
  <si>
    <t>DA</t>
  </si>
  <si>
    <t>Dopamine</t>
  </si>
  <si>
    <t>5HT</t>
  </si>
  <si>
    <t>Serotonin</t>
  </si>
  <si>
    <t>Corticosterone (ng/ml)</t>
  </si>
  <si>
    <t>R Cortex</t>
  </si>
  <si>
    <t>L-Cortex</t>
  </si>
  <si>
    <t>PVN</t>
  </si>
  <si>
    <t>R HI</t>
  </si>
  <si>
    <t>L-HC</t>
  </si>
  <si>
    <t>NE</t>
  </si>
  <si>
    <t>10.13±5.57</t>
  </si>
  <si>
    <t>2.65±0.8</t>
  </si>
  <si>
    <t>1.58±0.51</t>
  </si>
  <si>
    <t>6.51±2.84</t>
  </si>
  <si>
    <t>22.04±6.25</t>
  </si>
  <si>
    <t>7.63±2.23</t>
  </si>
  <si>
    <t>2.66±0.8</t>
  </si>
  <si>
    <t>2.63±0.07</t>
  </si>
  <si>
    <t>3.39±1</t>
  </si>
  <si>
    <t>2.37±0.69</t>
  </si>
  <si>
    <t>1.92±0.74</t>
  </si>
  <si>
    <t>3.44±2.9</t>
  </si>
  <si>
    <t>0.4±0.24</t>
  </si>
  <si>
    <t>0.16±0.08</t>
  </si>
  <si>
    <t>11.39±8.5</t>
  </si>
  <si>
    <t>8.39±5.19</t>
  </si>
  <si>
    <t>0.29±0.15</t>
  </si>
  <si>
    <t>0.71±0.05</t>
  </si>
  <si>
    <t>0.72±0.31</t>
  </si>
  <si>
    <t>0.73±0.04</t>
  </si>
  <si>
    <t>5-HT</t>
  </si>
  <si>
    <t>1.97±1</t>
  </si>
  <si>
    <t>0.24±0.11</t>
  </si>
  <si>
    <t>0.49±0.39</t>
  </si>
  <si>
    <t>0.28±0.08</t>
  </si>
  <si>
    <t>9.82±7.4</t>
  </si>
  <si>
    <t>3.99±1.25</t>
  </si>
  <si>
    <t>0.63±0.31</t>
  </si>
  <si>
    <t>0.37±0.24</t>
  </si>
  <si>
    <t>0.83±0.35</t>
  </si>
  <si>
    <t>0.64±0.48</t>
  </si>
  <si>
    <t>Number of values</t>
  </si>
  <si>
    <t>Minimum</t>
  </si>
  <si>
    <t>Maximum</t>
  </si>
  <si>
    <t>2.26±0.44</t>
  </si>
  <si>
    <t>6.14±0.93</t>
  </si>
  <si>
    <t>**</t>
  </si>
  <si>
    <t>2.98±0.92</t>
  </si>
  <si>
    <t>2.29±0.66</t>
  </si>
  <si>
    <t>3.88±1.02</t>
  </si>
  <si>
    <t>6.166±0.96</t>
  </si>
  <si>
    <t>2.49±0.46</t>
  </si>
  <si>
    <t>4.37±1.11</t>
  </si>
  <si>
    <t>3.1±0.69</t>
  </si>
  <si>
    <t>12.35±9.6</t>
  </si>
  <si>
    <t>Range</t>
  </si>
  <si>
    <t>0.322±0.14</t>
  </si>
  <si>
    <t>1.7±1.09</t>
  </si>
  <si>
    <t>*</t>
  </si>
  <si>
    <t>0.06±0.001</t>
  </si>
  <si>
    <t>0.3±0.04</t>
  </si>
  <si>
    <t>16.46±9.21</t>
  </si>
  <si>
    <t>2.4±0.36</t>
  </si>
  <si>
    <t>0.97±0.76</t>
  </si>
  <si>
    <t>1.27±0.46</t>
  </si>
  <si>
    <t>0.017±0.004</t>
  </si>
  <si>
    <t>1.13±0.09</t>
  </si>
  <si>
    <t>0.39±0.1</t>
  </si>
  <si>
    <t>1.64±0.95</t>
  </si>
  <si>
    <t>0.25±0.07</t>
  </si>
  <si>
    <t>0.94±0.92</t>
  </si>
  <si>
    <t>3.76±1.89</t>
  </si>
  <si>
    <t>1.57±1.07</t>
  </si>
  <si>
    <t>0.82±0.23</t>
  </si>
  <si>
    <t>1.95±1.53</t>
  </si>
  <si>
    <t>0.488±0.09</t>
  </si>
  <si>
    <t>1.85±1.06</t>
  </si>
  <si>
    <t>Std. Deviation</t>
  </si>
  <si>
    <t>Std. Error of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</si>
</sst>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70C0"/>
      <name val="Arial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activeCell="D75" sqref="D75"/>
    </sheetView>
  </sheetViews>
  <sheetFormatPr defaultRowHeight="15" x14ac:dyDescent="0.25"/>
  <sheetData>
    <row r="1" spans="1:13" x14ac:dyDescent="0.25">
      <c r="A1" t="s">
        <v>0</v>
      </c>
      <c r="B1" t="s">
        <v>7</v>
      </c>
      <c r="C1" t="s">
        <v>8</v>
      </c>
      <c r="H1" t="s">
        <v>3</v>
      </c>
      <c r="I1" t="s">
        <v>9</v>
      </c>
      <c r="J1" t="s">
        <v>8</v>
      </c>
    </row>
    <row r="2" spans="1:13" x14ac:dyDescent="0.25">
      <c r="A2" t="s">
        <v>1</v>
      </c>
      <c r="B2">
        <v>0.44438006952491299</v>
      </c>
      <c r="C2">
        <v>0.37434706906558302</v>
      </c>
      <c r="D2">
        <v>0.208616780045351</v>
      </c>
      <c r="E2">
        <v>0.456961294049682</v>
      </c>
      <c r="F2">
        <v>0.58086956521739097</v>
      </c>
      <c r="H2" t="s">
        <v>1</v>
      </c>
      <c r="I2">
        <v>0.29977502812148499</v>
      </c>
      <c r="J2">
        <v>0.51277584204413496</v>
      </c>
      <c r="K2">
        <v>0.24500285551113599</v>
      </c>
      <c r="L2">
        <v>0.36551724137931002</v>
      </c>
      <c r="M2">
        <v>0.315005727376861</v>
      </c>
    </row>
    <row r="3" spans="1:13" x14ac:dyDescent="0.25">
      <c r="A3">
        <v>0.26965637740244602</v>
      </c>
      <c r="B3">
        <v>0.27236467236467199</v>
      </c>
      <c r="C3">
        <v>0.29143436391282301</v>
      </c>
      <c r="D3">
        <v>0.37517305029995401</v>
      </c>
      <c r="E3">
        <v>0.43848238482384799</v>
      </c>
      <c r="F3">
        <v>0.29989270386266098</v>
      </c>
      <c r="H3">
        <v>0.32220943613348701</v>
      </c>
      <c r="I3">
        <v>0.396751740139211</v>
      </c>
      <c r="J3">
        <v>0.36655290102389099</v>
      </c>
      <c r="K3">
        <v>0.333853354134165</v>
      </c>
      <c r="L3">
        <v>0.299309286262471</v>
      </c>
      <c r="M3" t="s">
        <v>1</v>
      </c>
    </row>
    <row r="4" spans="1:13" x14ac:dyDescent="0.25">
      <c r="A4">
        <v>0.26539058458354903</v>
      </c>
      <c r="B4">
        <v>0.34227405247813403</v>
      </c>
      <c r="C4">
        <v>0.31463273568536698</v>
      </c>
      <c r="D4">
        <v>0.42024832855778399</v>
      </c>
      <c r="E4">
        <v>0.46583481877599497</v>
      </c>
      <c r="F4">
        <v>0.37217194570135798</v>
      </c>
      <c r="H4">
        <v>0.436648157496214</v>
      </c>
      <c r="I4">
        <v>0.47547974413646099</v>
      </c>
      <c r="J4">
        <v>0.52932761087267499</v>
      </c>
      <c r="K4">
        <v>0.34567901234567899</v>
      </c>
      <c r="L4">
        <v>0.46860643185298601</v>
      </c>
      <c r="M4">
        <v>0.55403458213256496</v>
      </c>
    </row>
    <row r="5" spans="1:13" x14ac:dyDescent="0.25">
      <c r="A5">
        <v>0.34073641145528899</v>
      </c>
      <c r="B5">
        <v>0.33526011560693603</v>
      </c>
      <c r="C5">
        <v>0.38519637462235601</v>
      </c>
      <c r="D5">
        <v>0.50024863252113405</v>
      </c>
      <c r="E5">
        <v>0.37769396551724099</v>
      </c>
      <c r="F5">
        <v>0.49338274219163603</v>
      </c>
      <c r="H5">
        <v>0.48903002309468802</v>
      </c>
      <c r="I5">
        <v>0.50177304964539005</v>
      </c>
      <c r="J5">
        <v>0.49002849002849003</v>
      </c>
      <c r="K5">
        <v>0.33774834437086099</v>
      </c>
      <c r="L5">
        <v>0.37325227963525798</v>
      </c>
      <c r="M5">
        <v>0.535428219346888</v>
      </c>
    </row>
    <row r="6" spans="1:13" x14ac:dyDescent="0.25">
      <c r="A6">
        <v>0.35091277890466499</v>
      </c>
      <c r="B6">
        <v>0.43972044263249899</v>
      </c>
      <c r="C6">
        <v>0.53980370774263897</v>
      </c>
      <c r="D6">
        <v>0.36130536130536101</v>
      </c>
      <c r="E6">
        <v>0.38982070561017901</v>
      </c>
      <c r="F6">
        <v>0.41978148361127099</v>
      </c>
      <c r="H6">
        <v>0.37982708933717602</v>
      </c>
      <c r="I6">
        <v>0.44226579520697201</v>
      </c>
      <c r="J6">
        <v>0.42242990654205598</v>
      </c>
      <c r="K6">
        <v>0.41606792945787102</v>
      </c>
      <c r="L6">
        <v>0.37890625</v>
      </c>
      <c r="M6">
        <v>0.57356608478802995</v>
      </c>
    </row>
    <row r="9" spans="1:13" x14ac:dyDescent="0.25">
      <c r="A9" t="s">
        <v>2</v>
      </c>
      <c r="B9" t="s">
        <v>5</v>
      </c>
      <c r="C9" t="s">
        <v>6</v>
      </c>
      <c r="H9" t="s">
        <v>4</v>
      </c>
      <c r="I9" t="s">
        <v>9</v>
      </c>
      <c r="J9" t="s">
        <v>6</v>
      </c>
    </row>
    <row r="10" spans="1:13" x14ac:dyDescent="0.25">
      <c r="A10">
        <v>0.36460554371002102</v>
      </c>
      <c r="B10">
        <v>0.42628571428571399</v>
      </c>
      <c r="C10">
        <v>0.27441352973267902</v>
      </c>
      <c r="D10">
        <v>0.32111692844677098</v>
      </c>
      <c r="H10" t="s">
        <v>1</v>
      </c>
      <c r="I10">
        <v>0.25492468134414797</v>
      </c>
      <c r="J10">
        <v>0.405671296296296</v>
      </c>
      <c r="K10">
        <v>0.47879140034863499</v>
      </c>
      <c r="L10">
        <v>0.41352973267866899</v>
      </c>
    </row>
    <row r="11" spans="1:13" x14ac:dyDescent="0.25">
      <c r="A11">
        <v>0.22112594312246101</v>
      </c>
      <c r="B11">
        <v>0.207359813084112</v>
      </c>
      <c r="C11">
        <v>0.263979848866499</v>
      </c>
      <c r="D11">
        <v>0.26885075403016101</v>
      </c>
      <c r="H11" t="s">
        <v>1</v>
      </c>
      <c r="I11" t="s">
        <v>1</v>
      </c>
      <c r="J11">
        <v>0.28136482939632501</v>
      </c>
      <c r="K11">
        <v>0.44786324786324799</v>
      </c>
      <c r="L11">
        <v>0.30738636363636401</v>
      </c>
    </row>
    <row r="12" spans="1:13" x14ac:dyDescent="0.25">
      <c r="A12">
        <v>0.36903376018626299</v>
      </c>
      <c r="B12">
        <v>0.37953216374269</v>
      </c>
      <c r="C12">
        <v>0.25393127548048899</v>
      </c>
      <c r="D12">
        <v>0.54344216934144995</v>
      </c>
      <c r="H12">
        <v>0.31494013534617399</v>
      </c>
      <c r="I12">
        <v>0.30022831050228299</v>
      </c>
      <c r="J12">
        <v>0.33408323959505098</v>
      </c>
      <c r="K12">
        <v>0.36799999999999999</v>
      </c>
      <c r="L12">
        <v>0.36637681159420299</v>
      </c>
    </row>
    <row r="13" spans="1:13" x14ac:dyDescent="0.25">
      <c r="A13">
        <v>0.39768115942028998</v>
      </c>
      <c r="B13">
        <v>0.35164835164835201</v>
      </c>
      <c r="C13">
        <v>0.32026768642447401</v>
      </c>
      <c r="D13">
        <v>0.32612612612612601</v>
      </c>
      <c r="H13">
        <v>0.30117406840224598</v>
      </c>
      <c r="I13">
        <v>0.41868317388857601</v>
      </c>
      <c r="J13">
        <v>0.40343839541547299</v>
      </c>
      <c r="K13">
        <v>0.56057142857142905</v>
      </c>
      <c r="L13">
        <v>0.51534452808338205</v>
      </c>
    </row>
    <row r="14" spans="1:13" x14ac:dyDescent="0.25">
      <c r="A14">
        <v>0.27462526766595302</v>
      </c>
      <c r="B14">
        <v>0.19416445623342199</v>
      </c>
      <c r="C14">
        <v>0.332073689182806</v>
      </c>
      <c r="D14">
        <v>0.36794717887154899</v>
      </c>
      <c r="H14">
        <v>0.53625730994151999</v>
      </c>
      <c r="I14">
        <v>0.43147448015122902</v>
      </c>
      <c r="J14">
        <v>0.51875000000000004</v>
      </c>
      <c r="K14">
        <v>0.51039260969976896</v>
      </c>
      <c r="L14">
        <v>0.48781752203214102</v>
      </c>
    </row>
    <row r="19" spans="1:5" x14ac:dyDescent="0.25">
      <c r="A19" t="s">
        <v>5</v>
      </c>
      <c r="B19" t="s">
        <v>8</v>
      </c>
      <c r="C19" t="s">
        <v>10</v>
      </c>
      <c r="D19" t="s">
        <v>6</v>
      </c>
      <c r="E19" t="s">
        <v>16</v>
      </c>
    </row>
    <row r="20" spans="1:5" x14ac:dyDescent="0.25">
      <c r="A20" t="s">
        <v>11</v>
      </c>
      <c r="B20">
        <v>0.41299999999999998</v>
      </c>
      <c r="C20">
        <v>6.0999999999999999E-2</v>
      </c>
      <c r="D20">
        <v>0.34699999999999998</v>
      </c>
      <c r="E20">
        <v>3.2300000000000002E-2</v>
      </c>
    </row>
    <row r="21" spans="1:5" x14ac:dyDescent="0.25">
      <c r="A21" t="s">
        <v>12</v>
      </c>
      <c r="B21">
        <v>0.32500000000000001</v>
      </c>
      <c r="C21">
        <v>2.7699999999999999E-2</v>
      </c>
      <c r="D21">
        <v>0.24</v>
      </c>
      <c r="E21">
        <v>1.54E-2</v>
      </c>
    </row>
    <row r="22" spans="1:5" x14ac:dyDescent="0.25">
      <c r="A22" t="s">
        <v>13</v>
      </c>
      <c r="B22">
        <v>0.36299999999999999</v>
      </c>
      <c r="C22">
        <v>2.9600000000000001E-2</v>
      </c>
      <c r="D22">
        <v>0.38600000000000001</v>
      </c>
      <c r="E22">
        <v>5.96E-2</v>
      </c>
    </row>
    <row r="23" spans="1:5" x14ac:dyDescent="0.25">
      <c r="A23" t="s">
        <v>14</v>
      </c>
      <c r="B23">
        <v>0.40500000000000003</v>
      </c>
      <c r="C23">
        <v>0.03</v>
      </c>
      <c r="D23">
        <v>0.34899999999999998</v>
      </c>
      <c r="E23">
        <v>1.7600000000000001E-2</v>
      </c>
    </row>
    <row r="24" spans="1:5" x14ac:dyDescent="0.25">
      <c r="A24" t="s">
        <v>15</v>
      </c>
      <c r="B24">
        <v>0.41699999999999998</v>
      </c>
      <c r="C24">
        <v>2.8199999999999999E-2</v>
      </c>
      <c r="D24">
        <v>0.29199999999999998</v>
      </c>
      <c r="E24">
        <v>3.7900000000000003E-2</v>
      </c>
    </row>
    <row r="28" spans="1:5" x14ac:dyDescent="0.25">
      <c r="A28" t="s">
        <v>9</v>
      </c>
      <c r="B28" t="s">
        <v>8</v>
      </c>
      <c r="C28" t="s">
        <v>10</v>
      </c>
      <c r="D28" t="s">
        <v>6</v>
      </c>
      <c r="E28" t="s">
        <v>16</v>
      </c>
    </row>
    <row r="29" spans="1:5" x14ac:dyDescent="0.25">
      <c r="A29" t="s">
        <v>11</v>
      </c>
      <c r="B29">
        <v>0.34799999999999998</v>
      </c>
      <c r="C29">
        <v>4.5499999999999999E-2</v>
      </c>
      <c r="D29">
        <v>0.38800000000000001</v>
      </c>
      <c r="E29">
        <v>9.4699999999999993E-3</v>
      </c>
    </row>
    <row r="30" spans="1:5" x14ac:dyDescent="0.25">
      <c r="A30" t="s">
        <v>12</v>
      </c>
      <c r="B30">
        <v>0.34399999999999997</v>
      </c>
      <c r="C30">
        <v>1.7100000000000001E-2</v>
      </c>
      <c r="D30">
        <v>0.34599999999999997</v>
      </c>
      <c r="E30">
        <v>8.9599999999999999E-2</v>
      </c>
    </row>
    <row r="31" spans="1:5" x14ac:dyDescent="0.25">
      <c r="A31" t="s">
        <v>13</v>
      </c>
      <c r="B31">
        <v>0.46800000000000003</v>
      </c>
      <c r="C31">
        <v>3.0099999999999998E-2</v>
      </c>
      <c r="D31">
        <v>0.33700000000000002</v>
      </c>
      <c r="E31">
        <v>3.0300000000000001E-2</v>
      </c>
    </row>
    <row r="32" spans="1:5" x14ac:dyDescent="0.25">
      <c r="A32" t="s">
        <v>14</v>
      </c>
      <c r="B32">
        <v>0.45500000000000002</v>
      </c>
      <c r="C32">
        <v>3.2399999999999998E-2</v>
      </c>
      <c r="D32">
        <v>0.44</v>
      </c>
      <c r="E32">
        <v>4.5400000000000003E-2</v>
      </c>
    </row>
    <row r="33" spans="1:5" x14ac:dyDescent="0.25">
      <c r="A33" t="s">
        <v>15</v>
      </c>
      <c r="B33">
        <v>0.436</v>
      </c>
      <c r="C33">
        <v>2.9399999999999999E-2</v>
      </c>
      <c r="D33">
        <v>0.497</v>
      </c>
      <c r="E33">
        <v>1.8100000000000002E-2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1B7D-D561-471B-8F11-EE08B220A16D}">
  <dimension ref="A1:R22"/>
  <sheetViews>
    <sheetView workbookViewId="0">
      <selection activeCell="G53" sqref="G53"/>
    </sheetView>
  </sheetViews>
  <sheetFormatPr defaultRowHeight="15" x14ac:dyDescent="0.25"/>
  <cols>
    <col min="1" max="1" width="14.42578125" bestFit="1" customWidth="1"/>
    <col min="2" max="3" width="7.5703125" bestFit="1" customWidth="1"/>
    <col min="4" max="4" width="10.7109375" bestFit="1" customWidth="1"/>
    <col min="5" max="5" width="14.85546875" bestFit="1" customWidth="1"/>
    <col min="6" max="6" width="17.28515625" bestFit="1" customWidth="1"/>
    <col min="7" max="7" width="17" bestFit="1" customWidth="1"/>
    <col min="8" max="8" width="11.5703125" bestFit="1" customWidth="1"/>
    <col min="9" max="9" width="15.7109375" bestFit="1" customWidth="1"/>
    <col min="10" max="10" width="18.140625" bestFit="1" customWidth="1"/>
    <col min="11" max="11" width="18" bestFit="1" customWidth="1"/>
    <col min="12" max="12" width="16.5703125" bestFit="1" customWidth="1"/>
    <col min="13" max="13" width="19.85546875" bestFit="1" customWidth="1"/>
    <col min="14" max="14" width="14.28515625" bestFit="1" customWidth="1"/>
    <col min="15" max="15" width="20.28515625" bestFit="1" customWidth="1"/>
    <col min="16" max="16" width="15.140625" bestFit="1" customWidth="1"/>
    <col min="17" max="17" width="23.7109375" bestFit="1" customWidth="1"/>
  </cols>
  <sheetData>
    <row r="1" spans="1:18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</row>
    <row r="2" spans="1:18" x14ac:dyDescent="0.25">
      <c r="A2" t="s">
        <v>35</v>
      </c>
      <c r="B2" t="s">
        <v>9</v>
      </c>
      <c r="C2" t="s">
        <v>8</v>
      </c>
      <c r="D2">
        <v>9374</v>
      </c>
      <c r="E2">
        <v>984044</v>
      </c>
      <c r="F2">
        <v>104.976</v>
      </c>
      <c r="G2">
        <v>6.7249999999999996</v>
      </c>
      <c r="H2">
        <v>15418</v>
      </c>
      <c r="I2">
        <v>6105116</v>
      </c>
      <c r="J2">
        <v>395.97300000000001</v>
      </c>
      <c r="K2">
        <v>41.722000000000001</v>
      </c>
      <c r="L2">
        <v>14632704</v>
      </c>
      <c r="M2">
        <f t="shared" ref="M2:M22" si="0">D2/L2</f>
        <v>6.4061980615476126E-4</v>
      </c>
      <c r="N2">
        <f t="shared" ref="N2:N22" si="1">E2/L2*100</f>
        <v>6.7249634790671644</v>
      </c>
      <c r="O2">
        <f t="shared" ref="O2:O22" si="2">H2/L2</f>
        <v>1.0536671827708673E-3</v>
      </c>
      <c r="P2">
        <f t="shared" ref="P2:P22" si="3">I2/L2*100</f>
        <v>41.722404826886404</v>
      </c>
      <c r="Q2">
        <v>69.677999999999997</v>
      </c>
      <c r="R2">
        <f>100-Q2</f>
        <v>30.322000000000003</v>
      </c>
    </row>
    <row r="3" spans="1:18" x14ac:dyDescent="0.25">
      <c r="A3" t="s">
        <v>36</v>
      </c>
      <c r="B3" t="s">
        <v>9</v>
      </c>
      <c r="C3" t="s">
        <v>8</v>
      </c>
      <c r="D3">
        <v>5374</v>
      </c>
      <c r="E3">
        <v>1313514</v>
      </c>
      <c r="F3">
        <v>224.42</v>
      </c>
      <c r="G3">
        <v>6.8440000000000003</v>
      </c>
      <c r="H3">
        <v>23453</v>
      </c>
      <c r="I3">
        <v>6810812</v>
      </c>
      <c r="J3">
        <v>290.40300000000002</v>
      </c>
      <c r="K3">
        <v>51.040999999999997</v>
      </c>
      <c r="L3">
        <v>13343760</v>
      </c>
      <c r="M3">
        <f t="shared" si="0"/>
        <v>4.0273506118215557E-4</v>
      </c>
      <c r="N3">
        <f t="shared" si="1"/>
        <v>9.8436572600226615</v>
      </c>
      <c r="O3">
        <f t="shared" si="2"/>
        <v>1.7576005563649227E-3</v>
      </c>
      <c r="P3">
        <f t="shared" si="3"/>
        <v>51.041175800523988</v>
      </c>
      <c r="Q3">
        <v>69.677999999999997</v>
      </c>
      <c r="R3">
        <f t="shared" ref="R3:R22" si="4">100-Q3</f>
        <v>30.322000000000003</v>
      </c>
    </row>
    <row r="4" spans="1:18" x14ac:dyDescent="0.25">
      <c r="A4" t="s">
        <v>37</v>
      </c>
      <c r="B4" t="s">
        <v>9</v>
      </c>
      <c r="C4" t="s">
        <v>8</v>
      </c>
      <c r="D4">
        <v>3215</v>
      </c>
      <c r="E4">
        <v>832853</v>
      </c>
      <c r="F4">
        <v>259.05200000000002</v>
      </c>
      <c r="G4">
        <v>12.279</v>
      </c>
      <c r="H4">
        <v>4879</v>
      </c>
      <c r="I4">
        <v>1068214</v>
      </c>
      <c r="J4">
        <v>218.941</v>
      </c>
      <c r="K4">
        <v>15.747999999999999</v>
      </c>
      <c r="L4">
        <v>6782976</v>
      </c>
      <c r="M4">
        <f t="shared" si="0"/>
        <v>4.7398074237620775E-4</v>
      </c>
      <c r="N4">
        <f t="shared" si="1"/>
        <v>12.278578016493055</v>
      </c>
      <c r="O4">
        <f t="shared" si="2"/>
        <v>7.193007906853865E-4</v>
      </c>
      <c r="P4">
        <f t="shared" si="3"/>
        <v>15.748456134888286</v>
      </c>
      <c r="Q4">
        <v>81.92</v>
      </c>
      <c r="R4">
        <f t="shared" si="4"/>
        <v>18.079999999999998</v>
      </c>
    </row>
    <row r="5" spans="1:18" x14ac:dyDescent="0.25">
      <c r="A5" t="s">
        <v>38</v>
      </c>
      <c r="B5" t="s">
        <v>9</v>
      </c>
      <c r="C5" t="s">
        <v>8</v>
      </c>
      <c r="D5">
        <v>1822</v>
      </c>
      <c r="E5">
        <v>673115</v>
      </c>
      <c r="F5">
        <v>369.43700000000001</v>
      </c>
      <c r="G5">
        <v>11.38</v>
      </c>
      <c r="H5">
        <v>3880</v>
      </c>
      <c r="I5">
        <v>1105693</v>
      </c>
      <c r="J5">
        <v>284.97199999999998</v>
      </c>
      <c r="K5">
        <v>18.693000000000001</v>
      </c>
      <c r="L5">
        <v>5914944</v>
      </c>
      <c r="M5">
        <f t="shared" si="0"/>
        <v>3.0803334739940057E-4</v>
      </c>
      <c r="N5">
        <f t="shared" si="1"/>
        <v>11.379904864695254</v>
      </c>
      <c r="O5">
        <f t="shared" si="2"/>
        <v>6.559656355157378E-4</v>
      </c>
      <c r="P5">
        <f t="shared" si="3"/>
        <v>18.693211634801614</v>
      </c>
      <c r="Q5">
        <v>49.774000000000001</v>
      </c>
      <c r="R5">
        <f t="shared" si="4"/>
        <v>50.225999999999999</v>
      </c>
    </row>
    <row r="6" spans="1:18" x14ac:dyDescent="0.25">
      <c r="A6" t="s">
        <v>39</v>
      </c>
      <c r="B6" t="s">
        <v>9</v>
      </c>
      <c r="C6" t="s">
        <v>8</v>
      </c>
      <c r="D6">
        <v>3913</v>
      </c>
      <c r="E6">
        <v>851906</v>
      </c>
      <c r="F6">
        <v>2170712</v>
      </c>
      <c r="G6">
        <v>10.196999999999999</v>
      </c>
      <c r="H6">
        <v>5531</v>
      </c>
      <c r="I6">
        <v>5242317</v>
      </c>
      <c r="J6">
        <v>947.80600000000004</v>
      </c>
      <c r="K6">
        <v>62.75</v>
      </c>
      <c r="L6">
        <v>8354304</v>
      </c>
      <c r="M6">
        <f t="shared" si="0"/>
        <v>4.6838132775632775E-4</v>
      </c>
      <c r="N6">
        <f t="shared" si="1"/>
        <v>10.197210922657352</v>
      </c>
      <c r="O6">
        <f t="shared" si="2"/>
        <v>6.6205395446466877E-4</v>
      </c>
      <c r="P6">
        <f t="shared" si="3"/>
        <v>62.749895143868365</v>
      </c>
      <c r="Q6">
        <v>68.885999999999996</v>
      </c>
      <c r="R6">
        <f t="shared" si="4"/>
        <v>31.114000000000004</v>
      </c>
    </row>
    <row r="7" spans="1:18" x14ac:dyDescent="0.25">
      <c r="A7" t="s">
        <v>40</v>
      </c>
      <c r="B7" t="s">
        <v>9</v>
      </c>
      <c r="C7" t="s">
        <v>8</v>
      </c>
      <c r="D7">
        <v>5978</v>
      </c>
      <c r="E7">
        <v>142.077</v>
      </c>
      <c r="F7">
        <v>2.4E-2</v>
      </c>
      <c r="G7">
        <v>9.5250000000000004</v>
      </c>
      <c r="H7">
        <v>3208</v>
      </c>
      <c r="I7">
        <v>55.252000000000002</v>
      </c>
      <c r="J7">
        <v>1.7000000000000001E-2</v>
      </c>
      <c r="K7">
        <v>3.7040000000000002</v>
      </c>
      <c r="L7">
        <v>1491.5619999999999</v>
      </c>
      <c r="M7">
        <f t="shared" si="0"/>
        <v>4.0078789886038937</v>
      </c>
      <c r="N7">
        <f t="shared" si="1"/>
        <v>9.5253834570738611</v>
      </c>
      <c r="O7">
        <f t="shared" si="2"/>
        <v>2.1507654391838891</v>
      </c>
      <c r="P7">
        <f t="shared" si="3"/>
        <v>3.7043046148936489</v>
      </c>
      <c r="Q7">
        <v>69.966999999999999</v>
      </c>
      <c r="R7">
        <f t="shared" si="4"/>
        <v>30.033000000000001</v>
      </c>
    </row>
    <row r="8" spans="1:18" x14ac:dyDescent="0.25">
      <c r="A8" t="s">
        <v>41</v>
      </c>
      <c r="B8" t="s">
        <v>9</v>
      </c>
      <c r="C8" t="s">
        <v>8</v>
      </c>
      <c r="D8">
        <v>2918</v>
      </c>
      <c r="E8">
        <v>462833</v>
      </c>
      <c r="F8">
        <v>158.613</v>
      </c>
      <c r="G8">
        <v>10.388</v>
      </c>
      <c r="H8">
        <v>7593</v>
      </c>
      <c r="I8">
        <v>1393952</v>
      </c>
      <c r="J8">
        <v>183.584</v>
      </c>
      <c r="K8">
        <v>31.286999999999999</v>
      </c>
      <c r="L8">
        <v>4455360</v>
      </c>
      <c r="M8">
        <f t="shared" si="0"/>
        <v>6.5494146376499313E-4</v>
      </c>
      <c r="N8">
        <f t="shared" si="1"/>
        <v>10.388229009552539</v>
      </c>
      <c r="O8">
        <f t="shared" si="2"/>
        <v>1.7042393880629175E-3</v>
      </c>
      <c r="P8">
        <f t="shared" si="3"/>
        <v>31.287078934137757</v>
      </c>
      <c r="Q8">
        <v>57.661000000000001</v>
      </c>
      <c r="R8">
        <f t="shared" si="4"/>
        <v>42.338999999999999</v>
      </c>
    </row>
    <row r="9" spans="1:18" x14ac:dyDescent="0.25">
      <c r="A9" t="s">
        <v>42</v>
      </c>
      <c r="B9" t="s">
        <v>9</v>
      </c>
      <c r="C9" t="s">
        <v>8</v>
      </c>
      <c r="D9">
        <v>4798</v>
      </c>
      <c r="E9">
        <v>1564725</v>
      </c>
      <c r="F9">
        <v>326.12</v>
      </c>
      <c r="G9">
        <v>13.692</v>
      </c>
      <c r="H9">
        <v>3921</v>
      </c>
      <c r="I9">
        <v>2789867</v>
      </c>
      <c r="J9">
        <v>711.51900000000001</v>
      </c>
      <c r="K9">
        <v>24.413</v>
      </c>
      <c r="L9" s="1">
        <v>11427624</v>
      </c>
      <c r="M9">
        <f t="shared" si="0"/>
        <v>4.1985980637794876E-4</v>
      </c>
      <c r="N9">
        <f t="shared" si="1"/>
        <v>13.692478856497203</v>
      </c>
      <c r="O9">
        <f t="shared" si="2"/>
        <v>3.4311594431178346E-4</v>
      </c>
      <c r="P9">
        <f t="shared" si="3"/>
        <v>24.413360117553744</v>
      </c>
      <c r="Q9">
        <v>73.873000000000005</v>
      </c>
      <c r="R9">
        <f t="shared" si="4"/>
        <v>26.126999999999995</v>
      </c>
    </row>
    <row r="10" spans="1:18" x14ac:dyDescent="0.25">
      <c r="A10" t="s">
        <v>43</v>
      </c>
      <c r="B10" t="s">
        <v>9</v>
      </c>
      <c r="C10" t="s">
        <v>6</v>
      </c>
      <c r="D10">
        <v>4364</v>
      </c>
      <c r="E10">
        <v>2042496</v>
      </c>
      <c r="F10">
        <v>468.03300000000002</v>
      </c>
      <c r="G10">
        <v>15.343</v>
      </c>
      <c r="H10">
        <v>10483</v>
      </c>
      <c r="I10">
        <v>7236861</v>
      </c>
      <c r="J10">
        <v>690.34299999999996</v>
      </c>
      <c r="K10">
        <v>54.360999999999997</v>
      </c>
      <c r="L10">
        <v>13312512</v>
      </c>
      <c r="M10">
        <f t="shared" si="0"/>
        <v>3.2781191108034307E-4</v>
      </c>
      <c r="N10">
        <f t="shared" si="1"/>
        <v>15.342679127725855</v>
      </c>
      <c r="O10">
        <f t="shared" si="2"/>
        <v>7.8745468924272142E-4</v>
      </c>
      <c r="P10">
        <f t="shared" si="3"/>
        <v>54.361348181319947</v>
      </c>
      <c r="Q10">
        <v>60.573</v>
      </c>
      <c r="R10">
        <f t="shared" si="4"/>
        <v>39.427</v>
      </c>
    </row>
    <row r="11" spans="1:18" x14ac:dyDescent="0.25">
      <c r="A11" t="s">
        <v>44</v>
      </c>
      <c r="B11" t="s">
        <v>9</v>
      </c>
      <c r="C11" t="s">
        <v>6</v>
      </c>
      <c r="D11">
        <v>5414</v>
      </c>
      <c r="E11">
        <v>4146850</v>
      </c>
      <c r="F11">
        <v>765.94899999999996</v>
      </c>
      <c r="G11">
        <v>33.954999999999998</v>
      </c>
      <c r="H11">
        <v>10694</v>
      </c>
      <c r="I11">
        <v>8220428</v>
      </c>
      <c r="J11">
        <v>768.69500000000005</v>
      </c>
      <c r="K11">
        <v>67.308999999999997</v>
      </c>
      <c r="L11">
        <v>12212928</v>
      </c>
      <c r="M11">
        <f t="shared" si="0"/>
        <v>4.4330073836511605E-4</v>
      </c>
      <c r="N11">
        <f t="shared" si="1"/>
        <v>33.954593034528656</v>
      </c>
      <c r="O11">
        <f t="shared" si="2"/>
        <v>8.7562949687413206E-4</v>
      </c>
      <c r="P11">
        <f t="shared" si="3"/>
        <v>67.309231660090035</v>
      </c>
      <c r="Q11">
        <v>77.724999999999994</v>
      </c>
      <c r="R11">
        <f t="shared" si="4"/>
        <v>22.275000000000006</v>
      </c>
    </row>
    <row r="12" spans="1:18" x14ac:dyDescent="0.25">
      <c r="A12" t="s">
        <v>45</v>
      </c>
      <c r="B12" t="s">
        <v>9</v>
      </c>
      <c r="C12" t="s">
        <v>6</v>
      </c>
      <c r="D12">
        <v>1529</v>
      </c>
      <c r="E12">
        <v>452127</v>
      </c>
      <c r="F12">
        <v>295.70100000000002</v>
      </c>
      <c r="G12">
        <v>3.6339999999999999</v>
      </c>
      <c r="H12">
        <v>1704</v>
      </c>
      <c r="I12">
        <v>9296637</v>
      </c>
      <c r="J12">
        <v>5455.7730000000001</v>
      </c>
      <c r="K12">
        <v>74.721999999999994</v>
      </c>
      <c r="L12">
        <v>12441600</v>
      </c>
      <c r="M12">
        <f t="shared" si="0"/>
        <v>1.2289416152263375E-4</v>
      </c>
      <c r="N12">
        <f t="shared" si="1"/>
        <v>3.6339940200617282</v>
      </c>
      <c r="O12">
        <f t="shared" si="2"/>
        <v>1.3695987654320987E-4</v>
      </c>
      <c r="P12">
        <f t="shared" si="3"/>
        <v>74.722198109567898</v>
      </c>
      <c r="Q12">
        <v>76.387</v>
      </c>
      <c r="R12">
        <f t="shared" si="4"/>
        <v>23.613</v>
      </c>
    </row>
    <row r="13" spans="1:18" x14ac:dyDescent="0.25">
      <c r="A13" t="s">
        <v>46</v>
      </c>
      <c r="B13" t="s">
        <v>5</v>
      </c>
      <c r="C13" t="s">
        <v>8</v>
      </c>
      <c r="D13">
        <v>5667</v>
      </c>
      <c r="E13">
        <v>1249786</v>
      </c>
      <c r="F13">
        <v>220.53700000000001</v>
      </c>
      <c r="G13">
        <v>8.1780000000000008</v>
      </c>
      <c r="H13">
        <v>8400</v>
      </c>
      <c r="I13">
        <v>3707934</v>
      </c>
      <c r="J13">
        <v>441.42099999999999</v>
      </c>
      <c r="K13">
        <v>24.263000000000002</v>
      </c>
      <c r="L13">
        <v>15282234</v>
      </c>
      <c r="M13">
        <f t="shared" si="0"/>
        <v>3.7082274751191482E-4</v>
      </c>
      <c r="N13">
        <f t="shared" si="1"/>
        <v>8.1780320861465672</v>
      </c>
      <c r="O13">
        <f t="shared" si="2"/>
        <v>5.4965785761427284E-4</v>
      </c>
      <c r="P13">
        <f t="shared" si="3"/>
        <v>24.263036412084777</v>
      </c>
      <c r="Q13">
        <v>48.896999999999998</v>
      </c>
      <c r="R13">
        <f t="shared" si="4"/>
        <v>51.103000000000002</v>
      </c>
    </row>
    <row r="14" spans="1:18" x14ac:dyDescent="0.25">
      <c r="A14" t="s">
        <v>47</v>
      </c>
      <c r="B14" t="s">
        <v>5</v>
      </c>
      <c r="C14" t="s">
        <v>8</v>
      </c>
      <c r="D14">
        <v>1391</v>
      </c>
      <c r="E14">
        <v>275851</v>
      </c>
      <c r="F14">
        <v>198.31100000000001</v>
      </c>
      <c r="G14">
        <v>1.903</v>
      </c>
      <c r="H14">
        <v>6775</v>
      </c>
      <c r="I14">
        <v>1754986</v>
      </c>
      <c r="J14">
        <v>259.80500000000001</v>
      </c>
      <c r="K14">
        <v>12.109</v>
      </c>
      <c r="L14">
        <v>14493234</v>
      </c>
      <c r="M14">
        <f t="shared" si="0"/>
        <v>9.5975818785510531E-5</v>
      </c>
      <c r="N14">
        <f t="shared" si="1"/>
        <v>1.9033088129260867</v>
      </c>
      <c r="O14">
        <f t="shared" si="2"/>
        <v>4.6745950558722783E-4</v>
      </c>
      <c r="P14">
        <f t="shared" si="3"/>
        <v>12.109002035018547</v>
      </c>
      <c r="Q14">
        <v>46.375</v>
      </c>
      <c r="R14">
        <f t="shared" si="4"/>
        <v>53.625</v>
      </c>
    </row>
    <row r="15" spans="1:18" x14ac:dyDescent="0.25">
      <c r="A15" t="s">
        <v>48</v>
      </c>
      <c r="B15" t="s">
        <v>5</v>
      </c>
      <c r="C15" t="s">
        <v>8</v>
      </c>
      <c r="D15">
        <v>2883</v>
      </c>
      <c r="E15">
        <v>1522211</v>
      </c>
      <c r="F15">
        <v>527.995</v>
      </c>
      <c r="G15">
        <v>10.467000000000001</v>
      </c>
      <c r="H15">
        <v>6172</v>
      </c>
      <c r="I15">
        <v>2513870</v>
      </c>
      <c r="J15">
        <v>407.30200000000002</v>
      </c>
      <c r="K15">
        <v>17.286000000000001</v>
      </c>
      <c r="L15">
        <v>14542476</v>
      </c>
      <c r="M15">
        <f t="shared" si="0"/>
        <v>1.9824684599788921E-4</v>
      </c>
      <c r="N15">
        <f t="shared" si="1"/>
        <v>10.467344075383037</v>
      </c>
      <c r="O15">
        <f t="shared" si="2"/>
        <v>4.2441190894865498E-4</v>
      </c>
      <c r="P15">
        <f t="shared" si="3"/>
        <v>17.286396071755593</v>
      </c>
      <c r="Q15">
        <v>50.951000000000001</v>
      </c>
      <c r="R15">
        <f t="shared" si="4"/>
        <v>49.048999999999999</v>
      </c>
    </row>
    <row r="16" spans="1:18" x14ac:dyDescent="0.25">
      <c r="A16" t="s">
        <v>49</v>
      </c>
      <c r="B16" t="s">
        <v>5</v>
      </c>
      <c r="C16" t="s">
        <v>8</v>
      </c>
      <c r="D16">
        <v>2818</v>
      </c>
      <c r="E16">
        <v>466342</v>
      </c>
      <c r="F16">
        <v>165.48699999999999</v>
      </c>
      <c r="G16">
        <v>3.1909999999999998</v>
      </c>
      <c r="H16">
        <v>10384</v>
      </c>
      <c r="I16">
        <v>3385119</v>
      </c>
      <c r="J16">
        <v>325.99400000000003</v>
      </c>
      <c r="K16">
        <v>23.163</v>
      </c>
      <c r="L16">
        <v>14614167</v>
      </c>
      <c r="M16">
        <f t="shared" si="0"/>
        <v>1.9282659080055675E-4</v>
      </c>
      <c r="N16">
        <f t="shared" si="1"/>
        <v>3.1910268987620025</v>
      </c>
      <c r="O16">
        <f t="shared" si="2"/>
        <v>7.1054340627146244E-4</v>
      </c>
      <c r="P16">
        <f t="shared" si="3"/>
        <v>23.163270270553223</v>
      </c>
      <c r="Q16">
        <v>58.817999999999998</v>
      </c>
      <c r="R16">
        <f t="shared" si="4"/>
        <v>41.182000000000002</v>
      </c>
    </row>
    <row r="17" spans="1:18" x14ac:dyDescent="0.25">
      <c r="A17" t="s">
        <v>50</v>
      </c>
      <c r="B17" t="s">
        <v>5</v>
      </c>
      <c r="C17" t="s">
        <v>8</v>
      </c>
      <c r="D17">
        <v>2569</v>
      </c>
      <c r="E17">
        <v>401920</v>
      </c>
      <c r="F17">
        <v>156.44999999999999</v>
      </c>
      <c r="G17">
        <v>7.0659999999999998</v>
      </c>
      <c r="H17">
        <v>9954</v>
      </c>
      <c r="I17">
        <v>1475177</v>
      </c>
      <c r="J17">
        <v>148.19900000000001</v>
      </c>
      <c r="K17">
        <v>25.934000000000001</v>
      </c>
      <c r="L17">
        <v>5688144</v>
      </c>
      <c r="M17">
        <f t="shared" si="0"/>
        <v>4.5164116801543703E-4</v>
      </c>
      <c r="N17">
        <f t="shared" si="1"/>
        <v>7.0659251945801653</v>
      </c>
      <c r="O17">
        <f t="shared" si="2"/>
        <v>1.7499556973241185E-3</v>
      </c>
      <c r="P17">
        <f t="shared" si="3"/>
        <v>25.934241467867196</v>
      </c>
      <c r="Q17">
        <v>69.155000000000001</v>
      </c>
      <c r="R17">
        <f t="shared" si="4"/>
        <v>30.844999999999999</v>
      </c>
    </row>
    <row r="18" spans="1:18" x14ac:dyDescent="0.25">
      <c r="A18" t="s">
        <v>51</v>
      </c>
      <c r="B18" t="s">
        <v>5</v>
      </c>
      <c r="C18" t="s">
        <v>8</v>
      </c>
      <c r="D18">
        <v>2066</v>
      </c>
      <c r="E18">
        <v>418803</v>
      </c>
      <c r="F18">
        <v>202.71199999999999</v>
      </c>
      <c r="G18">
        <v>8.7690000000000001</v>
      </c>
      <c r="H18">
        <v>3816</v>
      </c>
      <c r="I18">
        <v>1161201</v>
      </c>
      <c r="J18">
        <v>304.298</v>
      </c>
      <c r="K18">
        <v>24.315000000000001</v>
      </c>
      <c r="L18" s="1">
        <v>4775680</v>
      </c>
      <c r="M18">
        <f t="shared" si="0"/>
        <v>4.3260854998659876E-4</v>
      </c>
      <c r="N18">
        <f t="shared" si="1"/>
        <v>8.769494606003752</v>
      </c>
      <c r="O18">
        <f t="shared" si="2"/>
        <v>7.9904851246314658E-4</v>
      </c>
      <c r="P18">
        <f t="shared" si="3"/>
        <v>24.314882906727419</v>
      </c>
      <c r="Q18">
        <v>72.14</v>
      </c>
      <c r="R18">
        <f t="shared" si="4"/>
        <v>27.86</v>
      </c>
    </row>
    <row r="19" spans="1:18" x14ac:dyDescent="0.25">
      <c r="A19" t="s">
        <v>52</v>
      </c>
      <c r="B19" t="s">
        <v>5</v>
      </c>
      <c r="C19" t="s">
        <v>8</v>
      </c>
      <c r="D19">
        <v>2232</v>
      </c>
      <c r="E19">
        <v>758292</v>
      </c>
      <c r="F19">
        <v>339.73700000000002</v>
      </c>
      <c r="G19">
        <v>9.7319999999999993</v>
      </c>
      <c r="H19">
        <v>2852</v>
      </c>
      <c r="I19">
        <v>987829</v>
      </c>
      <c r="J19">
        <v>346.36399999999998</v>
      </c>
      <c r="K19">
        <v>12.677</v>
      </c>
      <c r="L19" s="1">
        <v>7792128</v>
      </c>
      <c r="M19">
        <f t="shared" si="0"/>
        <v>2.864429331756357E-4</v>
      </c>
      <c r="N19">
        <f t="shared" si="1"/>
        <v>9.7315136506997835</v>
      </c>
      <c r="O19">
        <f t="shared" si="2"/>
        <v>3.6601041461331233E-4</v>
      </c>
      <c r="P19">
        <f t="shared" si="3"/>
        <v>12.677268648564294</v>
      </c>
      <c r="Q19">
        <v>68.707999999999998</v>
      </c>
      <c r="R19">
        <f t="shared" si="4"/>
        <v>31.292000000000002</v>
      </c>
    </row>
    <row r="20" spans="1:18" x14ac:dyDescent="0.25">
      <c r="A20" t="s">
        <v>53</v>
      </c>
      <c r="B20" s="2" t="s">
        <v>5</v>
      </c>
      <c r="C20" s="2" t="s">
        <v>6</v>
      </c>
      <c r="D20">
        <v>2215</v>
      </c>
      <c r="E20">
        <v>530814</v>
      </c>
      <c r="F20">
        <v>239.64500000000001</v>
      </c>
      <c r="G20">
        <v>6.6120000000000001</v>
      </c>
      <c r="H20">
        <v>7134</v>
      </c>
      <c r="I20">
        <v>3008686</v>
      </c>
      <c r="J20">
        <v>421.73899999999998</v>
      </c>
      <c r="K20">
        <v>37.478000000000002</v>
      </c>
      <c r="L20">
        <v>7629510</v>
      </c>
      <c r="M20">
        <f t="shared" si="0"/>
        <v>2.9032008608678668E-4</v>
      </c>
      <c r="N20">
        <f t="shared" si="1"/>
        <v>6.957379962802329</v>
      </c>
      <c r="O20">
        <f t="shared" si="2"/>
        <v>9.3505349622714957E-4</v>
      </c>
      <c r="P20">
        <f t="shared" si="3"/>
        <v>39.434852303752145</v>
      </c>
      <c r="Q20">
        <v>58.024999999999999</v>
      </c>
      <c r="R20">
        <f t="shared" si="4"/>
        <v>41.975000000000001</v>
      </c>
    </row>
    <row r="21" spans="1:18" x14ac:dyDescent="0.25">
      <c r="A21" t="s">
        <v>54</v>
      </c>
      <c r="B21" s="2" t="s">
        <v>5</v>
      </c>
      <c r="C21" s="2" t="s">
        <v>6</v>
      </c>
      <c r="D21">
        <v>3448</v>
      </c>
      <c r="E21">
        <v>471274</v>
      </c>
      <c r="F21">
        <v>136.68</v>
      </c>
      <c r="G21">
        <v>6.1769999999999996</v>
      </c>
      <c r="H21">
        <v>8985</v>
      </c>
      <c r="I21">
        <v>3325351</v>
      </c>
      <c r="J21">
        <v>370.1</v>
      </c>
      <c r="K21">
        <v>13.585000000000001</v>
      </c>
      <c r="L21">
        <v>8027910</v>
      </c>
      <c r="M21">
        <f t="shared" si="0"/>
        <v>4.2950157637542026E-4</v>
      </c>
      <c r="N21">
        <f t="shared" si="1"/>
        <v>5.8704444867966883</v>
      </c>
      <c r="O21">
        <f t="shared" si="2"/>
        <v>1.1192203201082225E-3</v>
      </c>
      <c r="P21">
        <f t="shared" si="3"/>
        <v>41.422375188560906</v>
      </c>
      <c r="Q21">
        <v>63.781999999999996</v>
      </c>
      <c r="R21">
        <f t="shared" si="4"/>
        <v>36.218000000000004</v>
      </c>
    </row>
    <row r="22" spans="1:18" x14ac:dyDescent="0.25">
      <c r="A22" t="s">
        <v>55</v>
      </c>
      <c r="B22" t="s">
        <v>5</v>
      </c>
      <c r="C22" t="s">
        <v>6</v>
      </c>
      <c r="D22">
        <v>3555</v>
      </c>
      <c r="E22">
        <v>1178976</v>
      </c>
      <c r="F22">
        <v>331.63900000000001</v>
      </c>
      <c r="G22">
        <v>11.83</v>
      </c>
      <c r="H22">
        <v>3247</v>
      </c>
      <c r="I22">
        <v>1080184</v>
      </c>
      <c r="J22">
        <v>332.67099999999999</v>
      </c>
      <c r="K22">
        <v>10.839</v>
      </c>
      <c r="L22" s="2">
        <v>9965952</v>
      </c>
      <c r="M22">
        <f t="shared" si="0"/>
        <v>3.5671454167148306E-4</v>
      </c>
      <c r="N22">
        <f t="shared" si="1"/>
        <v>11.830038916502909</v>
      </c>
      <c r="O22">
        <f t="shared" si="2"/>
        <v>3.2580931555761057E-4</v>
      </c>
      <c r="P22">
        <f t="shared" si="3"/>
        <v>10.838743754736125</v>
      </c>
      <c r="Q22">
        <v>73.625</v>
      </c>
      <c r="R22">
        <f t="shared" si="4"/>
        <v>26.375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CE87-ADBC-43F2-8742-2A83673BA7C1}">
  <dimension ref="A1:Y59"/>
  <sheetViews>
    <sheetView tabSelected="1" workbookViewId="0">
      <selection activeCell="K25" sqref="K25"/>
    </sheetView>
  </sheetViews>
  <sheetFormatPr defaultRowHeight="15" x14ac:dyDescent="0.25"/>
  <sheetData>
    <row r="1" spans="1:25" x14ac:dyDescent="0.25">
      <c r="A1" t="s">
        <v>70</v>
      </c>
      <c r="N1" t="s">
        <v>71</v>
      </c>
    </row>
    <row r="2" spans="1:25" x14ac:dyDescent="0.25">
      <c r="A2" t="s">
        <v>56</v>
      </c>
      <c r="B2" t="s">
        <v>18</v>
      </c>
      <c r="C2" t="s">
        <v>57</v>
      </c>
      <c r="D2" t="s">
        <v>20</v>
      </c>
      <c r="E2" t="s">
        <v>58</v>
      </c>
      <c r="H2" t="s">
        <v>56</v>
      </c>
      <c r="I2" t="s">
        <v>19</v>
      </c>
      <c r="J2" t="s">
        <v>20</v>
      </c>
      <c r="K2" t="s">
        <v>59</v>
      </c>
      <c r="N2" t="s">
        <v>56</v>
      </c>
      <c r="O2" t="s">
        <v>18</v>
      </c>
      <c r="P2" t="s">
        <v>57</v>
      </c>
      <c r="Q2" t="s">
        <v>24</v>
      </c>
      <c r="R2" t="s">
        <v>72</v>
      </c>
      <c r="S2" t="s">
        <v>20</v>
      </c>
      <c r="T2" t="s">
        <v>73</v>
      </c>
      <c r="V2" t="s">
        <v>56</v>
      </c>
      <c r="W2" t="s">
        <v>19</v>
      </c>
      <c r="X2" t="s">
        <v>24</v>
      </c>
      <c r="Y2" t="s">
        <v>74</v>
      </c>
    </row>
    <row r="3" spans="1:25" x14ac:dyDescent="0.25">
      <c r="A3" t="s">
        <v>60</v>
      </c>
      <c r="B3" t="s">
        <v>5</v>
      </c>
      <c r="C3">
        <v>1</v>
      </c>
      <c r="D3">
        <v>395</v>
      </c>
      <c r="E3">
        <v>23.050999999999998</v>
      </c>
      <c r="H3" t="s">
        <v>60</v>
      </c>
      <c r="I3" t="s">
        <v>8</v>
      </c>
      <c r="J3">
        <v>810.66666666666663</v>
      </c>
      <c r="K3">
        <v>18.646333333333335</v>
      </c>
      <c r="N3" t="s">
        <v>60</v>
      </c>
      <c r="O3" t="s">
        <v>5</v>
      </c>
      <c r="P3">
        <v>1</v>
      </c>
      <c r="Q3">
        <v>483</v>
      </c>
      <c r="R3">
        <v>16.334</v>
      </c>
      <c r="S3">
        <v>395</v>
      </c>
      <c r="T3">
        <f>Q3/S3</f>
        <v>1.2227848101265824</v>
      </c>
      <c r="V3" t="s">
        <v>60</v>
      </c>
      <c r="W3" t="s">
        <v>8</v>
      </c>
      <c r="X3">
        <v>4013.1666666666665</v>
      </c>
      <c r="Y3">
        <v>18.824166666666667</v>
      </c>
    </row>
    <row r="4" spans="1:25" x14ac:dyDescent="0.25">
      <c r="A4" t="s">
        <v>60</v>
      </c>
      <c r="B4" t="s">
        <v>5</v>
      </c>
      <c r="C4">
        <v>2</v>
      </c>
      <c r="D4">
        <v>580</v>
      </c>
      <c r="E4">
        <v>23.431000000000001</v>
      </c>
      <c r="H4" t="s">
        <v>61</v>
      </c>
      <c r="I4" t="s">
        <v>8</v>
      </c>
      <c r="J4">
        <v>1030.6666666666667</v>
      </c>
      <c r="K4">
        <v>17.232166666666668</v>
      </c>
      <c r="N4" t="s">
        <v>60</v>
      </c>
      <c r="O4" t="s">
        <v>5</v>
      </c>
      <c r="P4">
        <v>2</v>
      </c>
      <c r="Q4">
        <v>1052</v>
      </c>
      <c r="R4">
        <v>11.744999999999999</v>
      </c>
      <c r="S4">
        <v>580</v>
      </c>
      <c r="T4">
        <f t="shared" ref="T4:T58" si="0">Q4/S4</f>
        <v>1.8137931034482759</v>
      </c>
      <c r="V4" t="s">
        <v>61</v>
      </c>
      <c r="W4" t="s">
        <v>8</v>
      </c>
      <c r="X4">
        <v>1237.8333333333333</v>
      </c>
      <c r="Y4">
        <v>22.608666666666664</v>
      </c>
    </row>
    <row r="5" spans="1:25" x14ac:dyDescent="0.25">
      <c r="A5" t="s">
        <v>60</v>
      </c>
      <c r="B5" t="s">
        <v>5</v>
      </c>
      <c r="C5">
        <v>3</v>
      </c>
      <c r="D5">
        <v>976</v>
      </c>
      <c r="E5">
        <v>11.676</v>
      </c>
      <c r="H5" t="s">
        <v>62</v>
      </c>
      <c r="I5" t="s">
        <v>8</v>
      </c>
      <c r="J5">
        <v>849.83333333333337</v>
      </c>
      <c r="K5">
        <v>15.603000000000002</v>
      </c>
      <c r="N5" t="s">
        <v>60</v>
      </c>
      <c r="O5" t="s">
        <v>5</v>
      </c>
      <c r="P5">
        <v>3</v>
      </c>
      <c r="Q5">
        <v>1539</v>
      </c>
      <c r="R5">
        <v>13.5669</v>
      </c>
      <c r="S5">
        <v>976</v>
      </c>
      <c r="T5">
        <f t="shared" si="0"/>
        <v>1.576844262295082</v>
      </c>
      <c r="V5" t="s">
        <v>62</v>
      </c>
      <c r="W5" t="s">
        <v>8</v>
      </c>
      <c r="X5">
        <v>1500.5</v>
      </c>
      <c r="Y5">
        <v>20.203500000000002</v>
      </c>
    </row>
    <row r="6" spans="1:25" x14ac:dyDescent="0.25">
      <c r="A6" t="s">
        <v>60</v>
      </c>
      <c r="B6" t="s">
        <v>5</v>
      </c>
      <c r="C6">
        <v>4</v>
      </c>
      <c r="D6">
        <v>694</v>
      </c>
      <c r="E6">
        <v>19.38</v>
      </c>
      <c r="H6" t="s">
        <v>63</v>
      </c>
      <c r="I6" t="s">
        <v>8</v>
      </c>
      <c r="J6">
        <v>814.33333333333337</v>
      </c>
      <c r="K6">
        <v>14.439333333333336</v>
      </c>
      <c r="N6" t="s">
        <v>60</v>
      </c>
      <c r="O6" t="s">
        <v>5</v>
      </c>
      <c r="P6">
        <v>4</v>
      </c>
      <c r="Q6">
        <v>17469</v>
      </c>
      <c r="R6">
        <v>23.298999999999999</v>
      </c>
      <c r="S6">
        <v>694</v>
      </c>
      <c r="T6">
        <f t="shared" si="0"/>
        <v>25.171469740634006</v>
      </c>
      <c r="V6" t="s">
        <v>63</v>
      </c>
      <c r="W6" t="s">
        <v>8</v>
      </c>
      <c r="X6">
        <v>745</v>
      </c>
      <c r="Y6">
        <v>18.249333333333336</v>
      </c>
    </row>
    <row r="7" spans="1:25" x14ac:dyDescent="0.25">
      <c r="A7" t="s">
        <v>60</v>
      </c>
      <c r="B7" t="s">
        <v>5</v>
      </c>
      <c r="C7">
        <v>5</v>
      </c>
      <c r="D7">
        <v>1224</v>
      </c>
      <c r="E7">
        <v>18.428000000000001</v>
      </c>
      <c r="H7" t="s">
        <v>64</v>
      </c>
      <c r="I7" t="s">
        <v>8</v>
      </c>
      <c r="J7">
        <v>847.75</v>
      </c>
      <c r="K7">
        <v>16.118749999999999</v>
      </c>
      <c r="N7" t="s">
        <v>60</v>
      </c>
      <c r="O7" t="s">
        <v>5</v>
      </c>
      <c r="P7">
        <v>5</v>
      </c>
      <c r="Q7">
        <v>1738</v>
      </c>
      <c r="R7">
        <v>25.414000000000001</v>
      </c>
      <c r="S7">
        <v>1224</v>
      </c>
      <c r="T7">
        <f t="shared" si="0"/>
        <v>1.4199346405228759</v>
      </c>
      <c r="V7" t="s">
        <v>64</v>
      </c>
      <c r="W7" t="s">
        <v>8</v>
      </c>
      <c r="X7">
        <v>1135</v>
      </c>
      <c r="Y7">
        <v>16.330749999999998</v>
      </c>
    </row>
    <row r="8" spans="1:25" x14ac:dyDescent="0.25">
      <c r="A8" t="s">
        <v>60</v>
      </c>
      <c r="B8" t="s">
        <v>5</v>
      </c>
      <c r="C8">
        <v>6</v>
      </c>
      <c r="D8">
        <v>995</v>
      </c>
      <c r="E8">
        <v>15.912000000000001</v>
      </c>
      <c r="H8" t="s">
        <v>65</v>
      </c>
      <c r="I8" t="s">
        <v>6</v>
      </c>
      <c r="J8">
        <v>783.8</v>
      </c>
      <c r="K8">
        <v>16.387599999999999</v>
      </c>
      <c r="N8" t="s">
        <v>60</v>
      </c>
      <c r="O8" t="s">
        <v>5</v>
      </c>
      <c r="P8">
        <v>6</v>
      </c>
      <c r="Q8">
        <v>1798</v>
      </c>
      <c r="R8">
        <v>22.586099999999998</v>
      </c>
      <c r="S8">
        <v>995</v>
      </c>
      <c r="T8">
        <f t="shared" si="0"/>
        <v>1.807035175879397</v>
      </c>
      <c r="V8" t="s">
        <v>65</v>
      </c>
      <c r="W8" t="s">
        <v>6</v>
      </c>
      <c r="X8">
        <v>1158.3333333333333</v>
      </c>
      <c r="Y8">
        <v>19.088666666666665</v>
      </c>
    </row>
    <row r="9" spans="1:25" x14ac:dyDescent="0.25">
      <c r="A9" t="s">
        <v>60</v>
      </c>
      <c r="B9" t="s">
        <v>5</v>
      </c>
      <c r="C9" t="s">
        <v>66</v>
      </c>
      <c r="D9">
        <f>AVERAGE(D3:D8)</f>
        <v>810.66666666666663</v>
      </c>
      <c r="E9">
        <f>AVERAGE(E3:E8)</f>
        <v>18.646333333333335</v>
      </c>
      <c r="H9" t="s">
        <v>67</v>
      </c>
      <c r="I9" t="s">
        <v>6</v>
      </c>
      <c r="J9">
        <v>759.83333333333337</v>
      </c>
      <c r="K9">
        <v>14.434499999999998</v>
      </c>
      <c r="N9" t="s">
        <v>60</v>
      </c>
      <c r="O9" t="s">
        <v>5</v>
      </c>
      <c r="P9" t="s">
        <v>66</v>
      </c>
      <c r="Q9">
        <f>AVERAGE(Q3:Q8)</f>
        <v>4013.1666666666665</v>
      </c>
      <c r="R9">
        <f>AVERAGE(R3:R8)</f>
        <v>18.824166666666667</v>
      </c>
      <c r="S9">
        <f>AVERAGE(S3:S8)</f>
        <v>810.66666666666663</v>
      </c>
      <c r="T9">
        <f t="shared" si="0"/>
        <v>4.9504523026315788</v>
      </c>
      <c r="V9" t="s">
        <v>67</v>
      </c>
      <c r="W9" t="s">
        <v>6</v>
      </c>
      <c r="X9">
        <v>1212</v>
      </c>
      <c r="Y9">
        <v>22.928000000000001</v>
      </c>
    </row>
    <row r="10" spans="1:25" x14ac:dyDescent="0.25">
      <c r="A10" t="s">
        <v>61</v>
      </c>
      <c r="B10" t="s">
        <v>5</v>
      </c>
      <c r="C10">
        <v>1</v>
      </c>
      <c r="D10">
        <v>1123</v>
      </c>
      <c r="E10">
        <v>18.594000000000001</v>
      </c>
      <c r="H10" t="s">
        <v>68</v>
      </c>
      <c r="I10" t="s">
        <v>6</v>
      </c>
      <c r="J10">
        <v>697.25</v>
      </c>
      <c r="K10">
        <v>14.63175</v>
      </c>
      <c r="N10" t="s">
        <v>61</v>
      </c>
      <c r="O10" t="s">
        <v>5</v>
      </c>
      <c r="P10">
        <v>1</v>
      </c>
      <c r="Q10">
        <v>1009</v>
      </c>
      <c r="R10">
        <v>21.251999999999999</v>
      </c>
      <c r="S10">
        <v>1123</v>
      </c>
      <c r="T10">
        <f t="shared" si="0"/>
        <v>0.89848619768477289</v>
      </c>
      <c r="V10" t="s">
        <v>68</v>
      </c>
      <c r="W10" t="s">
        <v>6</v>
      </c>
      <c r="X10">
        <v>942</v>
      </c>
      <c r="Y10">
        <v>18.239249999999998</v>
      </c>
    </row>
    <row r="11" spans="1:25" x14ac:dyDescent="0.25">
      <c r="A11" t="s">
        <v>61</v>
      </c>
      <c r="B11" t="s">
        <v>5</v>
      </c>
      <c r="C11">
        <v>2</v>
      </c>
      <c r="D11">
        <v>1379</v>
      </c>
      <c r="E11">
        <v>18.66</v>
      </c>
      <c r="H11" t="s">
        <v>69</v>
      </c>
      <c r="I11" t="s">
        <v>6</v>
      </c>
      <c r="J11">
        <v>647.79999999999995</v>
      </c>
      <c r="K11">
        <v>15.720999999999998</v>
      </c>
      <c r="N11" t="s">
        <v>61</v>
      </c>
      <c r="O11" t="s">
        <v>5</v>
      </c>
      <c r="P11">
        <v>2</v>
      </c>
      <c r="Q11">
        <v>1282</v>
      </c>
      <c r="R11">
        <v>25.22</v>
      </c>
      <c r="S11">
        <v>1379</v>
      </c>
      <c r="T11">
        <f t="shared" si="0"/>
        <v>0.92965917331399561</v>
      </c>
      <c r="V11" t="s">
        <v>69</v>
      </c>
      <c r="W11" t="s">
        <v>6</v>
      </c>
      <c r="X11">
        <v>1146</v>
      </c>
      <c r="Y11">
        <v>19.3748</v>
      </c>
    </row>
    <row r="12" spans="1:25" x14ac:dyDescent="0.25">
      <c r="A12" t="s">
        <v>61</v>
      </c>
      <c r="B12" t="s">
        <v>5</v>
      </c>
      <c r="C12">
        <v>3</v>
      </c>
      <c r="D12">
        <v>1099</v>
      </c>
      <c r="E12">
        <v>16.683</v>
      </c>
      <c r="N12" t="s">
        <v>61</v>
      </c>
      <c r="O12" t="s">
        <v>5</v>
      </c>
      <c r="P12">
        <v>3</v>
      </c>
      <c r="Q12">
        <v>1569</v>
      </c>
      <c r="R12">
        <v>26.079000000000001</v>
      </c>
      <c r="S12">
        <v>1099</v>
      </c>
      <c r="T12">
        <f t="shared" si="0"/>
        <v>1.4276615104640582</v>
      </c>
    </row>
    <row r="13" spans="1:25" x14ac:dyDescent="0.25">
      <c r="A13" t="s">
        <v>61</v>
      </c>
      <c r="B13" t="s">
        <v>5</v>
      </c>
      <c r="C13">
        <v>4</v>
      </c>
      <c r="D13">
        <v>701</v>
      </c>
      <c r="E13">
        <v>20.689</v>
      </c>
      <c r="N13" t="s">
        <v>61</v>
      </c>
      <c r="O13" t="s">
        <v>5</v>
      </c>
      <c r="P13">
        <v>4</v>
      </c>
      <c r="Q13">
        <v>701</v>
      </c>
      <c r="R13">
        <v>20.084</v>
      </c>
      <c r="S13">
        <v>701</v>
      </c>
      <c r="T13">
        <f t="shared" si="0"/>
        <v>1</v>
      </c>
    </row>
    <row r="14" spans="1:25" x14ac:dyDescent="0.25">
      <c r="A14" t="s">
        <v>61</v>
      </c>
      <c r="B14" t="s">
        <v>5</v>
      </c>
      <c r="C14">
        <v>5</v>
      </c>
      <c r="D14">
        <v>808</v>
      </c>
      <c r="E14">
        <v>19.7</v>
      </c>
      <c r="N14" t="s">
        <v>61</v>
      </c>
      <c r="O14" t="s">
        <v>5</v>
      </c>
      <c r="P14">
        <v>5</v>
      </c>
      <c r="Q14">
        <v>1222</v>
      </c>
      <c r="R14">
        <v>25.471</v>
      </c>
      <c r="S14">
        <v>808</v>
      </c>
      <c r="T14">
        <f t="shared" si="0"/>
        <v>1.5123762376237624</v>
      </c>
    </row>
    <row r="15" spans="1:25" x14ac:dyDescent="0.25">
      <c r="A15" t="s">
        <v>61</v>
      </c>
      <c r="B15" t="s">
        <v>5</v>
      </c>
      <c r="C15">
        <v>6</v>
      </c>
      <c r="D15">
        <v>1074</v>
      </c>
      <c r="E15">
        <v>9.0670000000000002</v>
      </c>
      <c r="N15" t="s">
        <v>61</v>
      </c>
      <c r="O15" t="s">
        <v>5</v>
      </c>
      <c r="P15">
        <v>6</v>
      </c>
      <c r="Q15">
        <v>1644</v>
      </c>
      <c r="R15">
        <v>17.545999999999999</v>
      </c>
      <c r="S15">
        <v>1074</v>
      </c>
      <c r="T15">
        <f t="shared" si="0"/>
        <v>1.5307262569832403</v>
      </c>
    </row>
    <row r="16" spans="1:25" x14ac:dyDescent="0.25">
      <c r="A16" t="s">
        <v>61</v>
      </c>
      <c r="B16" t="s">
        <v>5</v>
      </c>
      <c r="C16" t="s">
        <v>66</v>
      </c>
      <c r="D16">
        <f>AVERAGE(D10:D15)</f>
        <v>1030.6666666666667</v>
      </c>
      <c r="E16">
        <f t="shared" ref="E16" si="1">AVERAGE(E10:E15)</f>
        <v>17.232166666666668</v>
      </c>
      <c r="N16" t="s">
        <v>61</v>
      </c>
      <c r="O16" t="s">
        <v>5</v>
      </c>
      <c r="P16" t="s">
        <v>66</v>
      </c>
      <c r="Q16">
        <f>AVERAGE(Q10:Q15)</f>
        <v>1237.8333333333333</v>
      </c>
      <c r="R16">
        <f t="shared" ref="R16" si="2">AVERAGE(R10:R15)</f>
        <v>22.608666666666664</v>
      </c>
      <c r="S16">
        <f>AVERAGE(S10:S15)</f>
        <v>1030.6666666666667</v>
      </c>
      <c r="T16">
        <f t="shared" si="0"/>
        <v>1.2010025873221215</v>
      </c>
    </row>
    <row r="17" spans="1:20" x14ac:dyDescent="0.25">
      <c r="A17" t="s">
        <v>62</v>
      </c>
      <c r="B17" t="s">
        <v>5</v>
      </c>
      <c r="C17">
        <v>1</v>
      </c>
      <c r="D17">
        <v>1044</v>
      </c>
      <c r="E17">
        <v>14.726000000000001</v>
      </c>
      <c r="N17" t="s">
        <v>62</v>
      </c>
      <c r="O17" t="s">
        <v>5</v>
      </c>
      <c r="P17">
        <v>1</v>
      </c>
      <c r="Q17">
        <v>1105</v>
      </c>
      <c r="R17">
        <v>17.981000000000002</v>
      </c>
      <c r="S17">
        <v>1044</v>
      </c>
      <c r="T17">
        <f t="shared" si="0"/>
        <v>1.0584291187739463</v>
      </c>
    </row>
    <row r="18" spans="1:20" x14ac:dyDescent="0.25">
      <c r="A18" t="s">
        <v>62</v>
      </c>
      <c r="B18" t="s">
        <v>5</v>
      </c>
      <c r="C18">
        <v>2</v>
      </c>
      <c r="D18">
        <v>738</v>
      </c>
      <c r="E18">
        <v>15.138999999999999</v>
      </c>
      <c r="N18" t="s">
        <v>62</v>
      </c>
      <c r="O18" t="s">
        <v>5</v>
      </c>
      <c r="P18">
        <v>2</v>
      </c>
      <c r="Q18">
        <v>1268</v>
      </c>
      <c r="R18">
        <v>21.443000000000001</v>
      </c>
      <c r="S18">
        <v>738</v>
      </c>
      <c r="T18">
        <f t="shared" si="0"/>
        <v>1.7181571815718157</v>
      </c>
    </row>
    <row r="19" spans="1:20" x14ac:dyDescent="0.25">
      <c r="A19" t="s">
        <v>62</v>
      </c>
      <c r="B19" t="s">
        <v>5</v>
      </c>
      <c r="C19">
        <v>3</v>
      </c>
      <c r="D19">
        <v>1061</v>
      </c>
      <c r="E19">
        <v>16.385000000000002</v>
      </c>
      <c r="N19" t="s">
        <v>62</v>
      </c>
      <c r="O19" t="s">
        <v>5</v>
      </c>
      <c r="P19">
        <v>3</v>
      </c>
      <c r="Q19">
        <v>1554</v>
      </c>
      <c r="R19">
        <v>22.706</v>
      </c>
      <c r="S19">
        <v>1061</v>
      </c>
      <c r="T19">
        <f t="shared" si="0"/>
        <v>1.4646559849198868</v>
      </c>
    </row>
    <row r="20" spans="1:20" x14ac:dyDescent="0.25">
      <c r="A20" t="s">
        <v>62</v>
      </c>
      <c r="B20" t="s">
        <v>5</v>
      </c>
      <c r="C20">
        <v>4</v>
      </c>
      <c r="D20">
        <v>699</v>
      </c>
      <c r="E20">
        <v>17.353000000000002</v>
      </c>
      <c r="N20" t="s">
        <v>62</v>
      </c>
      <c r="O20" t="s">
        <v>5</v>
      </c>
      <c r="P20">
        <v>4</v>
      </c>
      <c r="Q20">
        <v>1680</v>
      </c>
      <c r="R20">
        <v>17.047000000000001</v>
      </c>
      <c r="S20">
        <v>699</v>
      </c>
      <c r="T20">
        <f t="shared" si="0"/>
        <v>2.4034334763948499</v>
      </c>
    </row>
    <row r="21" spans="1:20" x14ac:dyDescent="0.25">
      <c r="A21" t="s">
        <v>62</v>
      </c>
      <c r="B21" t="s">
        <v>5</v>
      </c>
      <c r="C21">
        <v>5</v>
      </c>
      <c r="D21">
        <v>1052</v>
      </c>
      <c r="E21">
        <v>15.711</v>
      </c>
      <c r="N21" t="s">
        <v>62</v>
      </c>
      <c r="O21" t="s">
        <v>5</v>
      </c>
      <c r="P21">
        <v>5</v>
      </c>
      <c r="Q21">
        <v>2019</v>
      </c>
      <c r="R21">
        <v>21.074000000000002</v>
      </c>
      <c r="S21">
        <v>1052</v>
      </c>
      <c r="T21">
        <f t="shared" si="0"/>
        <v>1.9192015209125475</v>
      </c>
    </row>
    <row r="22" spans="1:20" x14ac:dyDescent="0.25">
      <c r="A22" t="s">
        <v>62</v>
      </c>
      <c r="B22" t="s">
        <v>5</v>
      </c>
      <c r="C22">
        <v>6</v>
      </c>
      <c r="D22">
        <v>505</v>
      </c>
      <c r="E22">
        <v>14.304</v>
      </c>
      <c r="N22" t="s">
        <v>62</v>
      </c>
      <c r="O22" t="s">
        <v>5</v>
      </c>
      <c r="P22">
        <v>6</v>
      </c>
      <c r="Q22">
        <v>1377</v>
      </c>
      <c r="R22">
        <v>20.97</v>
      </c>
      <c r="S22">
        <v>505</v>
      </c>
      <c r="T22">
        <f t="shared" si="0"/>
        <v>2.7267326732673269</v>
      </c>
    </row>
    <row r="23" spans="1:20" x14ac:dyDescent="0.25">
      <c r="A23" t="s">
        <v>62</v>
      </c>
      <c r="B23" t="s">
        <v>5</v>
      </c>
      <c r="C23" t="s">
        <v>66</v>
      </c>
      <c r="D23">
        <f>AVERAGE(D17:D22)</f>
        <v>849.83333333333337</v>
      </c>
      <c r="E23">
        <f t="shared" ref="E23" si="3">AVERAGE(E17:E22)</f>
        <v>15.603000000000002</v>
      </c>
      <c r="N23" t="s">
        <v>62</v>
      </c>
      <c r="O23" t="s">
        <v>5</v>
      </c>
      <c r="P23" t="s">
        <v>66</v>
      </c>
      <c r="Q23">
        <f>AVERAGE(Q17:Q22)</f>
        <v>1500.5</v>
      </c>
      <c r="R23">
        <f t="shared" ref="R23" si="4">AVERAGE(R17:R22)</f>
        <v>20.203500000000002</v>
      </c>
      <c r="S23">
        <f>AVERAGE(S17:S22)</f>
        <v>849.83333333333337</v>
      </c>
      <c r="T23">
        <f t="shared" si="0"/>
        <v>1.7656403216316925</v>
      </c>
    </row>
    <row r="24" spans="1:20" x14ac:dyDescent="0.25">
      <c r="A24" t="s">
        <v>63</v>
      </c>
      <c r="B24" t="s">
        <v>5</v>
      </c>
      <c r="C24">
        <v>1</v>
      </c>
      <c r="D24">
        <v>603</v>
      </c>
      <c r="E24">
        <v>17.317</v>
      </c>
      <c r="N24" t="s">
        <v>63</v>
      </c>
      <c r="O24" t="s">
        <v>5</v>
      </c>
      <c r="P24">
        <v>1</v>
      </c>
      <c r="Q24">
        <v>413</v>
      </c>
      <c r="R24">
        <v>16.826000000000001</v>
      </c>
      <c r="S24">
        <v>603</v>
      </c>
      <c r="T24">
        <f t="shared" si="0"/>
        <v>0.68490878938640132</v>
      </c>
    </row>
    <row r="25" spans="1:20" x14ac:dyDescent="0.25">
      <c r="A25" t="s">
        <v>63</v>
      </c>
      <c r="B25" t="s">
        <v>5</v>
      </c>
      <c r="C25">
        <v>2</v>
      </c>
      <c r="D25">
        <v>721</v>
      </c>
      <c r="E25">
        <v>15.738</v>
      </c>
      <c r="N25" t="s">
        <v>63</v>
      </c>
      <c r="O25" t="s">
        <v>5</v>
      </c>
      <c r="P25">
        <v>2</v>
      </c>
      <c r="Q25">
        <v>692</v>
      </c>
      <c r="R25">
        <v>17.114000000000001</v>
      </c>
      <c r="S25">
        <v>721</v>
      </c>
      <c r="T25">
        <f t="shared" si="0"/>
        <v>0.95977808599167824</v>
      </c>
    </row>
    <row r="26" spans="1:20" x14ac:dyDescent="0.25">
      <c r="A26" t="s">
        <v>63</v>
      </c>
      <c r="B26" t="s">
        <v>5</v>
      </c>
      <c r="C26">
        <v>3</v>
      </c>
      <c r="D26">
        <v>899</v>
      </c>
      <c r="E26">
        <v>10.388999999999999</v>
      </c>
      <c r="N26" t="s">
        <v>63</v>
      </c>
      <c r="O26" t="s">
        <v>5</v>
      </c>
      <c r="P26">
        <v>3</v>
      </c>
      <c r="Q26">
        <v>1015</v>
      </c>
      <c r="R26">
        <v>18.544</v>
      </c>
      <c r="S26">
        <v>899</v>
      </c>
      <c r="T26">
        <f t="shared" si="0"/>
        <v>1.1290322580645162</v>
      </c>
    </row>
    <row r="27" spans="1:20" x14ac:dyDescent="0.25">
      <c r="A27" t="s">
        <v>63</v>
      </c>
      <c r="B27" t="s">
        <v>5</v>
      </c>
      <c r="C27">
        <v>4</v>
      </c>
      <c r="D27">
        <v>786</v>
      </c>
      <c r="E27">
        <v>14.702</v>
      </c>
      <c r="N27" t="s">
        <v>63</v>
      </c>
      <c r="O27" t="s">
        <v>5</v>
      </c>
      <c r="P27">
        <v>4</v>
      </c>
      <c r="Q27">
        <v>490</v>
      </c>
      <c r="R27">
        <v>17.355</v>
      </c>
      <c r="S27">
        <v>786</v>
      </c>
      <c r="T27">
        <f t="shared" si="0"/>
        <v>0.62340966921119589</v>
      </c>
    </row>
    <row r="28" spans="1:20" x14ac:dyDescent="0.25">
      <c r="A28" t="s">
        <v>63</v>
      </c>
      <c r="B28" t="s">
        <v>5</v>
      </c>
      <c r="C28">
        <v>5</v>
      </c>
      <c r="D28">
        <v>950</v>
      </c>
      <c r="E28">
        <v>16.373000000000001</v>
      </c>
      <c r="N28" t="s">
        <v>63</v>
      </c>
      <c r="O28" t="s">
        <v>5</v>
      </c>
      <c r="P28">
        <v>5</v>
      </c>
      <c r="Q28">
        <v>673</v>
      </c>
      <c r="R28">
        <v>18.673999999999999</v>
      </c>
      <c r="S28">
        <v>950</v>
      </c>
      <c r="T28">
        <f t="shared" si="0"/>
        <v>0.70842105263157895</v>
      </c>
    </row>
    <row r="29" spans="1:20" x14ac:dyDescent="0.25">
      <c r="A29" t="s">
        <v>63</v>
      </c>
      <c r="B29" t="s">
        <v>5</v>
      </c>
      <c r="C29">
        <v>6</v>
      </c>
      <c r="D29">
        <v>927</v>
      </c>
      <c r="E29">
        <v>12.117000000000001</v>
      </c>
      <c r="N29" t="s">
        <v>63</v>
      </c>
      <c r="O29" t="s">
        <v>5</v>
      </c>
      <c r="P29">
        <v>6</v>
      </c>
      <c r="Q29">
        <v>1187</v>
      </c>
      <c r="R29">
        <v>20.983000000000001</v>
      </c>
      <c r="S29">
        <v>927</v>
      </c>
      <c r="T29">
        <f t="shared" si="0"/>
        <v>1.2804746494066883</v>
      </c>
    </row>
    <row r="30" spans="1:20" x14ac:dyDescent="0.25">
      <c r="A30" t="s">
        <v>63</v>
      </c>
      <c r="B30" t="s">
        <v>5</v>
      </c>
      <c r="C30" t="s">
        <v>66</v>
      </c>
      <c r="D30">
        <f>AVERAGE(D24:D29)</f>
        <v>814.33333333333337</v>
      </c>
      <c r="E30">
        <f t="shared" ref="E30" si="5">AVERAGE(E24:E29)</f>
        <v>14.439333333333336</v>
      </c>
      <c r="N30" t="s">
        <v>63</v>
      </c>
      <c r="O30" t="s">
        <v>5</v>
      </c>
      <c r="P30" t="s">
        <v>66</v>
      </c>
      <c r="Q30">
        <f>AVERAGE(Q24:Q29)</f>
        <v>745</v>
      </c>
      <c r="R30">
        <f t="shared" ref="R30" si="6">AVERAGE(R24:R29)</f>
        <v>18.249333333333336</v>
      </c>
      <c r="S30">
        <f>AVERAGE(S24:S29)</f>
        <v>814.33333333333337</v>
      </c>
      <c r="T30">
        <f t="shared" si="0"/>
        <v>0.91485878018829303</v>
      </c>
    </row>
    <row r="31" spans="1:20" x14ac:dyDescent="0.25">
      <c r="A31" t="s">
        <v>65</v>
      </c>
      <c r="B31" t="s">
        <v>5</v>
      </c>
      <c r="C31">
        <v>1</v>
      </c>
      <c r="D31">
        <v>845</v>
      </c>
      <c r="E31">
        <v>19.076000000000001</v>
      </c>
      <c r="N31" t="s">
        <v>65</v>
      </c>
      <c r="O31" t="s">
        <v>5</v>
      </c>
      <c r="P31">
        <v>1</v>
      </c>
      <c r="Q31">
        <v>1178</v>
      </c>
      <c r="R31">
        <v>24.105</v>
      </c>
      <c r="S31">
        <v>845</v>
      </c>
      <c r="T31">
        <f t="shared" si="0"/>
        <v>1.3940828402366865</v>
      </c>
    </row>
    <row r="32" spans="1:20" x14ac:dyDescent="0.25">
      <c r="A32" t="s">
        <v>65</v>
      </c>
      <c r="B32" t="s">
        <v>5</v>
      </c>
      <c r="C32">
        <v>2</v>
      </c>
      <c r="D32">
        <v>519</v>
      </c>
      <c r="E32">
        <v>16.533999999999999</v>
      </c>
      <c r="N32" t="s">
        <v>65</v>
      </c>
      <c r="O32" t="s">
        <v>5</v>
      </c>
      <c r="P32">
        <v>2</v>
      </c>
      <c r="Q32">
        <v>989</v>
      </c>
      <c r="R32">
        <v>21.062999999999999</v>
      </c>
      <c r="S32">
        <v>519</v>
      </c>
      <c r="T32">
        <f t="shared" si="0"/>
        <v>1.905587668593449</v>
      </c>
    </row>
    <row r="33" spans="1:20" x14ac:dyDescent="0.25">
      <c r="A33" t="s">
        <v>65</v>
      </c>
      <c r="B33" t="s">
        <v>5</v>
      </c>
      <c r="C33">
        <v>3</v>
      </c>
      <c r="D33">
        <v>841</v>
      </c>
      <c r="E33">
        <v>10.845000000000001</v>
      </c>
      <c r="N33" t="s">
        <v>65</v>
      </c>
      <c r="O33" t="s">
        <v>5</v>
      </c>
      <c r="P33">
        <v>3</v>
      </c>
      <c r="Q33">
        <v>1501</v>
      </c>
      <c r="R33">
        <v>19.231999999999999</v>
      </c>
      <c r="S33">
        <v>841</v>
      </c>
      <c r="T33">
        <f t="shared" si="0"/>
        <v>1.7847800237812128</v>
      </c>
    </row>
    <row r="34" spans="1:20" x14ac:dyDescent="0.25">
      <c r="A34" t="s">
        <v>65</v>
      </c>
      <c r="B34" t="s">
        <v>5</v>
      </c>
      <c r="C34">
        <v>4</v>
      </c>
      <c r="D34">
        <v>771</v>
      </c>
      <c r="E34">
        <v>14.853999999999999</v>
      </c>
      <c r="N34" t="s">
        <v>65</v>
      </c>
      <c r="O34" t="s">
        <v>5</v>
      </c>
      <c r="P34">
        <v>4</v>
      </c>
      <c r="Q34">
        <v>893</v>
      </c>
      <c r="R34">
        <v>16.463000000000001</v>
      </c>
      <c r="S34">
        <v>771</v>
      </c>
      <c r="T34">
        <f t="shared" si="0"/>
        <v>1.158236057068742</v>
      </c>
    </row>
    <row r="35" spans="1:20" x14ac:dyDescent="0.25">
      <c r="A35" t="s">
        <v>65</v>
      </c>
      <c r="B35" t="s">
        <v>5</v>
      </c>
      <c r="C35">
        <v>5</v>
      </c>
      <c r="D35">
        <v>796</v>
      </c>
      <c r="E35">
        <v>15.189</v>
      </c>
      <c r="N35" t="s">
        <v>65</v>
      </c>
      <c r="O35" t="s">
        <v>5</v>
      </c>
      <c r="P35">
        <v>5</v>
      </c>
      <c r="Q35">
        <v>1067</v>
      </c>
      <c r="R35">
        <v>16.219000000000001</v>
      </c>
      <c r="S35">
        <v>796</v>
      </c>
      <c r="T35">
        <f t="shared" si="0"/>
        <v>1.3404522613065326</v>
      </c>
    </row>
    <row r="36" spans="1:20" x14ac:dyDescent="0.25">
      <c r="A36" t="s">
        <v>65</v>
      </c>
      <c r="B36" t="s">
        <v>5</v>
      </c>
      <c r="C36">
        <v>6</v>
      </c>
      <c r="D36">
        <v>787</v>
      </c>
      <c r="E36">
        <v>10.109</v>
      </c>
      <c r="N36" t="s">
        <v>65</v>
      </c>
      <c r="O36" t="s">
        <v>5</v>
      </c>
      <c r="P36">
        <v>6</v>
      </c>
      <c r="Q36">
        <v>1322</v>
      </c>
      <c r="R36">
        <v>17.45</v>
      </c>
      <c r="S36">
        <v>787</v>
      </c>
      <c r="T36">
        <f t="shared" si="0"/>
        <v>1.6797966963151207</v>
      </c>
    </row>
    <row r="37" spans="1:20" x14ac:dyDescent="0.25">
      <c r="A37" t="s">
        <v>65</v>
      </c>
      <c r="B37" t="s">
        <v>5</v>
      </c>
      <c r="C37" t="s">
        <v>66</v>
      </c>
      <c r="D37">
        <f>AVERAGE(D31:D36)</f>
        <v>759.83333333333337</v>
      </c>
      <c r="E37">
        <f t="shared" ref="E37" si="7">AVERAGE(E31:E36)</f>
        <v>14.434499999999998</v>
      </c>
      <c r="N37" t="s">
        <v>65</v>
      </c>
      <c r="O37" t="s">
        <v>5</v>
      </c>
      <c r="P37" t="s">
        <v>66</v>
      </c>
      <c r="Q37">
        <f>AVERAGE(Q31:Q36)</f>
        <v>1158.3333333333333</v>
      </c>
      <c r="R37">
        <f t="shared" ref="R37" si="8">AVERAGE(R31:R36)</f>
        <v>19.088666666666665</v>
      </c>
      <c r="S37">
        <f>AVERAGE(S31:S36)</f>
        <v>759.83333333333337</v>
      </c>
      <c r="T37">
        <f t="shared" si="0"/>
        <v>1.5244571177889887</v>
      </c>
    </row>
    <row r="38" spans="1:20" x14ac:dyDescent="0.25">
      <c r="A38" t="s">
        <v>67</v>
      </c>
      <c r="B38" t="s">
        <v>5</v>
      </c>
      <c r="C38">
        <v>1</v>
      </c>
      <c r="D38">
        <v>834</v>
      </c>
      <c r="E38">
        <v>16.597999999999999</v>
      </c>
      <c r="N38" t="s">
        <v>67</v>
      </c>
      <c r="O38" t="s">
        <v>5</v>
      </c>
      <c r="P38">
        <v>1</v>
      </c>
      <c r="Q38">
        <v>1236</v>
      </c>
      <c r="R38">
        <v>21.172000000000001</v>
      </c>
      <c r="S38">
        <v>834</v>
      </c>
      <c r="T38">
        <f t="shared" si="0"/>
        <v>1.4820143884892085</v>
      </c>
    </row>
    <row r="39" spans="1:20" x14ac:dyDescent="0.25">
      <c r="A39" t="s">
        <v>67</v>
      </c>
      <c r="B39" t="s">
        <v>5</v>
      </c>
      <c r="C39">
        <v>2</v>
      </c>
      <c r="D39">
        <v>948</v>
      </c>
      <c r="E39">
        <v>15.000999999999999</v>
      </c>
      <c r="N39" t="s">
        <v>67</v>
      </c>
      <c r="O39" t="s">
        <v>5</v>
      </c>
      <c r="P39">
        <v>2</v>
      </c>
      <c r="Q39">
        <v>1385</v>
      </c>
      <c r="R39">
        <v>22.547000000000001</v>
      </c>
      <c r="S39">
        <v>948</v>
      </c>
      <c r="T39">
        <f t="shared" si="0"/>
        <v>1.4609704641350212</v>
      </c>
    </row>
    <row r="40" spans="1:20" x14ac:dyDescent="0.25">
      <c r="A40" t="s">
        <v>67</v>
      </c>
      <c r="B40" t="s">
        <v>5</v>
      </c>
      <c r="C40">
        <v>3</v>
      </c>
      <c r="D40">
        <v>591</v>
      </c>
      <c r="E40">
        <v>20.048999999999999</v>
      </c>
      <c r="N40" t="s">
        <v>67</v>
      </c>
      <c r="O40" t="s">
        <v>5</v>
      </c>
      <c r="P40">
        <v>3</v>
      </c>
      <c r="Q40">
        <v>755</v>
      </c>
      <c r="R40">
        <v>23.123000000000001</v>
      </c>
      <c r="S40">
        <v>591</v>
      </c>
      <c r="T40">
        <f t="shared" si="0"/>
        <v>1.2774957698815568</v>
      </c>
    </row>
    <row r="41" spans="1:20" x14ac:dyDescent="0.25">
      <c r="A41" t="s">
        <v>67</v>
      </c>
      <c r="B41" t="s">
        <v>5</v>
      </c>
      <c r="C41">
        <v>4</v>
      </c>
      <c r="D41">
        <v>602</v>
      </c>
      <c r="E41">
        <v>17.846</v>
      </c>
      <c r="N41" t="s">
        <v>67</v>
      </c>
      <c r="O41" t="s">
        <v>5</v>
      </c>
      <c r="P41">
        <v>4</v>
      </c>
      <c r="Q41">
        <v>1182</v>
      </c>
      <c r="R41">
        <v>24.074999999999999</v>
      </c>
      <c r="S41">
        <v>602</v>
      </c>
      <c r="T41">
        <f t="shared" si="0"/>
        <v>1.9634551495016612</v>
      </c>
    </row>
    <row r="42" spans="1:20" x14ac:dyDescent="0.25">
      <c r="A42" t="s">
        <v>67</v>
      </c>
      <c r="B42" t="s">
        <v>5</v>
      </c>
      <c r="C42">
        <v>5</v>
      </c>
      <c r="D42">
        <v>944</v>
      </c>
      <c r="E42">
        <v>12.444000000000001</v>
      </c>
      <c r="N42" t="s">
        <v>67</v>
      </c>
      <c r="O42" t="s">
        <v>5</v>
      </c>
      <c r="P42">
        <v>5</v>
      </c>
      <c r="Q42">
        <v>1502</v>
      </c>
      <c r="R42">
        <v>23.722999999999999</v>
      </c>
      <c r="S42">
        <v>944</v>
      </c>
      <c r="T42">
        <f t="shared" si="0"/>
        <v>1.5911016949152543</v>
      </c>
    </row>
    <row r="43" spans="1:20" x14ac:dyDescent="0.25">
      <c r="A43" t="s">
        <v>67</v>
      </c>
      <c r="B43" t="s">
        <v>5</v>
      </c>
      <c r="C43" t="s">
        <v>66</v>
      </c>
      <c r="D43">
        <f>AVERAGE(D38:D42)</f>
        <v>783.8</v>
      </c>
      <c r="E43">
        <f t="shared" ref="E43" si="9">AVERAGE(E38:E42)</f>
        <v>16.387599999999999</v>
      </c>
      <c r="N43" t="s">
        <v>67</v>
      </c>
      <c r="O43" t="s">
        <v>5</v>
      </c>
      <c r="P43" t="s">
        <v>66</v>
      </c>
      <c r="Q43">
        <f>AVERAGE(Q38:Q42)</f>
        <v>1212</v>
      </c>
      <c r="R43">
        <f t="shared" ref="R43" si="10">AVERAGE(R38:R42)</f>
        <v>22.928000000000001</v>
      </c>
      <c r="S43">
        <f>AVERAGE(S38:S42)</f>
        <v>783.8</v>
      </c>
      <c r="T43">
        <f t="shared" si="0"/>
        <v>1.546312834906864</v>
      </c>
    </row>
    <row r="44" spans="1:20" x14ac:dyDescent="0.25">
      <c r="A44" t="s">
        <v>68</v>
      </c>
      <c r="B44" t="s">
        <v>5</v>
      </c>
      <c r="C44">
        <v>1</v>
      </c>
      <c r="D44">
        <v>527</v>
      </c>
      <c r="E44">
        <v>16.22</v>
      </c>
      <c r="N44" t="s">
        <v>68</v>
      </c>
      <c r="O44" t="s">
        <v>5</v>
      </c>
      <c r="P44">
        <v>1</v>
      </c>
      <c r="Q44">
        <v>525</v>
      </c>
      <c r="R44">
        <v>16.827000000000002</v>
      </c>
      <c r="S44">
        <v>527</v>
      </c>
      <c r="T44">
        <f t="shared" si="0"/>
        <v>0.99620493358633777</v>
      </c>
    </row>
    <row r="45" spans="1:20" x14ac:dyDescent="0.25">
      <c r="A45" t="s">
        <v>68</v>
      </c>
      <c r="B45" t="s">
        <v>5</v>
      </c>
      <c r="C45">
        <v>2</v>
      </c>
      <c r="D45">
        <v>702</v>
      </c>
      <c r="E45">
        <v>15.099</v>
      </c>
      <c r="N45" t="s">
        <v>68</v>
      </c>
      <c r="O45" t="s">
        <v>5</v>
      </c>
      <c r="P45">
        <v>2</v>
      </c>
      <c r="Q45">
        <v>1028</v>
      </c>
      <c r="R45">
        <v>19.887</v>
      </c>
      <c r="S45">
        <v>702</v>
      </c>
      <c r="T45">
        <f t="shared" si="0"/>
        <v>1.4643874643874644</v>
      </c>
    </row>
    <row r="46" spans="1:20" x14ac:dyDescent="0.25">
      <c r="A46" t="s">
        <v>68</v>
      </c>
      <c r="B46" t="s">
        <v>5</v>
      </c>
      <c r="C46">
        <v>3</v>
      </c>
      <c r="D46">
        <v>698</v>
      </c>
      <c r="E46">
        <v>11.993</v>
      </c>
      <c r="N46" t="s">
        <v>68</v>
      </c>
      <c r="O46" t="s">
        <v>5</v>
      </c>
      <c r="P46">
        <v>3</v>
      </c>
      <c r="Q46">
        <v>1122</v>
      </c>
      <c r="R46">
        <v>17.952999999999999</v>
      </c>
      <c r="S46">
        <v>698</v>
      </c>
      <c r="T46">
        <f t="shared" si="0"/>
        <v>1.6074498567335243</v>
      </c>
    </row>
    <row r="47" spans="1:20" x14ac:dyDescent="0.25">
      <c r="A47" t="s">
        <v>68</v>
      </c>
      <c r="B47" t="s">
        <v>5</v>
      </c>
      <c r="C47">
        <v>4</v>
      </c>
      <c r="D47">
        <v>862</v>
      </c>
      <c r="E47">
        <v>15.215</v>
      </c>
      <c r="N47" t="s">
        <v>68</v>
      </c>
      <c r="O47" t="s">
        <v>5</v>
      </c>
      <c r="P47">
        <v>4</v>
      </c>
      <c r="Q47">
        <v>1093</v>
      </c>
      <c r="R47">
        <v>18.29</v>
      </c>
      <c r="S47">
        <v>862</v>
      </c>
      <c r="T47">
        <f t="shared" si="0"/>
        <v>1.2679814385150812</v>
      </c>
    </row>
    <row r="48" spans="1:20" x14ac:dyDescent="0.25">
      <c r="A48" t="s">
        <v>68</v>
      </c>
      <c r="B48" t="s">
        <v>5</v>
      </c>
      <c r="C48" t="s">
        <v>66</v>
      </c>
      <c r="D48">
        <f>AVERAGE(D44:D47)</f>
        <v>697.25</v>
      </c>
      <c r="E48">
        <f t="shared" ref="E48" si="11">AVERAGE(E44:E47)</f>
        <v>14.63175</v>
      </c>
      <c r="N48" t="s">
        <v>68</v>
      </c>
      <c r="O48" t="s">
        <v>5</v>
      </c>
      <c r="P48" t="s">
        <v>66</v>
      </c>
      <c r="Q48">
        <f>AVERAGE(Q44:Q47)</f>
        <v>942</v>
      </c>
      <c r="R48">
        <f t="shared" ref="R48" si="12">AVERAGE(R44:R47)</f>
        <v>18.239249999999998</v>
      </c>
      <c r="S48">
        <f>AVERAGE(S44:S47)</f>
        <v>697.25</v>
      </c>
      <c r="T48">
        <f t="shared" si="0"/>
        <v>1.3510218716385802</v>
      </c>
    </row>
    <row r="49" spans="1:20" x14ac:dyDescent="0.25">
      <c r="A49" t="s">
        <v>69</v>
      </c>
      <c r="B49" t="s">
        <v>5</v>
      </c>
      <c r="C49">
        <v>1</v>
      </c>
      <c r="D49">
        <v>511</v>
      </c>
      <c r="E49">
        <v>19.231000000000002</v>
      </c>
      <c r="N49" t="s">
        <v>69</v>
      </c>
      <c r="O49" t="s">
        <v>5</v>
      </c>
      <c r="P49">
        <v>1</v>
      </c>
      <c r="Q49">
        <v>716</v>
      </c>
      <c r="R49">
        <v>19.521999999999998</v>
      </c>
      <c r="S49">
        <v>511</v>
      </c>
      <c r="T49">
        <f t="shared" si="0"/>
        <v>1.4011741682974559</v>
      </c>
    </row>
    <row r="50" spans="1:20" x14ac:dyDescent="0.25">
      <c r="A50" t="s">
        <v>69</v>
      </c>
      <c r="B50" t="s">
        <v>5</v>
      </c>
      <c r="C50">
        <v>2</v>
      </c>
      <c r="D50">
        <v>617</v>
      </c>
      <c r="E50">
        <v>18.576000000000001</v>
      </c>
      <c r="N50" t="s">
        <v>69</v>
      </c>
      <c r="O50" t="s">
        <v>5</v>
      </c>
      <c r="P50">
        <v>2</v>
      </c>
      <c r="Q50">
        <v>895</v>
      </c>
      <c r="R50">
        <v>18.91</v>
      </c>
      <c r="S50">
        <v>617</v>
      </c>
      <c r="T50">
        <f t="shared" si="0"/>
        <v>1.4505672609400324</v>
      </c>
    </row>
    <row r="51" spans="1:20" x14ac:dyDescent="0.25">
      <c r="A51" t="s">
        <v>69</v>
      </c>
      <c r="B51" t="s">
        <v>5</v>
      </c>
      <c r="C51">
        <v>3</v>
      </c>
      <c r="D51">
        <v>820</v>
      </c>
      <c r="E51">
        <v>10.817</v>
      </c>
      <c r="N51" t="s">
        <v>69</v>
      </c>
      <c r="O51" t="s">
        <v>5</v>
      </c>
      <c r="P51">
        <v>3</v>
      </c>
      <c r="Q51">
        <v>1387</v>
      </c>
      <c r="R51">
        <v>18.827999999999999</v>
      </c>
      <c r="S51">
        <v>820</v>
      </c>
      <c r="T51">
        <f t="shared" si="0"/>
        <v>1.6914634146341463</v>
      </c>
    </row>
    <row r="52" spans="1:20" x14ac:dyDescent="0.25">
      <c r="A52" t="s">
        <v>69</v>
      </c>
      <c r="B52" t="s">
        <v>5</v>
      </c>
      <c r="C52">
        <v>4</v>
      </c>
      <c r="D52">
        <v>487</v>
      </c>
      <c r="E52">
        <v>16.963999999999999</v>
      </c>
      <c r="N52" t="s">
        <v>69</v>
      </c>
      <c r="O52" t="s">
        <v>5</v>
      </c>
      <c r="P52">
        <v>4</v>
      </c>
      <c r="Q52">
        <v>1022</v>
      </c>
      <c r="R52">
        <v>18.706</v>
      </c>
      <c r="S52">
        <v>487</v>
      </c>
      <c r="T52">
        <f t="shared" si="0"/>
        <v>2.0985626283367558</v>
      </c>
    </row>
    <row r="53" spans="1:20" x14ac:dyDescent="0.25">
      <c r="A53" t="s">
        <v>69</v>
      </c>
      <c r="B53" t="s">
        <v>5</v>
      </c>
      <c r="C53">
        <v>5</v>
      </c>
      <c r="D53">
        <v>804</v>
      </c>
      <c r="E53">
        <v>13.016999999999999</v>
      </c>
      <c r="N53" t="s">
        <v>69</v>
      </c>
      <c r="O53" t="s">
        <v>5</v>
      </c>
      <c r="P53">
        <v>5</v>
      </c>
      <c r="Q53">
        <v>1710</v>
      </c>
      <c r="R53">
        <v>20.908000000000001</v>
      </c>
      <c r="S53">
        <v>804</v>
      </c>
      <c r="T53">
        <f t="shared" si="0"/>
        <v>2.1268656716417911</v>
      </c>
    </row>
    <row r="54" spans="1:20" x14ac:dyDescent="0.25">
      <c r="A54" t="s">
        <v>69</v>
      </c>
      <c r="B54" t="s">
        <v>5</v>
      </c>
      <c r="C54" t="s">
        <v>66</v>
      </c>
      <c r="D54">
        <f>AVERAGE(D49:D53)</f>
        <v>647.79999999999995</v>
      </c>
      <c r="E54">
        <f t="shared" ref="E54" si="13">AVERAGE(E49:E53)</f>
        <v>15.720999999999998</v>
      </c>
      <c r="N54" t="s">
        <v>69</v>
      </c>
      <c r="O54" t="s">
        <v>5</v>
      </c>
      <c r="P54" t="s">
        <v>66</v>
      </c>
      <c r="Q54">
        <f>AVERAGE(Q49:Q53)</f>
        <v>1146</v>
      </c>
      <c r="R54">
        <f t="shared" ref="R54" si="14">AVERAGE(R49:R53)</f>
        <v>19.3748</v>
      </c>
      <c r="S54">
        <f>AVERAGE(S49:S53)</f>
        <v>647.79999999999995</v>
      </c>
      <c r="T54">
        <f t="shared" si="0"/>
        <v>1.7690645260882989</v>
      </c>
    </row>
    <row r="55" spans="1:20" x14ac:dyDescent="0.25">
      <c r="A55" t="s">
        <v>64</v>
      </c>
      <c r="B55" t="s">
        <v>5</v>
      </c>
      <c r="C55">
        <v>1</v>
      </c>
      <c r="D55">
        <v>803</v>
      </c>
      <c r="E55">
        <v>15.968</v>
      </c>
      <c r="N55" t="s">
        <v>64</v>
      </c>
      <c r="O55" t="s">
        <v>5</v>
      </c>
      <c r="P55">
        <v>1</v>
      </c>
      <c r="Q55">
        <v>1021</v>
      </c>
      <c r="R55">
        <v>16.658999999999999</v>
      </c>
      <c r="S55">
        <v>803</v>
      </c>
      <c r="T55">
        <f t="shared" si="0"/>
        <v>1.2714819427148194</v>
      </c>
    </row>
    <row r="56" spans="1:20" x14ac:dyDescent="0.25">
      <c r="A56" t="s">
        <v>64</v>
      </c>
      <c r="B56" t="s">
        <v>5</v>
      </c>
      <c r="C56">
        <v>2</v>
      </c>
      <c r="D56">
        <v>925</v>
      </c>
      <c r="E56">
        <v>16.015000000000001</v>
      </c>
      <c r="N56" t="s">
        <v>64</v>
      </c>
      <c r="O56" t="s">
        <v>5</v>
      </c>
      <c r="P56">
        <v>2</v>
      </c>
      <c r="Q56">
        <v>1526</v>
      </c>
      <c r="R56">
        <v>18.219000000000001</v>
      </c>
      <c r="S56">
        <v>925</v>
      </c>
      <c r="T56">
        <f t="shared" si="0"/>
        <v>1.6497297297297298</v>
      </c>
    </row>
    <row r="57" spans="1:20" x14ac:dyDescent="0.25">
      <c r="A57" t="s">
        <v>64</v>
      </c>
      <c r="B57" t="s">
        <v>5</v>
      </c>
      <c r="C57">
        <v>3</v>
      </c>
      <c r="D57">
        <v>732</v>
      </c>
      <c r="E57">
        <v>14.965</v>
      </c>
      <c r="N57" t="s">
        <v>64</v>
      </c>
      <c r="O57" t="s">
        <v>5</v>
      </c>
      <c r="P57">
        <v>3</v>
      </c>
      <c r="Q57">
        <v>1219</v>
      </c>
      <c r="R57">
        <v>18.157</v>
      </c>
      <c r="S57">
        <v>732</v>
      </c>
      <c r="T57">
        <f t="shared" si="0"/>
        <v>1.6653005464480874</v>
      </c>
    </row>
    <row r="58" spans="1:20" x14ac:dyDescent="0.25">
      <c r="A58" t="s">
        <v>64</v>
      </c>
      <c r="B58" t="s">
        <v>5</v>
      </c>
      <c r="C58">
        <v>4</v>
      </c>
      <c r="D58">
        <v>931</v>
      </c>
      <c r="E58">
        <v>17.527000000000001</v>
      </c>
      <c r="N58" t="s">
        <v>64</v>
      </c>
      <c r="O58" t="s">
        <v>5</v>
      </c>
      <c r="P58">
        <v>4</v>
      </c>
      <c r="Q58">
        <v>774</v>
      </c>
      <c r="R58">
        <v>12.288</v>
      </c>
      <c r="S58">
        <v>931</v>
      </c>
      <c r="T58">
        <f t="shared" si="0"/>
        <v>0.83136412459720732</v>
      </c>
    </row>
    <row r="59" spans="1:20" x14ac:dyDescent="0.25">
      <c r="A59" t="s">
        <v>64</v>
      </c>
      <c r="B59" t="s">
        <v>5</v>
      </c>
      <c r="C59" t="s">
        <v>66</v>
      </c>
      <c r="D59">
        <f>AVERAGE(D55:D58)</f>
        <v>847.75</v>
      </c>
      <c r="E59">
        <f t="shared" ref="E59" si="15">AVERAGE(E55:E58)</f>
        <v>16.118749999999999</v>
      </c>
      <c r="N59" t="s">
        <v>64</v>
      </c>
      <c r="O59" t="s">
        <v>5</v>
      </c>
      <c r="P59" t="s">
        <v>66</v>
      </c>
      <c r="Q59">
        <f>AVERAGE(Q55:Q58)</f>
        <v>1135</v>
      </c>
      <c r="R59">
        <f t="shared" ref="R59" si="16">AVERAGE(R55:R58)</f>
        <v>16.330749999999998</v>
      </c>
      <c r="S59">
        <f>AVERAGE(S55:S58)</f>
        <v>847.75</v>
      </c>
      <c r="T59">
        <f>Q59/S59</f>
        <v>1.338838100855205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5057-C7C5-4949-AF29-F84736D9F3C8}">
  <dimension ref="A1:P45"/>
  <sheetViews>
    <sheetView workbookViewId="0">
      <selection activeCell="E49" sqref="E49"/>
    </sheetView>
  </sheetViews>
  <sheetFormatPr defaultRowHeight="15" x14ac:dyDescent="0.25"/>
  <cols>
    <col min="1" max="1" width="19.28515625" bestFit="1" customWidth="1"/>
    <col min="2" max="2" width="10.28515625" bestFit="1" customWidth="1"/>
    <col min="3" max="3" width="12" bestFit="1" customWidth="1"/>
    <col min="4" max="4" width="11.140625" bestFit="1" customWidth="1"/>
    <col min="5" max="5" width="12" bestFit="1" customWidth="1"/>
    <col min="6" max="6" width="12.140625" bestFit="1" customWidth="1"/>
    <col min="7" max="7" width="12.5703125" bestFit="1" customWidth="1"/>
    <col min="10" max="10" width="4.28515625" bestFit="1" customWidth="1"/>
    <col min="11" max="11" width="10.28515625" bestFit="1" customWidth="1"/>
    <col min="12" max="12" width="12" bestFit="1" customWidth="1"/>
    <col min="13" max="13" width="11.140625" bestFit="1" customWidth="1"/>
    <col min="14" max="14" width="12" bestFit="1" customWidth="1"/>
    <col min="15" max="15" width="12.140625" bestFit="1" customWidth="1"/>
    <col min="16" max="16" width="12.5703125" bestFit="1" customWidth="1"/>
  </cols>
  <sheetData>
    <row r="1" spans="1:16" x14ac:dyDescent="0.25">
      <c r="A1" t="s">
        <v>75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J1" t="s">
        <v>82</v>
      </c>
      <c r="K1" t="s">
        <v>76</v>
      </c>
      <c r="L1" t="s">
        <v>77</v>
      </c>
      <c r="M1" t="s">
        <v>78</v>
      </c>
      <c r="N1" t="s">
        <v>79</v>
      </c>
      <c r="O1" t="s">
        <v>80</v>
      </c>
      <c r="P1" t="s">
        <v>81</v>
      </c>
    </row>
    <row r="2" spans="1:16" x14ac:dyDescent="0.25">
      <c r="A2" t="s">
        <v>83</v>
      </c>
      <c r="B2">
        <v>1075</v>
      </c>
      <c r="C2">
        <v>19.18184757232666</v>
      </c>
      <c r="D2">
        <v>1265</v>
      </c>
      <c r="E2">
        <v>10.468649864196777</v>
      </c>
      <c r="F2">
        <v>1661</v>
      </c>
      <c r="G2">
        <v>6.11114501953125</v>
      </c>
      <c r="J2" t="s">
        <v>84</v>
      </c>
      <c r="K2">
        <f>AVERAGE(B2:B5)</f>
        <v>1066.75</v>
      </c>
      <c r="L2">
        <f t="shared" ref="L2:P2" si="0">AVERAGE(C2:C5)</f>
        <v>18.925589323043823</v>
      </c>
      <c r="M2">
        <f t="shared" si="0"/>
        <v>1577.75</v>
      </c>
      <c r="N2">
        <f t="shared" si="0"/>
        <v>12.656527757644653</v>
      </c>
      <c r="O2">
        <f t="shared" si="0"/>
        <v>1612.75</v>
      </c>
      <c r="P2">
        <f t="shared" si="0"/>
        <v>6.2392890453338623</v>
      </c>
    </row>
    <row r="3" spans="1:16" x14ac:dyDescent="0.25">
      <c r="A3" t="s">
        <v>85</v>
      </c>
      <c r="B3">
        <v>907</v>
      </c>
      <c r="C3">
        <v>18.60194206237793</v>
      </c>
      <c r="D3">
        <v>1764</v>
      </c>
      <c r="E3">
        <v>13.737297058105469</v>
      </c>
      <c r="F3">
        <v>1410</v>
      </c>
      <c r="G3">
        <v>6.138157844543457</v>
      </c>
      <c r="J3" t="s">
        <v>86</v>
      </c>
      <c r="K3">
        <f>AVERAGE(B6:B9)</f>
        <v>1199.25</v>
      </c>
      <c r="L3">
        <f t="shared" ref="L3:P3" si="1">AVERAGE(C6:C9)</f>
        <v>19.395196437835693</v>
      </c>
      <c r="M3">
        <f t="shared" si="1"/>
        <v>1525</v>
      </c>
      <c r="N3">
        <f t="shared" si="1"/>
        <v>14.61329460144043</v>
      </c>
      <c r="O3">
        <f t="shared" si="1"/>
        <v>1873.25</v>
      </c>
      <c r="P3">
        <f t="shared" si="1"/>
        <v>7.3992133140563965</v>
      </c>
    </row>
    <row r="4" spans="1:16" x14ac:dyDescent="0.25">
      <c r="A4" t="s">
        <v>87</v>
      </c>
      <c r="B4">
        <v>1270</v>
      </c>
      <c r="C4">
        <v>17.41173267364502</v>
      </c>
      <c r="D4">
        <v>1745</v>
      </c>
      <c r="E4">
        <v>14.53852653503418</v>
      </c>
      <c r="F4">
        <v>1589</v>
      </c>
      <c r="G4">
        <v>6.1509370803833008</v>
      </c>
      <c r="J4" t="s">
        <v>88</v>
      </c>
      <c r="K4">
        <f>AVERAGE(B10:B11)</f>
        <v>1109.5</v>
      </c>
      <c r="L4">
        <f t="shared" ref="L4:P4" si="2">AVERAGE(C10:C11)</f>
        <v>21.570432186126709</v>
      </c>
      <c r="M4">
        <f t="shared" si="2"/>
        <v>1342</v>
      </c>
      <c r="N4">
        <f t="shared" si="2"/>
        <v>13.699197769165039</v>
      </c>
      <c r="O4">
        <f t="shared" si="2"/>
        <v>1627.5</v>
      </c>
      <c r="P4">
        <f t="shared" si="2"/>
        <v>9.0989947319030762</v>
      </c>
    </row>
    <row r="5" spans="1:16" x14ac:dyDescent="0.25">
      <c r="A5" t="s">
        <v>89</v>
      </c>
      <c r="B5">
        <v>1015</v>
      </c>
      <c r="C5">
        <v>20.506834983825684</v>
      </c>
      <c r="D5">
        <v>1537</v>
      </c>
      <c r="E5">
        <v>11.881637573242188</v>
      </c>
      <c r="F5">
        <v>1791</v>
      </c>
      <c r="G5">
        <v>6.5569162368774414</v>
      </c>
      <c r="J5" t="s">
        <v>90</v>
      </c>
      <c r="K5">
        <f>AVERAGE(B12:B15)</f>
        <v>1191.5</v>
      </c>
      <c r="L5">
        <f t="shared" ref="L5:P5" si="3">AVERAGE(C12:C15)</f>
        <v>18.744808435440063</v>
      </c>
      <c r="M5">
        <f t="shared" si="3"/>
        <v>1330.75</v>
      </c>
      <c r="N5">
        <f t="shared" si="3"/>
        <v>13.732945919036865</v>
      </c>
      <c r="O5">
        <f t="shared" si="3"/>
        <v>1731</v>
      </c>
      <c r="P5">
        <f t="shared" si="3"/>
        <v>8.0372810363769531</v>
      </c>
    </row>
    <row r="6" spans="1:16" x14ac:dyDescent="0.25">
      <c r="A6" t="s">
        <v>91</v>
      </c>
      <c r="B6">
        <v>1208</v>
      </c>
      <c r="C6">
        <v>18.537306785583496</v>
      </c>
      <c r="D6">
        <v>1402</v>
      </c>
      <c r="E6">
        <v>14.358854293823242</v>
      </c>
      <c r="F6">
        <v>1563</v>
      </c>
      <c r="G6">
        <v>7.1980953216552734</v>
      </c>
      <c r="J6" t="s">
        <v>92</v>
      </c>
      <c r="K6">
        <f>AVERAGE(B16:B19)</f>
        <v>1150.5</v>
      </c>
      <c r="L6">
        <f t="shared" ref="L6:P6" si="4">AVERAGE(C16:C19)</f>
        <v>19.751018285751343</v>
      </c>
      <c r="M6">
        <f t="shared" si="4"/>
        <v>1440.5</v>
      </c>
      <c r="N6">
        <f t="shared" si="4"/>
        <v>13.045734167098999</v>
      </c>
      <c r="O6">
        <f t="shared" si="4"/>
        <v>1756</v>
      </c>
      <c r="P6">
        <f t="shared" si="4"/>
        <v>6.1376750469207764</v>
      </c>
    </row>
    <row r="7" spans="1:16" x14ac:dyDescent="0.25">
      <c r="A7" t="s">
        <v>93</v>
      </c>
      <c r="B7">
        <v>1132</v>
      </c>
      <c r="C7">
        <v>19.555401802062988</v>
      </c>
      <c r="D7">
        <v>1770</v>
      </c>
      <c r="E7">
        <v>15.888285636901855</v>
      </c>
      <c r="F7">
        <v>2315</v>
      </c>
      <c r="G7">
        <v>7.915186882019043</v>
      </c>
      <c r="J7" t="s">
        <v>94</v>
      </c>
      <c r="K7">
        <f>AVERAGE(B20:B23)</f>
        <v>1176.5</v>
      </c>
      <c r="L7">
        <f t="shared" ref="L7:P7" si="5">AVERAGE(C20:C23)</f>
        <v>20.032137632369995</v>
      </c>
      <c r="M7">
        <f t="shared" si="5"/>
        <v>1162.5</v>
      </c>
      <c r="N7">
        <f t="shared" si="5"/>
        <v>14.109635353088379</v>
      </c>
      <c r="O7">
        <f t="shared" si="5"/>
        <v>1539</v>
      </c>
      <c r="P7">
        <f t="shared" si="5"/>
        <v>10.348886251449585</v>
      </c>
    </row>
    <row r="8" spans="1:16" x14ac:dyDescent="0.25">
      <c r="A8" t="s">
        <v>95</v>
      </c>
      <c r="B8">
        <v>1290</v>
      </c>
      <c r="C8">
        <v>19.975852966308594</v>
      </c>
      <c r="D8">
        <v>1422</v>
      </c>
      <c r="E8">
        <v>13.214707374572754</v>
      </c>
      <c r="F8">
        <v>1966</v>
      </c>
      <c r="G8">
        <v>6.3840150833129883</v>
      </c>
      <c r="J8" t="s">
        <v>96</v>
      </c>
      <c r="K8">
        <f>AVERAGE(B24:B27)</f>
        <v>1284.25</v>
      </c>
      <c r="L8">
        <f t="shared" ref="L8:P8" si="6">AVERAGE(C24:C27)</f>
        <v>19.252938032150269</v>
      </c>
      <c r="M8">
        <f t="shared" si="6"/>
        <v>1230.25</v>
      </c>
      <c r="N8">
        <f t="shared" si="6"/>
        <v>13.724678754806519</v>
      </c>
      <c r="O8">
        <f t="shared" si="6"/>
        <v>1410</v>
      </c>
      <c r="P8">
        <f t="shared" si="6"/>
        <v>8.3403348922729492</v>
      </c>
    </row>
    <row r="9" spans="1:16" x14ac:dyDescent="0.25">
      <c r="A9" t="s">
        <v>97</v>
      </c>
      <c r="B9">
        <v>1167</v>
      </c>
      <c r="C9">
        <v>19.512224197387695</v>
      </c>
      <c r="D9">
        <v>1506</v>
      </c>
      <c r="E9">
        <v>14.991331100463867</v>
      </c>
      <c r="F9">
        <v>1649</v>
      </c>
      <c r="G9">
        <v>8.0995559692382813</v>
      </c>
      <c r="J9" t="s">
        <v>98</v>
      </c>
      <c r="K9">
        <f>AVERAGE(B28:B31)</f>
        <v>1394.5</v>
      </c>
      <c r="L9">
        <f t="shared" ref="L9:P9" si="7">AVERAGE(C28:C31)</f>
        <v>19.814133644104004</v>
      </c>
      <c r="M9">
        <f t="shared" si="7"/>
        <v>1473.75</v>
      </c>
      <c r="N9">
        <f t="shared" si="7"/>
        <v>14.64112401008606</v>
      </c>
      <c r="O9">
        <f t="shared" si="7"/>
        <v>1612.75</v>
      </c>
      <c r="P9">
        <f t="shared" si="7"/>
        <v>9.2346072196960449</v>
      </c>
    </row>
    <row r="10" spans="1:16" x14ac:dyDescent="0.25">
      <c r="A10" t="s">
        <v>99</v>
      </c>
      <c r="B10">
        <v>1203</v>
      </c>
      <c r="C10">
        <v>21.830081939697266</v>
      </c>
      <c r="D10">
        <v>1537</v>
      </c>
      <c r="E10">
        <v>15.235805511474609</v>
      </c>
      <c r="F10">
        <v>1800</v>
      </c>
      <c r="G10">
        <v>9.5656633377075195</v>
      </c>
    </row>
    <row r="11" spans="1:16" x14ac:dyDescent="0.25">
      <c r="A11" t="s">
        <v>100</v>
      </c>
      <c r="B11">
        <v>1016</v>
      </c>
      <c r="C11">
        <v>21.310782432556152</v>
      </c>
      <c r="D11">
        <v>1147</v>
      </c>
      <c r="E11">
        <v>12.162590026855469</v>
      </c>
      <c r="F11">
        <v>1455</v>
      </c>
      <c r="G11">
        <v>8.6323261260986328</v>
      </c>
    </row>
    <row r="12" spans="1:16" x14ac:dyDescent="0.25">
      <c r="A12" t="s">
        <v>101</v>
      </c>
      <c r="B12">
        <v>1307</v>
      </c>
      <c r="C12">
        <v>21.684122085571289</v>
      </c>
      <c r="D12">
        <v>1406</v>
      </c>
      <c r="E12">
        <v>14.192962646484375</v>
      </c>
      <c r="F12">
        <v>1854</v>
      </c>
      <c r="G12">
        <v>7.8756809234619141</v>
      </c>
    </row>
    <row r="13" spans="1:16" x14ac:dyDescent="0.25">
      <c r="A13" t="s">
        <v>102</v>
      </c>
      <c r="B13">
        <v>1097</v>
      </c>
      <c r="C13">
        <v>19.436073303222656</v>
      </c>
      <c r="D13">
        <v>1370</v>
      </c>
      <c r="E13">
        <v>13.804101943969727</v>
      </c>
      <c r="F13">
        <v>1832</v>
      </c>
      <c r="G13">
        <v>9.3018531799316406</v>
      </c>
    </row>
    <row r="14" spans="1:16" x14ac:dyDescent="0.25">
      <c r="A14" t="s">
        <v>103</v>
      </c>
      <c r="B14">
        <v>1198</v>
      </c>
      <c r="C14">
        <v>16.667079925537109</v>
      </c>
      <c r="D14">
        <v>1346</v>
      </c>
      <c r="E14">
        <v>13.763809204101563</v>
      </c>
      <c r="F14">
        <v>1490</v>
      </c>
      <c r="G14">
        <v>7.0726871490478516</v>
      </c>
    </row>
    <row r="15" spans="1:16" x14ac:dyDescent="0.25">
      <c r="A15" t="s">
        <v>104</v>
      </c>
      <c r="B15">
        <v>1164</v>
      </c>
      <c r="C15">
        <v>17.191958427429199</v>
      </c>
      <c r="D15">
        <v>1201</v>
      </c>
      <c r="E15">
        <v>13.170909881591797</v>
      </c>
      <c r="F15">
        <v>1748</v>
      </c>
      <c r="G15">
        <v>7.8989028930664063</v>
      </c>
    </row>
    <row r="16" spans="1:16" x14ac:dyDescent="0.25">
      <c r="A16" t="s">
        <v>105</v>
      </c>
      <c r="B16">
        <v>1160</v>
      </c>
      <c r="C16">
        <v>16.476082801818848</v>
      </c>
      <c r="D16">
        <v>1534</v>
      </c>
      <c r="E16">
        <v>15.308165550231934</v>
      </c>
      <c r="F16">
        <v>1532</v>
      </c>
      <c r="G16">
        <v>5.3928852081298828</v>
      </c>
    </row>
    <row r="17" spans="1:7" x14ac:dyDescent="0.25">
      <c r="A17" t="s">
        <v>106</v>
      </c>
      <c r="B17">
        <v>1183</v>
      </c>
      <c r="C17">
        <v>20.925378799438477</v>
      </c>
      <c r="D17">
        <v>1269</v>
      </c>
      <c r="E17">
        <v>10.53926944732666</v>
      </c>
      <c r="F17">
        <v>1855</v>
      </c>
      <c r="G17">
        <v>6.0303688049316406</v>
      </c>
    </row>
    <row r="18" spans="1:7" x14ac:dyDescent="0.25">
      <c r="A18" t="s">
        <v>107</v>
      </c>
      <c r="B18">
        <v>1120</v>
      </c>
      <c r="C18">
        <v>21.128606796264648</v>
      </c>
      <c r="D18">
        <v>1662</v>
      </c>
      <c r="E18">
        <v>15.153837203979492</v>
      </c>
      <c r="F18">
        <v>1773</v>
      </c>
      <c r="G18">
        <v>6.610107421875</v>
      </c>
    </row>
    <row r="19" spans="1:7" x14ac:dyDescent="0.25">
      <c r="A19" t="s">
        <v>108</v>
      </c>
      <c r="B19">
        <v>1139</v>
      </c>
      <c r="C19">
        <v>20.474004745483398</v>
      </c>
      <c r="D19">
        <v>1297</v>
      </c>
      <c r="E19">
        <v>11.18166446685791</v>
      </c>
      <c r="F19">
        <v>1864</v>
      </c>
      <c r="G19">
        <v>6.517338752746582</v>
      </c>
    </row>
    <row r="20" spans="1:7" x14ac:dyDescent="0.25">
      <c r="A20" t="s">
        <v>109</v>
      </c>
      <c r="B20">
        <v>1243</v>
      </c>
      <c r="C20">
        <v>17.959809303283691</v>
      </c>
      <c r="D20">
        <v>1227</v>
      </c>
      <c r="E20">
        <v>14.423084259033203</v>
      </c>
      <c r="F20">
        <v>1582</v>
      </c>
      <c r="G20">
        <v>9.7590446472167969</v>
      </c>
    </row>
    <row r="21" spans="1:7" x14ac:dyDescent="0.25">
      <c r="A21" t="s">
        <v>110</v>
      </c>
      <c r="B21">
        <v>1210</v>
      </c>
      <c r="C21">
        <v>21.322298049926758</v>
      </c>
      <c r="D21">
        <v>1151</v>
      </c>
      <c r="E21">
        <v>14.935779571533203</v>
      </c>
      <c r="F21">
        <v>1671</v>
      </c>
      <c r="G21">
        <v>11.790204048156738</v>
      </c>
    </row>
    <row r="22" spans="1:7" x14ac:dyDescent="0.25">
      <c r="A22" t="s">
        <v>111</v>
      </c>
      <c r="B22">
        <v>1146</v>
      </c>
      <c r="C22">
        <v>19.720029830932617</v>
      </c>
      <c r="D22">
        <v>1131</v>
      </c>
      <c r="E22">
        <v>13.014483451843262</v>
      </c>
      <c r="F22">
        <v>1448</v>
      </c>
      <c r="G22">
        <v>9.08203125</v>
      </c>
    </row>
    <row r="23" spans="1:7" x14ac:dyDescent="0.25">
      <c r="A23" t="s">
        <v>112</v>
      </c>
      <c r="B23">
        <v>1107</v>
      </c>
      <c r="C23">
        <v>21.126413345336914</v>
      </c>
      <c r="D23">
        <v>1141</v>
      </c>
      <c r="E23">
        <v>14.065194129943848</v>
      </c>
      <c r="F23">
        <v>1455</v>
      </c>
      <c r="G23">
        <v>10.764265060424805</v>
      </c>
    </row>
    <row r="24" spans="1:7" x14ac:dyDescent="0.25">
      <c r="A24" t="s">
        <v>113</v>
      </c>
      <c r="B24">
        <v>1128</v>
      </c>
      <c r="C24">
        <v>16.517448425292969</v>
      </c>
      <c r="D24">
        <v>1342</v>
      </c>
      <c r="E24">
        <v>14.43781852722168</v>
      </c>
      <c r="F24">
        <v>1455</v>
      </c>
      <c r="G24">
        <v>7.6201438903808594</v>
      </c>
    </row>
    <row r="25" spans="1:7" x14ac:dyDescent="0.25">
      <c r="A25" t="s">
        <v>114</v>
      </c>
      <c r="B25">
        <v>1219</v>
      </c>
      <c r="C25">
        <v>16.367554664611816</v>
      </c>
      <c r="D25">
        <v>1172</v>
      </c>
      <c r="E25">
        <v>12.659382820129395</v>
      </c>
      <c r="F25">
        <v>1306</v>
      </c>
      <c r="G25">
        <v>7.7608585357666016</v>
      </c>
    </row>
    <row r="26" spans="1:7" x14ac:dyDescent="0.25">
      <c r="A26" t="s">
        <v>115</v>
      </c>
      <c r="B26">
        <v>1667</v>
      </c>
      <c r="C26">
        <v>23.24371337890625</v>
      </c>
      <c r="D26">
        <v>1215</v>
      </c>
      <c r="E26">
        <v>13.936567306518555</v>
      </c>
      <c r="F26">
        <v>1344</v>
      </c>
      <c r="G26">
        <v>8.392333984375</v>
      </c>
    </row>
    <row r="27" spans="1:7" x14ac:dyDescent="0.25">
      <c r="A27" t="s">
        <v>116</v>
      </c>
      <c r="B27">
        <v>1123</v>
      </c>
      <c r="C27">
        <v>20.883035659790039</v>
      </c>
      <c r="D27">
        <v>1192</v>
      </c>
      <c r="E27">
        <v>13.864946365356445</v>
      </c>
      <c r="F27">
        <v>1535</v>
      </c>
      <c r="G27">
        <v>9.5880031585693359</v>
      </c>
    </row>
    <row r="28" spans="1:7" x14ac:dyDescent="0.25">
      <c r="A28" t="s">
        <v>117</v>
      </c>
      <c r="B28">
        <v>1391</v>
      </c>
      <c r="C28">
        <v>21.818351745605469</v>
      </c>
      <c r="D28">
        <v>1414</v>
      </c>
      <c r="E28">
        <v>13.46282958984375</v>
      </c>
      <c r="F28">
        <v>1596</v>
      </c>
      <c r="G28">
        <v>8.3863258361816406</v>
      </c>
    </row>
    <row r="29" spans="1:7" x14ac:dyDescent="0.25">
      <c r="A29" t="s">
        <v>118</v>
      </c>
      <c r="B29">
        <v>1381</v>
      </c>
      <c r="C29">
        <v>17.812108993530273</v>
      </c>
      <c r="D29">
        <v>1471</v>
      </c>
      <c r="E29">
        <v>15.555739402770996</v>
      </c>
      <c r="F29">
        <v>1691</v>
      </c>
      <c r="G29">
        <v>10.381984710693359</v>
      </c>
    </row>
    <row r="30" spans="1:7" x14ac:dyDescent="0.25">
      <c r="A30" t="s">
        <v>119</v>
      </c>
      <c r="B30">
        <v>1329</v>
      </c>
      <c r="C30">
        <v>22.439098358154297</v>
      </c>
      <c r="D30">
        <v>1457</v>
      </c>
      <c r="E30">
        <v>14.158034324645996</v>
      </c>
      <c r="F30">
        <v>1589</v>
      </c>
      <c r="G30">
        <v>9.4926118850708008</v>
      </c>
    </row>
    <row r="31" spans="1:7" x14ac:dyDescent="0.25">
      <c r="A31" t="s">
        <v>120</v>
      </c>
      <c r="B31">
        <v>1477</v>
      </c>
      <c r="C31">
        <v>17.186975479125977</v>
      </c>
      <c r="D31">
        <v>1553</v>
      </c>
      <c r="E31">
        <v>15.387892723083496</v>
      </c>
      <c r="F31">
        <v>1575</v>
      </c>
      <c r="G31">
        <v>8.6775064468383789</v>
      </c>
    </row>
    <row r="36" spans="2:3" x14ac:dyDescent="0.25">
      <c r="B36" t="s">
        <v>56</v>
      </c>
      <c r="C36" t="s">
        <v>19</v>
      </c>
    </row>
    <row r="37" spans="2:3" x14ac:dyDescent="0.25">
      <c r="B37" t="s">
        <v>84</v>
      </c>
      <c r="C37" t="s">
        <v>8</v>
      </c>
    </row>
    <row r="38" spans="2:3" x14ac:dyDescent="0.25">
      <c r="B38" t="s">
        <v>86</v>
      </c>
      <c r="C38" t="s">
        <v>8</v>
      </c>
    </row>
    <row r="39" spans="2:3" x14ac:dyDescent="0.25">
      <c r="B39" t="s">
        <v>88</v>
      </c>
      <c r="C39" t="s">
        <v>8</v>
      </c>
    </row>
    <row r="40" spans="2:3" x14ac:dyDescent="0.25">
      <c r="B40" t="s">
        <v>90</v>
      </c>
      <c r="C40" t="s">
        <v>8</v>
      </c>
    </row>
    <row r="41" spans="2:3" x14ac:dyDescent="0.25">
      <c r="B41" t="s">
        <v>92</v>
      </c>
      <c r="C41" t="s">
        <v>8</v>
      </c>
    </row>
    <row r="42" spans="2:3" x14ac:dyDescent="0.25">
      <c r="B42" t="s">
        <v>94</v>
      </c>
      <c r="C42" t="s">
        <v>8</v>
      </c>
    </row>
    <row r="43" spans="2:3" x14ac:dyDescent="0.25">
      <c r="B43" t="s">
        <v>96</v>
      </c>
      <c r="C43" t="s">
        <v>6</v>
      </c>
    </row>
    <row r="44" spans="2:3" x14ac:dyDescent="0.25">
      <c r="B44" t="s">
        <v>98</v>
      </c>
      <c r="C44" t="s">
        <v>6</v>
      </c>
    </row>
    <row r="45" spans="2:3" x14ac:dyDescent="0.25">
      <c r="B45" t="s">
        <v>69</v>
      </c>
      <c r="C45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926A-3A03-48CE-95F5-094AB8A995E1}">
  <dimension ref="A2:AU52"/>
  <sheetViews>
    <sheetView workbookViewId="0"/>
  </sheetViews>
  <sheetFormatPr defaultColWidth="12.5703125" defaultRowHeight="15" x14ac:dyDescent="0.25"/>
  <cols>
    <col min="2" max="2" width="16.28515625" bestFit="1" customWidth="1"/>
  </cols>
  <sheetData>
    <row r="2" spans="1:47" ht="15.75" x14ac:dyDescent="0.25">
      <c r="C2" s="3" t="s">
        <v>121</v>
      </c>
      <c r="D2" s="3"/>
      <c r="E2" s="3"/>
      <c r="F2" s="3" t="s">
        <v>122</v>
      </c>
      <c r="G2" s="3"/>
      <c r="H2" s="3"/>
      <c r="I2" s="3" t="s">
        <v>123</v>
      </c>
      <c r="J2" s="3"/>
      <c r="K2" s="3"/>
      <c r="L2" s="3" t="s">
        <v>124</v>
      </c>
      <c r="M2" s="3"/>
      <c r="N2" s="3"/>
      <c r="O2" s="3" t="s">
        <v>125</v>
      </c>
      <c r="P2" s="3"/>
      <c r="Q2" s="3"/>
      <c r="R2" s="3" t="s">
        <v>126</v>
      </c>
      <c r="S2" s="3"/>
      <c r="T2" s="3"/>
      <c r="U2" s="3" t="s">
        <v>127</v>
      </c>
      <c r="V2" s="3"/>
      <c r="W2" s="3"/>
      <c r="X2" s="3" t="s">
        <v>128</v>
      </c>
      <c r="Y2" s="3"/>
      <c r="Z2" s="3"/>
      <c r="AA2" s="3" t="s">
        <v>129</v>
      </c>
      <c r="AB2" s="3"/>
      <c r="AC2" s="3"/>
      <c r="AD2" s="3" t="s">
        <v>130</v>
      </c>
      <c r="AE2" s="3"/>
      <c r="AF2" s="3"/>
      <c r="AG2" s="3" t="s">
        <v>131</v>
      </c>
      <c r="AH2" s="3"/>
      <c r="AI2" s="3"/>
      <c r="AJ2" s="3" t="s">
        <v>132</v>
      </c>
      <c r="AK2" s="3"/>
      <c r="AL2" s="3"/>
      <c r="AM2" s="3" t="s">
        <v>133</v>
      </c>
      <c r="AN2" s="3"/>
      <c r="AO2" s="3"/>
      <c r="AP2" s="3" t="s">
        <v>134</v>
      </c>
      <c r="AQ2" s="3"/>
      <c r="AR2" s="3"/>
      <c r="AS2" s="3" t="s">
        <v>135</v>
      </c>
      <c r="AT2" s="3"/>
      <c r="AU2" s="3"/>
    </row>
    <row r="3" spans="1:47" ht="15.75" x14ac:dyDescent="0.25">
      <c r="C3" s="3" t="s">
        <v>8</v>
      </c>
      <c r="D3" s="3" t="s">
        <v>6</v>
      </c>
      <c r="E3" s="3"/>
      <c r="F3" s="3" t="s">
        <v>8</v>
      </c>
      <c r="G3" s="3" t="s">
        <v>6</v>
      </c>
      <c r="H3" s="3"/>
      <c r="I3" s="3" t="s">
        <v>8</v>
      </c>
      <c r="J3" s="3" t="s">
        <v>6</v>
      </c>
      <c r="K3" s="3"/>
      <c r="L3" s="3" t="s">
        <v>8</v>
      </c>
      <c r="M3" s="3" t="s">
        <v>6</v>
      </c>
      <c r="N3" s="3"/>
      <c r="O3" s="3" t="s">
        <v>8</v>
      </c>
      <c r="P3" s="3" t="s">
        <v>6</v>
      </c>
      <c r="Q3" s="3"/>
      <c r="R3" s="3" t="s">
        <v>8</v>
      </c>
      <c r="S3" s="3" t="s">
        <v>6</v>
      </c>
      <c r="T3" s="3"/>
      <c r="U3" s="3" t="s">
        <v>8</v>
      </c>
      <c r="V3" s="3" t="s">
        <v>6</v>
      </c>
      <c r="W3" s="3"/>
      <c r="X3" s="3" t="s">
        <v>8</v>
      </c>
      <c r="Y3" s="3" t="s">
        <v>6</v>
      </c>
      <c r="Z3" s="3"/>
      <c r="AA3" s="3" t="s">
        <v>8</v>
      </c>
      <c r="AB3" s="3" t="s">
        <v>6</v>
      </c>
      <c r="AC3" s="3"/>
      <c r="AD3" s="3" t="s">
        <v>8</v>
      </c>
      <c r="AE3" s="3" t="s">
        <v>6</v>
      </c>
      <c r="AF3" s="3"/>
      <c r="AG3" s="3" t="s">
        <v>8</v>
      </c>
      <c r="AH3" s="3" t="s">
        <v>6</v>
      </c>
      <c r="AI3" s="3"/>
      <c r="AJ3" s="3" t="s">
        <v>8</v>
      </c>
      <c r="AK3" s="3" t="s">
        <v>6</v>
      </c>
      <c r="AL3" s="3"/>
      <c r="AM3" s="3" t="s">
        <v>8</v>
      </c>
      <c r="AN3" s="3" t="s">
        <v>6</v>
      </c>
      <c r="AO3" s="3"/>
      <c r="AP3" s="3" t="s">
        <v>8</v>
      </c>
      <c r="AQ3" s="3" t="s">
        <v>6</v>
      </c>
      <c r="AR3" s="3"/>
      <c r="AS3" s="3" t="s">
        <v>8</v>
      </c>
      <c r="AT3" s="3" t="s">
        <v>6</v>
      </c>
      <c r="AU3" s="3"/>
    </row>
    <row r="4" spans="1:47" ht="15.75" x14ac:dyDescent="0.25">
      <c r="C4" s="4">
        <v>8.8663365299999999</v>
      </c>
      <c r="D4" s="4">
        <v>6.6286215899999998</v>
      </c>
      <c r="E4" s="3"/>
      <c r="F4" s="4">
        <v>0.16422658000000001</v>
      </c>
      <c r="G4" s="4">
        <v>3.0335753799999998</v>
      </c>
      <c r="H4" s="3"/>
      <c r="I4" s="4">
        <v>0.22380391999999999</v>
      </c>
      <c r="J4" s="4">
        <v>4.3910954499999999</v>
      </c>
      <c r="K4" s="3"/>
      <c r="L4" s="4">
        <v>15.959648700000001</v>
      </c>
      <c r="M4" s="4">
        <v>4.9197004599999996</v>
      </c>
      <c r="N4" s="3"/>
      <c r="O4" s="4">
        <v>2.0434938800000002</v>
      </c>
      <c r="P4" s="4">
        <v>12.192158900000001</v>
      </c>
      <c r="Q4" s="3"/>
      <c r="R4" s="4">
        <v>3.0763438000000001</v>
      </c>
      <c r="S4" s="4">
        <v>5.7887709999999998E-3</v>
      </c>
      <c r="T4" s="3"/>
      <c r="U4" s="4">
        <v>0.17381035</v>
      </c>
      <c r="V4" s="4">
        <v>14.8899537</v>
      </c>
      <c r="W4" s="3"/>
      <c r="X4" s="4">
        <v>5.0354099999999997E-3</v>
      </c>
      <c r="Y4" s="4">
        <v>0.15884509999999999</v>
      </c>
      <c r="Z4" s="3"/>
      <c r="AA4" s="4">
        <v>2.5282659999999998E-2</v>
      </c>
      <c r="AB4" s="4">
        <v>0.36863707000000001</v>
      </c>
      <c r="AC4" s="3"/>
      <c r="AD4" s="4">
        <v>4.6710809600000003</v>
      </c>
      <c r="AE4" s="4">
        <v>2.7093090100000001</v>
      </c>
      <c r="AF4" s="3"/>
      <c r="AG4" s="4">
        <v>0.64766310999999999</v>
      </c>
      <c r="AH4" s="4">
        <v>0.65747292000000002</v>
      </c>
      <c r="AI4" s="3"/>
      <c r="AJ4" s="4">
        <v>1.6017051899999999</v>
      </c>
      <c r="AK4" s="4">
        <v>0.61612513999999996</v>
      </c>
      <c r="AL4" s="3"/>
      <c r="AM4" s="4">
        <v>3.1117201799999998</v>
      </c>
      <c r="AN4" s="4">
        <v>1.67457726</v>
      </c>
      <c r="AO4" s="3"/>
      <c r="AP4" s="4">
        <v>0.82285096000000002</v>
      </c>
      <c r="AQ4" s="4">
        <v>0.68791517999999996</v>
      </c>
      <c r="AR4" s="3"/>
      <c r="AS4" s="4">
        <v>0.44223788000000003</v>
      </c>
      <c r="AT4" s="4">
        <v>1.1200149500000001</v>
      </c>
      <c r="AU4" s="3"/>
    </row>
    <row r="5" spans="1:47" ht="15.75" x14ac:dyDescent="0.25">
      <c r="A5" t="s">
        <v>5</v>
      </c>
      <c r="C5" s="4">
        <v>7.3658609899999998</v>
      </c>
      <c r="D5" s="4">
        <v>3.3568138300000001</v>
      </c>
      <c r="E5" s="3"/>
      <c r="F5" s="4">
        <v>0.81685932000000006</v>
      </c>
      <c r="G5" s="4">
        <v>0.11035533</v>
      </c>
      <c r="H5" s="3"/>
      <c r="I5" s="4">
        <v>1.4657633299999999</v>
      </c>
      <c r="J5" s="4">
        <v>0.33481353000000003</v>
      </c>
      <c r="K5" s="3"/>
      <c r="L5" s="4">
        <v>35.649961099999999</v>
      </c>
      <c r="M5" s="4">
        <v>2.4111070699999999</v>
      </c>
      <c r="N5" s="3"/>
      <c r="O5" s="4">
        <v>4.56466671</v>
      </c>
      <c r="P5" s="4">
        <v>0.79436388000000002</v>
      </c>
      <c r="Q5" s="3"/>
      <c r="R5" s="4">
        <v>6.8718014099999998</v>
      </c>
      <c r="S5" s="4">
        <v>0.30519359899999998</v>
      </c>
      <c r="T5" s="3"/>
      <c r="U5" s="4">
        <v>2.5252784400000001</v>
      </c>
      <c r="V5" s="4">
        <v>2.5075792899999998</v>
      </c>
      <c r="W5" s="3"/>
      <c r="X5" s="4">
        <v>2.4332309999999999E-2</v>
      </c>
      <c r="Y5" s="4">
        <v>0.40984785000000001</v>
      </c>
      <c r="Z5" s="3"/>
      <c r="AA5" s="4">
        <v>9.8120219999999994E-2</v>
      </c>
      <c r="AB5" s="4">
        <v>0.40321339</v>
      </c>
      <c r="AC5" s="3"/>
      <c r="AD5" s="4">
        <v>0.35081019000000002</v>
      </c>
      <c r="AE5" s="4">
        <v>2.5681248499999998</v>
      </c>
      <c r="AF5" s="3"/>
      <c r="AG5" s="4">
        <v>2.0214329999999999E-2</v>
      </c>
      <c r="AH5" s="4">
        <v>0.77468457999999996</v>
      </c>
      <c r="AI5" s="3"/>
      <c r="AJ5" s="4">
        <v>5.4141300000000003E-2</v>
      </c>
      <c r="AK5" s="4">
        <v>0.13611210000000001</v>
      </c>
      <c r="AL5" s="3"/>
      <c r="AM5" s="4">
        <v>2.6105323</v>
      </c>
      <c r="AN5" s="4">
        <v>3.0713287899999999</v>
      </c>
      <c r="AO5" s="3"/>
      <c r="AP5" s="4">
        <v>1.0999159999999999E-2</v>
      </c>
      <c r="AQ5" s="4">
        <v>0.77048824000000005</v>
      </c>
      <c r="AR5" s="3"/>
      <c r="AS5" s="4">
        <v>0.33782790000000001</v>
      </c>
      <c r="AT5" s="4">
        <v>0.15813411999999999</v>
      </c>
      <c r="AU5" s="3"/>
    </row>
    <row r="6" spans="1:47" ht="15.75" x14ac:dyDescent="0.25">
      <c r="C6" s="4">
        <v>23.841583100000001</v>
      </c>
      <c r="D6" s="4">
        <v>13.940672899999999</v>
      </c>
      <c r="E6" s="3"/>
      <c r="F6" s="4">
        <v>12.9507025</v>
      </c>
      <c r="G6" s="4">
        <v>23.3866215</v>
      </c>
      <c r="H6" s="3"/>
      <c r="I6" s="4">
        <v>11.120307499999999</v>
      </c>
      <c r="J6" s="4">
        <v>5.9167828</v>
      </c>
      <c r="K6" s="3"/>
      <c r="L6" s="4">
        <v>1.8012637600000001</v>
      </c>
      <c r="M6" s="4">
        <v>1.1042428799999999</v>
      </c>
      <c r="N6" s="3"/>
      <c r="O6" s="4">
        <v>2.7906899999999998E-2</v>
      </c>
      <c r="P6" s="4">
        <v>0.45296017</v>
      </c>
      <c r="Q6" s="3"/>
      <c r="R6" s="4">
        <v>0.13835929</v>
      </c>
      <c r="S6" s="4">
        <v>0.12816833699999999</v>
      </c>
      <c r="T6" s="3"/>
      <c r="U6" s="4">
        <v>2.1752494000000002</v>
      </c>
      <c r="V6" s="4">
        <v>3.4401791300000002</v>
      </c>
      <c r="W6" s="3"/>
      <c r="X6" s="4">
        <v>6.7528400000000004E-3</v>
      </c>
      <c r="Y6" s="4">
        <v>7.5470709999999996E-2</v>
      </c>
      <c r="Z6" s="3"/>
      <c r="AA6" s="4">
        <v>0.13008717</v>
      </c>
      <c r="AB6" s="4">
        <v>3.8101540000000003E-2</v>
      </c>
      <c r="AC6" s="3"/>
      <c r="AD6" s="4">
        <v>1.28819792</v>
      </c>
      <c r="AE6" s="3"/>
      <c r="AF6" s="3"/>
      <c r="AG6" s="4">
        <v>0.13888151000000001</v>
      </c>
      <c r="AH6" s="3"/>
      <c r="AI6" s="3"/>
      <c r="AJ6" s="4">
        <v>4.284756E-2</v>
      </c>
      <c r="AK6" s="3"/>
      <c r="AL6" s="3"/>
      <c r="AM6" s="4">
        <v>6.7795498900000002</v>
      </c>
      <c r="AN6" s="3"/>
      <c r="AO6" s="3"/>
      <c r="AP6" s="4">
        <v>1.6471862399999999</v>
      </c>
      <c r="AQ6" s="3"/>
      <c r="AR6" s="3"/>
      <c r="AS6" s="4">
        <v>1.6797265400000001</v>
      </c>
      <c r="AT6" s="3"/>
      <c r="AU6" s="3"/>
    </row>
    <row r="7" spans="1:47" ht="15.75" x14ac:dyDescent="0.25">
      <c r="C7" s="4">
        <v>49.853668999999996</v>
      </c>
      <c r="D7" s="4">
        <v>6.6119483299999997</v>
      </c>
      <c r="E7" s="3"/>
      <c r="F7" s="4">
        <v>52.723502099999997</v>
      </c>
      <c r="G7" s="4">
        <v>7.0554359499999997</v>
      </c>
      <c r="H7" s="3"/>
      <c r="I7" s="4">
        <v>45.937831899999999</v>
      </c>
      <c r="J7" s="4">
        <v>5.3372443499999997</v>
      </c>
      <c r="K7" s="3"/>
      <c r="L7" s="4">
        <v>1.2199000099999999</v>
      </c>
      <c r="M7" s="4">
        <v>2.1931779300000001</v>
      </c>
      <c r="N7" s="3"/>
      <c r="O7" s="4">
        <v>0.33833369000000002</v>
      </c>
      <c r="P7" s="4">
        <v>0.32097384000000001</v>
      </c>
      <c r="Q7" s="3"/>
      <c r="R7" s="4">
        <v>0.44374522999999999</v>
      </c>
      <c r="S7" s="4">
        <v>0.55527669499999999</v>
      </c>
      <c r="T7" s="3"/>
      <c r="U7" s="4">
        <v>2.5355301799999999</v>
      </c>
      <c r="V7" s="4">
        <v>5.2197183699999998</v>
      </c>
      <c r="W7" s="3"/>
      <c r="X7" s="4">
        <v>1.0867074999999999</v>
      </c>
      <c r="Y7" s="4">
        <v>2.3794619999999999E-2</v>
      </c>
      <c r="Z7" s="3"/>
      <c r="AA7" s="4">
        <v>2.0572809300000001</v>
      </c>
      <c r="AB7" s="4">
        <v>0.31320785000000001</v>
      </c>
      <c r="AC7" s="3"/>
      <c r="AD7" s="4">
        <v>3.1460439899999999</v>
      </c>
      <c r="AE7" s="3"/>
      <c r="AF7" s="3"/>
      <c r="AG7" s="4">
        <v>1.565706E-2</v>
      </c>
      <c r="AH7" s="3"/>
      <c r="AI7" s="3"/>
      <c r="AJ7" s="4">
        <v>0.32247476000000003</v>
      </c>
      <c r="AK7" s="3"/>
      <c r="AL7" s="3"/>
      <c r="AM7" s="4">
        <v>0.49100048000000002</v>
      </c>
      <c r="AN7" s="3"/>
      <c r="AO7" s="3"/>
      <c r="AP7" s="4">
        <v>2.8063290000000001E-2</v>
      </c>
      <c r="AQ7" s="3"/>
      <c r="AR7" s="3"/>
      <c r="AS7" s="4">
        <v>0</v>
      </c>
      <c r="AT7" s="3"/>
      <c r="AU7" s="3"/>
    </row>
    <row r="8" spans="1:47" ht="15.75" x14ac:dyDescent="0.25">
      <c r="C8" s="4">
        <v>22.733885699999998</v>
      </c>
      <c r="D8" s="3"/>
      <c r="E8" s="3"/>
      <c r="F8" s="4">
        <v>1.0076246</v>
      </c>
      <c r="G8" s="3"/>
      <c r="H8" s="3"/>
      <c r="I8" s="4">
        <v>0.17984279</v>
      </c>
      <c r="J8" s="3"/>
      <c r="K8" s="3"/>
      <c r="L8" s="4">
        <v>2.7714118600000002</v>
      </c>
      <c r="M8" s="3"/>
      <c r="N8" s="3"/>
      <c r="O8" s="4">
        <v>5.0467619999999998E-2</v>
      </c>
      <c r="P8" s="3"/>
      <c r="Q8" s="3"/>
      <c r="R8" s="4">
        <v>9.6086400000000002E-2</v>
      </c>
      <c r="S8" s="3"/>
      <c r="T8" s="3"/>
      <c r="U8" s="4">
        <v>0.52003927000000005</v>
      </c>
      <c r="V8" s="3"/>
      <c r="W8" s="3"/>
      <c r="X8" s="4">
        <v>0.90094112000000004</v>
      </c>
      <c r="Y8" s="3"/>
      <c r="Z8" s="3"/>
      <c r="AA8" s="4">
        <v>0.15616390999999999</v>
      </c>
      <c r="AB8" s="3"/>
      <c r="AC8" s="3"/>
      <c r="AD8" s="4">
        <v>3.8893485299999999</v>
      </c>
      <c r="AE8" s="3"/>
      <c r="AF8" s="3"/>
      <c r="AG8" s="4">
        <v>0.67166937999999998</v>
      </c>
      <c r="AH8" s="3"/>
      <c r="AI8" s="3"/>
      <c r="AJ8" s="4">
        <v>1.1398127</v>
      </c>
      <c r="AK8" s="3"/>
      <c r="AL8" s="3"/>
      <c r="AM8" s="4">
        <v>3.96997343</v>
      </c>
      <c r="AN8" s="3"/>
      <c r="AO8" s="3"/>
      <c r="AP8" s="4">
        <v>1.09113774</v>
      </c>
      <c r="AQ8" s="3"/>
      <c r="AR8" s="3"/>
      <c r="AS8" s="4">
        <v>1.70006017</v>
      </c>
      <c r="AT8" s="3"/>
      <c r="AU8" s="3"/>
    </row>
    <row r="9" spans="1:47" ht="15.75" x14ac:dyDescent="0.25">
      <c r="C9" s="4">
        <v>19.586443899999999</v>
      </c>
      <c r="D9" s="3"/>
      <c r="E9" s="3"/>
      <c r="F9" s="4">
        <v>0.70402343000000001</v>
      </c>
      <c r="G9" s="3"/>
      <c r="H9" s="3"/>
      <c r="I9" s="4">
        <v>4.3460470000000001E-2</v>
      </c>
      <c r="J9" s="3"/>
      <c r="K9" s="3"/>
      <c r="L9" s="4">
        <v>3.41596565</v>
      </c>
      <c r="M9" s="3"/>
      <c r="N9" s="3"/>
      <c r="O9" s="4">
        <v>0.12749851000000001</v>
      </c>
      <c r="P9" s="3"/>
      <c r="Q9" s="3"/>
      <c r="R9" s="4">
        <v>1.18528554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5.75" x14ac:dyDescent="0.25">
      <c r="B11" t="s">
        <v>136</v>
      </c>
      <c r="C11" s="3">
        <f>AVERAGE(C4:C9)</f>
        <v>22.041296536666668</v>
      </c>
      <c r="D11" s="3">
        <f>AVERAGE(D4:D7)</f>
        <v>7.6345141624999995</v>
      </c>
      <c r="E11" s="3"/>
      <c r="F11" s="3">
        <f>AVERAGE(F4:F9)</f>
        <v>11.394489755</v>
      </c>
      <c r="G11" s="3">
        <f>AVERAGE(G4:G7)</f>
        <v>8.3964970399999999</v>
      </c>
      <c r="H11" s="3"/>
      <c r="I11" s="3">
        <f>AVERAGE(I4:I9)</f>
        <v>9.8285016516666666</v>
      </c>
      <c r="J11" s="3">
        <f>AVERAGE(J4:J7)</f>
        <v>3.9949840324999997</v>
      </c>
      <c r="K11" s="3"/>
      <c r="L11" s="3">
        <f>AVERAGE(L4:L9)</f>
        <v>10.136358513333333</v>
      </c>
      <c r="M11" s="3">
        <f>AVERAGE(M4:M7)</f>
        <v>2.6570570849999999</v>
      </c>
      <c r="N11" s="3"/>
      <c r="O11" s="3">
        <f>AVERAGE(O4:O9)</f>
        <v>1.1920612183333332</v>
      </c>
      <c r="P11" s="3">
        <f>AVERAGE(P4:P7)</f>
        <v>3.4401141975000007</v>
      </c>
      <c r="Q11" s="3"/>
      <c r="R11" s="3">
        <f>AVERAGE(R4:R9)</f>
        <v>1.9686036116666668</v>
      </c>
      <c r="S11" s="3">
        <f>AVERAGE(S4:S7)</f>
        <v>0.2486068505</v>
      </c>
      <c r="T11" s="3"/>
      <c r="U11" s="3">
        <f>+AVERAGE(U4:U8)</f>
        <v>1.585981528</v>
      </c>
      <c r="V11" s="3">
        <f>AVERAGE(V4:V7)</f>
        <v>6.5143576224999995</v>
      </c>
      <c r="W11" s="3"/>
      <c r="X11" s="3">
        <f>+AVERAGE(X4:X8)</f>
        <v>0.40475383599999998</v>
      </c>
      <c r="Y11" s="3">
        <f>AVERAGE(Y4:Y7)</f>
        <v>0.16698957</v>
      </c>
      <c r="Z11" s="3"/>
      <c r="AA11" s="3">
        <f>+AVERAGE(AA4:AA8)</f>
        <v>0.49338697800000003</v>
      </c>
      <c r="AB11" s="3">
        <f>AVERAGE(AB4:AB7)</f>
        <v>0.28078996249999999</v>
      </c>
      <c r="AC11" s="3"/>
      <c r="AD11" s="3">
        <f>+AVERAGE(AD4:AD8)</f>
        <v>2.6690963179999998</v>
      </c>
      <c r="AE11" s="3">
        <f>AVERAGE(AE4:AE7)</f>
        <v>2.6387169300000002</v>
      </c>
      <c r="AF11" s="3"/>
      <c r="AG11" s="3">
        <f>+AVERAGE(AG4:AG8)</f>
        <v>0.29881707800000001</v>
      </c>
      <c r="AH11" s="3">
        <f>AVERAGE(AH4:AH7)</f>
        <v>0.71607874999999999</v>
      </c>
      <c r="AI11" s="3"/>
      <c r="AJ11" s="3">
        <f>+AVERAGE(AJ4:AJ8)</f>
        <v>0.63219630199999999</v>
      </c>
      <c r="AK11" s="3">
        <f>AVERAGE(AK4:AK7)</f>
        <v>0.37611861999999996</v>
      </c>
      <c r="AL11" s="3"/>
      <c r="AM11" s="3">
        <f>+AVERAGE(AM4:AM8)</f>
        <v>3.3925552560000001</v>
      </c>
      <c r="AN11" s="3">
        <f>AVERAGE(AN4:AN7)</f>
        <v>2.3729530250000002</v>
      </c>
      <c r="AO11" s="3"/>
      <c r="AP11" s="3">
        <f>+AVERAGE(AP4:AP8)</f>
        <v>0.72004747800000002</v>
      </c>
      <c r="AQ11" s="3">
        <f>AVERAGE(AQ4:AQ7)</f>
        <v>0.72920171</v>
      </c>
      <c r="AR11" s="3"/>
      <c r="AS11" s="3">
        <f>+AVERAGE(AS4:AS8)</f>
        <v>0.83197049800000011</v>
      </c>
      <c r="AT11" s="3">
        <f>AVERAGE(AT4:AT7)</f>
        <v>0.639074535</v>
      </c>
      <c r="AU11" s="3"/>
    </row>
    <row r="12" spans="1:47" ht="15.75" x14ac:dyDescent="0.25">
      <c r="B12" t="s">
        <v>137</v>
      </c>
      <c r="C12" s="3">
        <f>STDEV(C4:C9)</f>
        <v>15.311584206918951</v>
      </c>
      <c r="D12" s="3">
        <f>STDEV(D4:D7)</f>
        <v>4.476748034992414</v>
      </c>
      <c r="E12" s="3"/>
      <c r="F12" s="3">
        <f>STDEV(F4:F9)</f>
        <v>20.835964936206697</v>
      </c>
      <c r="G12" s="3">
        <f>STDEV(G4:G7)</f>
        <v>10.391075487213392</v>
      </c>
      <c r="H12" s="3"/>
      <c r="I12" s="3">
        <f>STDEV(I4:I9)</f>
        <v>18.202097422231731</v>
      </c>
      <c r="J12" s="3">
        <f>STDEV(J4:J7)</f>
        <v>2.5198363455553143</v>
      </c>
      <c r="K12" s="3"/>
      <c r="L12" s="3">
        <f>STDEV(L4:L9)</f>
        <v>13.66190163762856</v>
      </c>
      <c r="M12" s="3">
        <f>STDEV(M4:M7)</f>
        <v>1.6131193671479265</v>
      </c>
      <c r="N12" s="3"/>
      <c r="O12" s="3">
        <f>STDEV(O4:O9)</f>
        <v>1.8231862797328682</v>
      </c>
      <c r="P12" s="3">
        <f>STDEV(P4:P7)</f>
        <v>5.8381049142938028</v>
      </c>
      <c r="Q12" s="3"/>
      <c r="R12" s="3">
        <f>STDEV(R4:R9)</f>
        <v>2.6481439630408792</v>
      </c>
      <c r="S12" s="3">
        <f>STDEV(S4:S7)</f>
        <v>0.23854734603261635</v>
      </c>
      <c r="T12" s="3"/>
      <c r="U12" s="3">
        <f>+STDEV(U4:U8)</f>
        <v>1.1469108825169472</v>
      </c>
      <c r="V12" s="3">
        <f>STDEV(V4:V7)</f>
        <v>5.6959502121269816</v>
      </c>
      <c r="W12" s="3"/>
      <c r="X12" s="3">
        <f>+STDEV(X4:X8)</f>
        <v>0.54179395783623308</v>
      </c>
      <c r="Y12" s="3">
        <f>STDEV(Y4:Y7)</f>
        <v>0.17119868768708618</v>
      </c>
      <c r="Z12" s="3"/>
      <c r="AA12" s="3">
        <f>+STDEV(AA4:AA8)</f>
        <v>0.87561805367643364</v>
      </c>
      <c r="AB12" s="3">
        <f>STDEV(AB4:AB7)</f>
        <v>0.16598513963852857</v>
      </c>
      <c r="AC12" s="3"/>
      <c r="AD12" s="3">
        <f>+STDEV(AD4:AD8)</f>
        <v>1.8031755326643319</v>
      </c>
      <c r="AE12" s="3">
        <f>STDEV(AE4:AE7)</f>
        <v>9.9832276932126748E-2</v>
      </c>
      <c r="AF12" s="3"/>
      <c r="AG12" s="3">
        <f>+STDEV(AG4:AG8)</f>
        <v>0.33320071505296872</v>
      </c>
      <c r="AH12" s="3">
        <f>STDEV(AH4:AH7)</f>
        <v>8.2881159620131956E-2</v>
      </c>
      <c r="AI12" s="3"/>
      <c r="AJ12" s="3">
        <f>+STDEV(AJ4:AJ8)</f>
        <v>0.70267859830127011</v>
      </c>
      <c r="AK12" s="3">
        <f>STDEV(AK4:AK7)</f>
        <v>0.33942047564196959</v>
      </c>
      <c r="AL12" s="3"/>
      <c r="AM12" s="3">
        <f>+STDEV(AM4:AM8)</f>
        <v>2.2866237534934335</v>
      </c>
      <c r="AN12" s="3">
        <f>STDEV(AN4:AN7)</f>
        <v>0.98765247849568383</v>
      </c>
      <c r="AO12" s="3"/>
      <c r="AP12" s="3">
        <f>+STDEV(AP4:AP8)</f>
        <v>0.70524011091366845</v>
      </c>
      <c r="AQ12" s="3">
        <f>STDEV(AQ4:AQ7)</f>
        <v>5.8387970669323719E-2</v>
      </c>
      <c r="AR12" s="3"/>
      <c r="AS12" s="3">
        <f>+STDEV(AS4:AS8)</f>
        <v>0.80008020154454884</v>
      </c>
      <c r="AT12" s="3">
        <f>STDEV(AT4:AT7)</f>
        <v>0.68015245758634491</v>
      </c>
      <c r="AU12" s="3"/>
    </row>
    <row r="13" spans="1:47" ht="15.75" x14ac:dyDescent="0.25">
      <c r="B13" t="s">
        <v>138</v>
      </c>
      <c r="C13" s="3">
        <f>+(C12/SQRT(6))</f>
        <v>6.2509280767681465</v>
      </c>
      <c r="D13" s="3">
        <f>+(D12/SQRT(4))</f>
        <v>2.238374017496207</v>
      </c>
      <c r="E13" s="3"/>
      <c r="F13" s="3">
        <f>+(F12/SQRT(6))</f>
        <v>8.5062470653713778</v>
      </c>
      <c r="G13" s="3">
        <f>+(G12/SQRT(4))</f>
        <v>5.1955377436066961</v>
      </c>
      <c r="H13" s="3"/>
      <c r="I13" s="3">
        <f>+(I12/SQRT(6))</f>
        <v>7.4309751554827921</v>
      </c>
      <c r="J13" s="3">
        <f>+(J12/SQRT(4))</f>
        <v>1.2599181727776572</v>
      </c>
      <c r="K13" s="3"/>
      <c r="L13" s="3">
        <f>+(L12/SQRT(6))</f>
        <v>5.5774479880473109</v>
      </c>
      <c r="M13" s="3">
        <f>+(M12/SQRT(4))</f>
        <v>0.80655968357396324</v>
      </c>
      <c r="N13" s="3"/>
      <c r="O13" s="3">
        <f>+(O12/SQRT(6))</f>
        <v>0.74431268189811384</v>
      </c>
      <c r="P13" s="3">
        <f>+(P12/SQRT(4))</f>
        <v>2.9190524571469014</v>
      </c>
      <c r="Q13" s="3"/>
      <c r="R13" s="3">
        <f>+(R12/SQRT(6))</f>
        <v>1.0811002458136383</v>
      </c>
      <c r="S13" s="3">
        <f>+(S12/SQRT(4))</f>
        <v>0.11927367301630817</v>
      </c>
      <c r="T13" s="3"/>
      <c r="U13" s="3">
        <f>+STDEV(U4:U8)/SQRT(5)</f>
        <v>0.51291413948843378</v>
      </c>
      <c r="V13" s="3">
        <f>+(V12/SQRT(4))</f>
        <v>2.8479751060634908</v>
      </c>
      <c r="W13" s="3"/>
      <c r="X13" s="3">
        <f>+STDEV(X4:X8)/SQRT(5)</f>
        <v>0.2422976239040944</v>
      </c>
      <c r="Y13" s="3">
        <f>+(Y12/SQRT(4))</f>
        <v>8.5599343843543091E-2</v>
      </c>
      <c r="Z13" s="3"/>
      <c r="AA13" s="3">
        <f>+STDEV(AA4:AA8)/SQRT(5)</f>
        <v>0.39158829806931306</v>
      </c>
      <c r="AB13" s="3">
        <f>+(AB12/SQRT(4))</f>
        <v>8.2992569819264284E-2</v>
      </c>
      <c r="AC13" s="3"/>
      <c r="AD13" s="3">
        <f>+STDEV(AD4:AD8)/SQRT(5)</f>
        <v>0.80640461328036772</v>
      </c>
      <c r="AE13" s="3">
        <f>+STDEV(AE4:AE5)/SQRT(2)</f>
        <v>7.0592080000000154E-2</v>
      </c>
      <c r="AF13" s="3"/>
      <c r="AG13" s="3">
        <f>+STDEV(AG4:AG8)/SQRT(5)</f>
        <v>0.14901188980199509</v>
      </c>
      <c r="AH13" s="3">
        <f>+STDEV(AH4:AH5)/SQRT(2)</f>
        <v>5.8605829999999963E-2</v>
      </c>
      <c r="AI13" s="3"/>
      <c r="AJ13" s="3">
        <f>+STDEV(AJ4:AJ8)/SQRT(5)</f>
        <v>0.31424742242718162</v>
      </c>
      <c r="AK13" s="3">
        <f>+STDEV(AK4:AK5)/SQRT(2)</f>
        <v>0.24000652000000006</v>
      </c>
      <c r="AL13" s="3"/>
      <c r="AM13" s="3">
        <f>+STDEV(AM4:AM8)/SQRT(5)</f>
        <v>1.022609230355408</v>
      </c>
      <c r="AN13" s="3">
        <f>+STDEV(AN4:AN5)/SQRT(2)</f>
        <v>0.69837576499999876</v>
      </c>
      <c r="AO13" s="3"/>
      <c r="AP13" s="3">
        <f>+STDEV(AP4:AP8)/SQRT(5)</f>
        <v>0.31539296569249076</v>
      </c>
      <c r="AQ13" s="3">
        <f>+STDEV(AQ4:AQ5)/SQRT(2)</f>
        <v>4.1286530000000037E-2</v>
      </c>
      <c r="AR13" s="3"/>
      <c r="AS13" s="3">
        <f>+STDEV(AS4:AS8)/SQRT(5)</f>
        <v>0.35780674362106868</v>
      </c>
      <c r="AT13" s="3">
        <f>+STDEV(AT4:AT5)/SQRT(2)</f>
        <v>0.48094041500000012</v>
      </c>
      <c r="AU13" s="3"/>
    </row>
    <row r="14" spans="1:47" ht="15.75" x14ac:dyDescent="0.2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7" spans="1:46" x14ac:dyDescent="0.25">
      <c r="L17" s="5"/>
    </row>
    <row r="18" spans="1:46" ht="15.75" x14ac:dyDescent="0.25">
      <c r="C18" s="6" t="s">
        <v>121</v>
      </c>
      <c r="D18" s="6"/>
      <c r="E18" s="6"/>
      <c r="F18" s="6" t="s">
        <v>122</v>
      </c>
      <c r="G18" s="6"/>
      <c r="H18" s="6"/>
      <c r="I18" s="6" t="s">
        <v>123</v>
      </c>
      <c r="J18" s="6"/>
      <c r="K18" s="6"/>
      <c r="L18" s="6" t="s">
        <v>124</v>
      </c>
      <c r="M18" s="6"/>
      <c r="N18" s="6"/>
      <c r="O18" s="6" t="s">
        <v>125</v>
      </c>
      <c r="P18" s="6"/>
      <c r="Q18" s="6"/>
      <c r="R18" s="6" t="s">
        <v>139</v>
      </c>
      <c r="S18" s="6"/>
      <c r="T18" s="6"/>
      <c r="U18" s="6" t="s">
        <v>127</v>
      </c>
      <c r="V18" s="6"/>
      <c r="W18" s="6"/>
      <c r="X18" s="6" t="s">
        <v>128</v>
      </c>
      <c r="Y18" s="6"/>
      <c r="Z18" s="6"/>
      <c r="AA18" s="6" t="s">
        <v>129</v>
      </c>
      <c r="AB18" s="6"/>
      <c r="AC18" s="6"/>
      <c r="AD18" s="6" t="s">
        <v>130</v>
      </c>
      <c r="AE18" s="6"/>
      <c r="AF18" s="6"/>
      <c r="AG18" s="6" t="s">
        <v>131</v>
      </c>
      <c r="AH18" s="6"/>
      <c r="AI18" s="6"/>
      <c r="AJ18" s="6" t="s">
        <v>132</v>
      </c>
      <c r="AK18" s="6"/>
      <c r="AL18" s="6"/>
      <c r="AM18" s="6" t="s">
        <v>133</v>
      </c>
      <c r="AN18" s="6"/>
      <c r="AO18" s="6"/>
      <c r="AP18" s="6" t="s">
        <v>134</v>
      </c>
      <c r="AQ18" s="6"/>
      <c r="AR18" s="6"/>
      <c r="AS18" s="6" t="s">
        <v>135</v>
      </c>
      <c r="AT18" s="6"/>
    </row>
    <row r="19" spans="1:46" ht="15.75" x14ac:dyDescent="0.25">
      <c r="C19" s="6" t="s">
        <v>8</v>
      </c>
      <c r="D19" s="6" t="s">
        <v>6</v>
      </c>
      <c r="E19" s="6"/>
      <c r="F19" s="6" t="s">
        <v>8</v>
      </c>
      <c r="G19" s="6" t="s">
        <v>6</v>
      </c>
      <c r="H19" s="6"/>
      <c r="I19" s="6" t="s">
        <v>8</v>
      </c>
      <c r="J19" s="6" t="s">
        <v>6</v>
      </c>
      <c r="K19" s="6"/>
      <c r="L19" s="6" t="s">
        <v>8</v>
      </c>
      <c r="M19" s="6" t="s">
        <v>6</v>
      </c>
      <c r="N19" s="6"/>
      <c r="O19" s="6" t="s">
        <v>8</v>
      </c>
      <c r="P19" s="6" t="s">
        <v>6</v>
      </c>
      <c r="Q19" s="6"/>
      <c r="R19" s="6" t="s">
        <v>8</v>
      </c>
      <c r="S19" s="6" t="s">
        <v>6</v>
      </c>
      <c r="T19" s="6"/>
      <c r="U19" s="6" t="s">
        <v>8</v>
      </c>
      <c r="V19" s="6" t="s">
        <v>6</v>
      </c>
      <c r="W19" s="6"/>
      <c r="X19" s="6" t="s">
        <v>8</v>
      </c>
      <c r="Y19" s="6" t="s">
        <v>6</v>
      </c>
      <c r="Z19" s="6"/>
      <c r="AA19" s="6" t="s">
        <v>8</v>
      </c>
      <c r="AB19" s="6" t="s">
        <v>6</v>
      </c>
      <c r="AC19" s="6"/>
      <c r="AD19" s="6" t="s">
        <v>8</v>
      </c>
      <c r="AE19" s="6" t="s">
        <v>6</v>
      </c>
      <c r="AF19" s="6"/>
      <c r="AG19" s="6" t="s">
        <v>8</v>
      </c>
      <c r="AH19" s="6" t="s">
        <v>6</v>
      </c>
      <c r="AI19" s="6"/>
      <c r="AJ19" s="6" t="s">
        <v>8</v>
      </c>
      <c r="AK19" s="6" t="s">
        <v>6</v>
      </c>
      <c r="AL19" s="6"/>
      <c r="AM19" s="6" t="s">
        <v>8</v>
      </c>
      <c r="AN19" s="6" t="s">
        <v>6</v>
      </c>
      <c r="AO19" s="6"/>
      <c r="AP19" s="6" t="s">
        <v>8</v>
      </c>
      <c r="AQ19" s="6" t="s">
        <v>6</v>
      </c>
      <c r="AR19" s="6"/>
      <c r="AS19" s="6" t="s">
        <v>8</v>
      </c>
      <c r="AT19" s="6" t="s">
        <v>6</v>
      </c>
    </row>
    <row r="20" spans="1:46" ht="15.75" x14ac:dyDescent="0.25">
      <c r="A20" t="s">
        <v>9</v>
      </c>
      <c r="C20" s="7">
        <v>2.5329309100000001</v>
      </c>
      <c r="D20" s="7">
        <v>7.24871043</v>
      </c>
      <c r="E20" s="6"/>
      <c r="F20" s="7">
        <v>18.1647204</v>
      </c>
      <c r="G20" s="7">
        <v>2.9353284999999998</v>
      </c>
      <c r="H20" s="6"/>
      <c r="I20" s="7">
        <v>8.14967328</v>
      </c>
      <c r="J20" s="7">
        <v>0.82832558000000001</v>
      </c>
      <c r="K20" s="6"/>
      <c r="L20" s="7">
        <v>1.02140761</v>
      </c>
      <c r="M20" s="7">
        <v>5.4186424300000002</v>
      </c>
      <c r="N20" s="6"/>
      <c r="O20" s="7">
        <v>0.57764722999999996</v>
      </c>
      <c r="P20" s="7">
        <v>1.8738838900000001</v>
      </c>
      <c r="Q20" s="6"/>
      <c r="R20" s="7">
        <v>0.53801997000000001</v>
      </c>
      <c r="S20" s="7">
        <v>1.5721627</v>
      </c>
      <c r="T20" s="6"/>
      <c r="U20" s="7">
        <v>1.44327429</v>
      </c>
      <c r="V20" s="7">
        <v>1.8441835</v>
      </c>
      <c r="W20" s="6"/>
      <c r="X20" s="7">
        <v>0.17285431000000001</v>
      </c>
      <c r="Y20" s="7">
        <v>0.32509226000000002</v>
      </c>
      <c r="Z20" s="6"/>
      <c r="AA20" s="7">
        <v>3.124219E-2</v>
      </c>
      <c r="AB20" s="7">
        <v>0.44114615000000001</v>
      </c>
      <c r="AC20" s="6"/>
      <c r="AD20" s="7">
        <v>1.3722992300000001</v>
      </c>
      <c r="AE20" s="7">
        <v>4.1927712100000001</v>
      </c>
      <c r="AF20" s="6"/>
      <c r="AG20" s="7">
        <v>0.26302934</v>
      </c>
      <c r="AH20" s="7">
        <v>0.82321761000000004</v>
      </c>
      <c r="AI20" s="6"/>
      <c r="AJ20" s="7">
        <v>0.28199459999999998</v>
      </c>
      <c r="AK20" s="7">
        <v>1.0365844</v>
      </c>
      <c r="AL20" s="6"/>
      <c r="AM20" s="7">
        <v>4.8603339099999996</v>
      </c>
      <c r="AN20" s="7">
        <v>1.8003225</v>
      </c>
      <c r="AO20" s="6"/>
      <c r="AP20" s="7">
        <v>3.1376139999999997E-2</v>
      </c>
      <c r="AQ20" s="7">
        <v>0.39816376999999997</v>
      </c>
      <c r="AR20" s="6"/>
      <c r="AS20" s="7">
        <v>0.53138510999999999</v>
      </c>
      <c r="AT20" s="7">
        <v>0.64228326000000002</v>
      </c>
    </row>
    <row r="21" spans="1:46" ht="15.75" x14ac:dyDescent="0.25">
      <c r="C21" s="7">
        <v>6.6305492299999997</v>
      </c>
      <c r="D21" s="7">
        <v>7.0005469199999997</v>
      </c>
      <c r="E21" s="6"/>
      <c r="F21" s="7">
        <v>1.3434677100000001</v>
      </c>
      <c r="G21" s="7">
        <v>2.5675838799999999</v>
      </c>
      <c r="H21" s="6"/>
      <c r="I21" s="7">
        <v>0.18519848999999999</v>
      </c>
      <c r="J21" s="7">
        <v>0.21135177999999999</v>
      </c>
      <c r="K21" s="6"/>
      <c r="L21" s="7">
        <v>1.23672252</v>
      </c>
      <c r="M21" s="7">
        <v>7.6598797899999997</v>
      </c>
      <c r="N21" s="6"/>
      <c r="O21" s="7">
        <v>0.46522490999999999</v>
      </c>
      <c r="P21" s="7">
        <v>2.9639589900000001</v>
      </c>
      <c r="Q21" s="6"/>
      <c r="R21" s="7">
        <v>0.31450631000000001</v>
      </c>
      <c r="S21" s="7">
        <v>0.51565439999999996</v>
      </c>
      <c r="T21" s="6"/>
      <c r="U21" s="7">
        <v>2.6246212400000002</v>
      </c>
      <c r="V21" s="7">
        <v>1.70348085</v>
      </c>
      <c r="W21" s="6"/>
      <c r="X21" s="7">
        <v>7.6735400000000004E-3</v>
      </c>
      <c r="Y21" s="7">
        <v>0.34576753999999998</v>
      </c>
      <c r="Z21" s="6"/>
      <c r="AA21" s="7">
        <v>0.28125654999999999</v>
      </c>
      <c r="AB21" s="7">
        <v>6.6315760000000001E-2</v>
      </c>
      <c r="AC21" s="6"/>
      <c r="AD21" s="7">
        <v>1.46370734</v>
      </c>
      <c r="AE21" s="7">
        <v>3.0907095899999999</v>
      </c>
      <c r="AF21" s="6"/>
      <c r="AG21" s="7">
        <v>4.0225793799999998</v>
      </c>
      <c r="AH21" s="7">
        <v>2.06834578</v>
      </c>
      <c r="AI21" s="6"/>
      <c r="AJ21" s="7">
        <v>0.78571071000000003</v>
      </c>
      <c r="AK21" s="7">
        <v>0.53134817999999995</v>
      </c>
      <c r="AL21" s="6"/>
      <c r="AM21" s="7">
        <v>2.8704819800000001</v>
      </c>
      <c r="AN21" s="7">
        <v>29.404674499999999</v>
      </c>
      <c r="AO21" s="6"/>
      <c r="AP21" s="7">
        <v>2.457782E-2</v>
      </c>
      <c r="AQ21" s="7">
        <v>1.6138351200000001</v>
      </c>
      <c r="AR21" s="6"/>
      <c r="AS21" s="7">
        <v>0.43324645000000001</v>
      </c>
      <c r="AT21" s="7">
        <v>1.15823016</v>
      </c>
    </row>
    <row r="22" spans="1:46" ht="15.75" x14ac:dyDescent="0.25">
      <c r="C22" s="7">
        <v>4.8527657</v>
      </c>
      <c r="D22" s="7">
        <v>4.2511694799999997</v>
      </c>
      <c r="E22" s="6"/>
      <c r="F22" s="7">
        <v>45.003444500000001</v>
      </c>
      <c r="G22" s="7">
        <v>1.7135683100000001</v>
      </c>
      <c r="H22" s="6"/>
      <c r="I22" s="7">
        <v>6.6540673200000002</v>
      </c>
      <c r="J22" s="7">
        <v>3.6868759299999998</v>
      </c>
      <c r="K22" s="6"/>
      <c r="L22" s="7">
        <v>3.3974089799999998</v>
      </c>
      <c r="M22" s="7">
        <v>5.3602987600000001</v>
      </c>
      <c r="N22" s="6"/>
      <c r="O22" s="7">
        <v>1.6782470000000001E-2</v>
      </c>
      <c r="P22" s="7">
        <v>0.27988666000000001</v>
      </c>
      <c r="Q22" s="6"/>
      <c r="R22" s="7">
        <v>0.29734389</v>
      </c>
      <c r="S22" s="7">
        <v>2.8529046500000002</v>
      </c>
      <c r="T22" s="6"/>
      <c r="U22" s="7">
        <v>4.8925723000000003</v>
      </c>
      <c r="V22" s="7">
        <v>3.3380049399999998</v>
      </c>
      <c r="W22" s="6"/>
      <c r="X22" s="7">
        <v>1.2489470000000001E-2</v>
      </c>
      <c r="Y22" s="7">
        <v>0.24390212</v>
      </c>
      <c r="Z22" s="6"/>
      <c r="AA22" s="7">
        <v>0.45788493000000002</v>
      </c>
      <c r="AB22" s="7">
        <v>2.3366012199999999</v>
      </c>
      <c r="AC22" s="6"/>
      <c r="AD22" s="7">
        <v>2.7170860600000002</v>
      </c>
      <c r="AE22" s="7">
        <v>5.8251032399999998</v>
      </c>
      <c r="AF22" s="6"/>
      <c r="AG22" s="7">
        <v>0.55791913999999998</v>
      </c>
      <c r="AH22" s="7">
        <v>0.92397532999999998</v>
      </c>
      <c r="AI22" s="6"/>
      <c r="AJ22" s="7">
        <v>1.07424016</v>
      </c>
      <c r="AK22" s="7">
        <v>4.3014411499999996</v>
      </c>
      <c r="AL22" s="6"/>
      <c r="AM22" s="7">
        <v>1.2819004899999999</v>
      </c>
      <c r="AN22" s="7">
        <v>5.8650340500000002</v>
      </c>
      <c r="AO22" s="6"/>
      <c r="AP22" s="7">
        <v>7.8306299999999999E-3</v>
      </c>
      <c r="AQ22" s="7">
        <v>1.3931905899999999</v>
      </c>
      <c r="AR22" s="6"/>
      <c r="AS22" s="7">
        <v>0.15986170999999999</v>
      </c>
      <c r="AT22" s="7">
        <v>3.75765342</v>
      </c>
    </row>
    <row r="23" spans="1:46" ht="15.75" x14ac:dyDescent="0.25">
      <c r="C23" s="7">
        <v>1.5435244699999999</v>
      </c>
      <c r="D23" s="6"/>
      <c r="E23" s="6"/>
      <c r="F23" s="7">
        <v>1.34098553</v>
      </c>
      <c r="G23" s="6"/>
      <c r="H23" s="6"/>
      <c r="I23" s="7">
        <v>8.1182560000000001E-2</v>
      </c>
      <c r="J23" s="6"/>
      <c r="K23" s="6"/>
      <c r="L23" s="7">
        <v>2.81326952</v>
      </c>
      <c r="M23" s="6"/>
      <c r="N23" s="6"/>
      <c r="O23" s="7">
        <v>0.84525444999999999</v>
      </c>
      <c r="P23" s="6"/>
      <c r="Q23" s="6"/>
      <c r="R23" s="7">
        <v>0.22878722000000001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>
        <v>3.6888379100000002</v>
      </c>
      <c r="AE23" s="6"/>
      <c r="AF23" s="6"/>
      <c r="AG23" s="7">
        <v>2.6467359999999999E-2</v>
      </c>
      <c r="AH23" s="6"/>
      <c r="AI23" s="6"/>
      <c r="AJ23" s="7">
        <v>0.43316745000000001</v>
      </c>
      <c r="AK23" s="6"/>
      <c r="AL23" s="6"/>
      <c r="AM23" s="7">
        <v>1.9999295699999999</v>
      </c>
      <c r="AN23" s="6"/>
      <c r="AO23" s="6"/>
      <c r="AP23" s="7">
        <v>8.6693199999999995E-3</v>
      </c>
      <c r="AQ23" s="6"/>
      <c r="AR23" s="6"/>
      <c r="AS23" s="7">
        <v>0.66713323999999996</v>
      </c>
      <c r="AT23" s="6"/>
    </row>
    <row r="24" spans="1:46" ht="15.75" x14ac:dyDescent="0.25">
      <c r="C24" s="7">
        <v>2.2928224899999998</v>
      </c>
      <c r="D24" s="6"/>
      <c r="E24" s="6"/>
      <c r="F24" s="7">
        <v>0.52207742000000001</v>
      </c>
      <c r="G24" s="6"/>
      <c r="H24" s="6"/>
      <c r="I24" s="7">
        <v>0.19761575000000001</v>
      </c>
      <c r="J24" s="6"/>
      <c r="K24" s="6"/>
      <c r="L24" s="7">
        <v>1.6331845300000001</v>
      </c>
      <c r="M24" s="6"/>
      <c r="N24" s="6"/>
      <c r="O24" s="7">
        <v>1.294148E-2</v>
      </c>
      <c r="P24" s="6"/>
      <c r="Q24" s="6"/>
      <c r="R24" s="7">
        <v>0.16341228999999999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>
        <v>3.2357518700000001</v>
      </c>
      <c r="AE24" s="6"/>
      <c r="AF24" s="6"/>
      <c r="AG24" s="7">
        <v>1.367633E-2</v>
      </c>
      <c r="AH24" s="6"/>
      <c r="AI24" s="6"/>
      <c r="AJ24" s="7">
        <v>1.55534482</v>
      </c>
      <c r="AK24" s="6"/>
      <c r="AL24" s="6"/>
      <c r="AM24" s="7">
        <v>4.5112079200000004</v>
      </c>
      <c r="AN24" s="6"/>
      <c r="AO24" s="6"/>
      <c r="AP24" s="7">
        <v>1.4806440000000001E-2</v>
      </c>
      <c r="AQ24" s="6"/>
      <c r="AR24" s="6"/>
      <c r="AS24" s="7">
        <v>0.65008288000000003</v>
      </c>
      <c r="AT24" s="6"/>
    </row>
    <row r="25" spans="1:46" ht="15.75" x14ac:dyDescent="0.25">
      <c r="C25" s="6"/>
      <c r="D25" s="6"/>
      <c r="E25" s="6"/>
      <c r="F25" s="6"/>
      <c r="G25" s="6"/>
      <c r="H25" s="6"/>
      <c r="I25" s="6"/>
      <c r="J25" s="6"/>
      <c r="K25" s="6"/>
      <c r="L25" s="7">
        <v>3.47781743</v>
      </c>
      <c r="M25" s="6"/>
      <c r="N25" s="6"/>
      <c r="O25" s="7">
        <v>1.9081339999999999E-2</v>
      </c>
      <c r="P25" s="6"/>
      <c r="Q25" s="6"/>
      <c r="R25" s="7">
        <v>0.82392593000000003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ht="15.75" x14ac:dyDescent="0.25">
      <c r="B26" t="s">
        <v>136</v>
      </c>
      <c r="C26" s="6">
        <f>+AVERAGE(C19:C23)</f>
        <v>3.8899425774999998</v>
      </c>
      <c r="D26" s="6">
        <f>AVERAGE(D19:D22)</f>
        <v>6.1668089433333337</v>
      </c>
      <c r="E26" s="6"/>
      <c r="F26" s="6">
        <f>+AVERAGE(F19:F23)</f>
        <v>16.463154534999997</v>
      </c>
      <c r="G26" s="6">
        <f>AVERAGE(G19:G22)</f>
        <v>2.4054935633333332</v>
      </c>
      <c r="H26" s="6"/>
      <c r="I26" s="6">
        <f>+AVERAGE(I19:I23)</f>
        <v>3.7675304124999998</v>
      </c>
      <c r="J26" s="6">
        <f>AVERAGE(J19:J22)</f>
        <v>1.5755177633333333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ht="15.75" x14ac:dyDescent="0.25">
      <c r="B27" t="s">
        <v>137</v>
      </c>
      <c r="C27" s="6">
        <f>+STDEV(C19:C23)</f>
        <v>2.2938404325412391</v>
      </c>
      <c r="D27" s="6">
        <f>STDEV(D19:D22)</f>
        <v>1.6636262191471625</v>
      </c>
      <c r="E27" s="6"/>
      <c r="F27" s="6">
        <f>+STDEV(F19:F23)</f>
        <v>20.613332277768471</v>
      </c>
      <c r="G27" s="6">
        <f>STDEV(G19:G22)</f>
        <v>0.6268009600623099</v>
      </c>
      <c r="H27" s="6"/>
      <c r="I27" s="6">
        <f>+STDEV(I19:I23)</f>
        <v>4.2409721339230186</v>
      </c>
      <c r="J27" s="6">
        <f>STDEV(J19:J22)</f>
        <v>1.8543298380908748</v>
      </c>
      <c r="K27" s="6"/>
      <c r="L27" s="6">
        <f>AVERAGE(L20:L25)</f>
        <v>2.263301765</v>
      </c>
      <c r="M27" s="6">
        <f>AVERAGE(M20:M23)</f>
        <v>6.1462736599999994</v>
      </c>
      <c r="N27" s="6"/>
      <c r="O27" s="6">
        <f>AVERAGE(O20:O25)</f>
        <v>0.32282198000000001</v>
      </c>
      <c r="P27" s="6">
        <f>AVERAGE(P20:P23)</f>
        <v>1.7059098466666667</v>
      </c>
      <c r="Q27" s="6"/>
      <c r="R27" s="6">
        <f>AVERAGE(R20:R25)</f>
        <v>0.39433260166666667</v>
      </c>
      <c r="S27" s="6">
        <f>AVERAGE(S20:S23)</f>
        <v>1.6469072499999999</v>
      </c>
      <c r="T27" s="6"/>
      <c r="U27" s="6">
        <f>AVERAGE(U20:U23)</f>
        <v>2.9868226100000004</v>
      </c>
      <c r="V27" s="6">
        <f>AVERAGE(V20:V23)</f>
        <v>2.2952230966666662</v>
      </c>
      <c r="W27" s="6"/>
      <c r="X27" s="6">
        <f>AVERAGE(X20:X23)</f>
        <v>6.4339106666666673E-2</v>
      </c>
      <c r="Y27" s="6">
        <f>AVERAGE(Y20:Y23)</f>
        <v>0.30492064000000002</v>
      </c>
      <c r="Z27" s="6"/>
      <c r="AA27" s="6">
        <f>AVERAGE(AA20:AA23)</f>
        <v>0.25679455666666667</v>
      </c>
      <c r="AB27" s="6">
        <f>AVERAGE(AB20:AB23)</f>
        <v>0.94802104333333326</v>
      </c>
      <c r="AC27" s="6"/>
      <c r="AD27" s="6">
        <f>+AVERAGE(AD20:AD24)</f>
        <v>2.4955364819999999</v>
      </c>
      <c r="AE27" s="6">
        <f>AVERAGE(AE20:AE23)</f>
        <v>4.3695280133333334</v>
      </c>
      <c r="AF27" s="6"/>
      <c r="AG27" s="6">
        <f>+AVERAGE(AG20:AG24)</f>
        <v>0.97673430999999999</v>
      </c>
      <c r="AH27" s="6">
        <f>AVERAGE(AH20:AH23)</f>
        <v>1.2718462400000001</v>
      </c>
      <c r="AI27" s="6"/>
      <c r="AJ27" s="6">
        <f>+AVERAGE(AJ20:AJ24)</f>
        <v>0.82609154799999995</v>
      </c>
      <c r="AK27" s="6">
        <f>AVERAGE(AK20:AK23)</f>
        <v>1.9564579099999999</v>
      </c>
      <c r="AL27" s="6"/>
      <c r="AM27" s="6">
        <f>+AVERAGE(AM20:AM24)</f>
        <v>3.1047707739999999</v>
      </c>
      <c r="AN27" s="6">
        <f>AVERAGE(AN20:AN23)</f>
        <v>12.356677016666666</v>
      </c>
      <c r="AO27" s="6"/>
      <c r="AP27" s="6">
        <f>+AVERAGE(AP20:AP24)</f>
        <v>1.745207E-2</v>
      </c>
      <c r="AQ27" s="6">
        <f>AVERAGE(AQ20:AQ23)</f>
        <v>1.1350631599999998</v>
      </c>
      <c r="AR27" s="6"/>
      <c r="AS27" s="6">
        <f>+AVERAGE(AS20:AS24)</f>
        <v>0.48834187799999995</v>
      </c>
      <c r="AT27" s="6">
        <f>AVERAGE(AT20:AT23)</f>
        <v>1.8527222800000001</v>
      </c>
    </row>
    <row r="28" spans="1:46" ht="15.75" x14ac:dyDescent="0.25">
      <c r="B28" t="s">
        <v>138</v>
      </c>
      <c r="C28" s="6">
        <f>+STDEV(C19:C23)/SQRT(5)</f>
        <v>1.0258366273399462</v>
      </c>
      <c r="D28" s="6">
        <f>+STDEV(D20:D22)/SQRT(3)</f>
        <v>0.96049504545553366</v>
      </c>
      <c r="E28" s="6"/>
      <c r="F28" s="6">
        <f>+STDEV(F19:F23)/SQRT(5)</f>
        <v>9.2185624431761752</v>
      </c>
      <c r="G28" s="6">
        <f>+STDEV(G20:G22)/SQRT(3)</f>
        <v>0.36188370302029049</v>
      </c>
      <c r="H28" s="6"/>
      <c r="I28" s="6">
        <f>+STDEV(I19:I23)/SQRT(5)</f>
        <v>1.8966203964268422</v>
      </c>
      <c r="J28" s="6">
        <f>+STDEV(J20:J22)/SQRT(3)</f>
        <v>1.0705978311881219</v>
      </c>
      <c r="K28" s="6"/>
      <c r="L28" s="6">
        <f>STDEV(L20:L25)</f>
        <v>1.1006294358699633</v>
      </c>
      <c r="M28" s="6">
        <f>STDEV(M20:M23)</f>
        <v>1.31114592381529</v>
      </c>
      <c r="N28" s="6"/>
      <c r="O28" s="6">
        <f>STDEV(O20:O25)</f>
        <v>0.35779733665005053</v>
      </c>
      <c r="P28" s="6">
        <f>STDEV(P20:P23)</f>
        <v>1.3498972285300903</v>
      </c>
      <c r="Q28" s="6"/>
      <c r="R28" s="6">
        <f>STDEV(R20:R25)</f>
        <v>0.24564405074435433</v>
      </c>
      <c r="S28" s="6">
        <f>STDEV(S20:S23)</f>
        <v>1.1704164829654842</v>
      </c>
      <c r="T28" s="6"/>
      <c r="U28" s="6">
        <f>STDEV(U20:U23)</f>
        <v>1.7529422593941584</v>
      </c>
      <c r="V28" s="6">
        <f>STDEV(V20:V23)</f>
        <v>0.90581167386963213</v>
      </c>
      <c r="W28" s="6"/>
      <c r="X28" s="6">
        <f>STDEV(X20:X23)</f>
        <v>9.4007767292374492E-2</v>
      </c>
      <c r="Y28" s="6">
        <f>STDEV(Y20:Y23)</f>
        <v>5.3845256411427816E-2</v>
      </c>
      <c r="Z28" s="6"/>
      <c r="AA28" s="6">
        <f>STDEV(AA20:AA23)</f>
        <v>0.21437070400839978</v>
      </c>
      <c r="AB28" s="6">
        <f>STDEV(AB20:AB23)</f>
        <v>1.2170622973334648</v>
      </c>
      <c r="AC28" s="6"/>
      <c r="AD28" s="6">
        <f>+STDEV(AD20:AD24)</f>
        <v>1.0425095487298643</v>
      </c>
      <c r="AE28" s="6">
        <f>STDEV(AE20:AE23)</f>
        <v>1.3757395770761054</v>
      </c>
      <c r="AF28" s="6"/>
      <c r="AG28" s="6">
        <f>+STDEV(AG20:AG24)</f>
        <v>1.7170061932308309</v>
      </c>
      <c r="AH28" s="6">
        <f>STDEV(AH20:AH23)</f>
        <v>0.69162610379457057</v>
      </c>
      <c r="AI28" s="6"/>
      <c r="AJ28" s="6">
        <f>+STDEV(AJ20:AJ24)</f>
        <v>0.51123612843035748</v>
      </c>
      <c r="AK28" s="6">
        <f>STDEV(AK20:AK23)</f>
        <v>2.0464666394570532</v>
      </c>
      <c r="AL28" s="6"/>
      <c r="AM28" s="6">
        <f>+STDEV(AM20:AM24)</f>
        <v>1.5539054642634449</v>
      </c>
      <c r="AN28" s="6">
        <f>STDEV(AN20:AN23)</f>
        <v>14.903225611926452</v>
      </c>
      <c r="AO28" s="6"/>
      <c r="AP28" s="6">
        <f>+STDEV(AP20:AP24)</f>
        <v>1.0263578831971817E-2</v>
      </c>
      <c r="AQ28" s="6">
        <f>STDEV(AQ20:AQ23)</f>
        <v>0.64763920155554955</v>
      </c>
      <c r="AR28" s="6"/>
      <c r="AS28" s="6">
        <f>+STDEV(AS20:AS24)</f>
        <v>0.20670870181888598</v>
      </c>
      <c r="AT28" s="6">
        <f>STDEV(AT20:AT23)</f>
        <v>1.6697671355644705</v>
      </c>
    </row>
    <row r="29" spans="1:46" ht="15.75" x14ac:dyDescent="0.25">
      <c r="C29" s="6"/>
      <c r="D29" s="6"/>
      <c r="E29" s="6"/>
      <c r="F29" s="6"/>
      <c r="G29" s="6"/>
      <c r="H29" s="6"/>
      <c r="I29" s="6"/>
      <c r="J29" s="6"/>
      <c r="K29" s="6"/>
      <c r="L29" s="6">
        <f>+(L28/SQRT(6))</f>
        <v>0.44933008562811849</v>
      </c>
      <c r="M29" s="6">
        <f>+STDEV(M21:M23)/SQRT(3)</f>
        <v>0.93880002428062514</v>
      </c>
      <c r="N29" s="6"/>
      <c r="O29" s="6">
        <f>+(O28/SQRT(6))</f>
        <v>0.14607015101990642</v>
      </c>
      <c r="P29" s="6">
        <f>+STDEV(P21:P23)/SQRT(3)</f>
        <v>1.0957679402038576</v>
      </c>
      <c r="Q29" s="6"/>
      <c r="R29" s="6">
        <f>+(R28/SQRT(6))</f>
        <v>0.10028376377900108</v>
      </c>
      <c r="S29" s="6">
        <f>+STDEV(S21:S23)/SQRT(3)</f>
        <v>0.9541784189487369</v>
      </c>
      <c r="T29" s="6"/>
      <c r="U29" s="6">
        <f>+STDEV(U21:U23)/SQRT(3)</f>
        <v>0.92588714310070508</v>
      </c>
      <c r="V29" s="6">
        <f>+STDEV(V21:V23)/SQRT(3)</f>
        <v>0.6672916654645018</v>
      </c>
      <c r="W29" s="6"/>
      <c r="X29" s="6">
        <f>+STDEV(X21:X23)/SQRT(3)</f>
        <v>1.9660951894936284E-3</v>
      </c>
      <c r="Y29" s="6">
        <f>+STDEV(Y21:Y23)/SQRT(3)</f>
        <v>4.1586383572383458E-2</v>
      </c>
      <c r="Z29" s="6"/>
      <c r="AA29" s="6">
        <f>+STDEV(AA21:AA23)/SQRT(3)</f>
        <v>7.2108234182401726E-2</v>
      </c>
      <c r="AB29" s="6">
        <f>+STDEV(AB21:AB23)/SQRT(3)</f>
        <v>0.92684015790996488</v>
      </c>
      <c r="AC29" s="6"/>
      <c r="AD29" s="6">
        <f>+STDEV(AD20:AD24)/SQRT(5)</f>
        <v>0.46622444363052123</v>
      </c>
      <c r="AE29" s="6">
        <f>+STDEV(AE21:AE23)/SQRT(3)</f>
        <v>1.1163115330677416</v>
      </c>
      <c r="AF29" s="6"/>
      <c r="AG29" s="6">
        <f>+STDEV(AG20:AG24)/SQRT(5)</f>
        <v>0.76786851317045546</v>
      </c>
      <c r="AH29" s="6">
        <f>+STDEV(AH21:AH23)/SQRT(3)</f>
        <v>0.4671872798698618</v>
      </c>
      <c r="AI29" s="6"/>
      <c r="AJ29" s="6">
        <f>+STDEV(AJ20:AJ24)/SQRT(5)</f>
        <v>0.22863174714481843</v>
      </c>
      <c r="AK29" s="6">
        <f>+STDEV(AK21:AK23)/SQRT(3)</f>
        <v>1.5391340098923281</v>
      </c>
      <c r="AL29" s="6"/>
      <c r="AM29" s="6">
        <f>+STDEV(AM20:AM24)/SQRT(5)</f>
        <v>0.69492764974028653</v>
      </c>
      <c r="AN29" s="6">
        <f>+STDEV(AN21:AN23)/SQRT(3)</f>
        <v>9.6100179718465011</v>
      </c>
      <c r="AO29" s="6"/>
      <c r="AP29" s="6">
        <f>+STDEV(AP20:AP24)/SQRT(5)</f>
        <v>4.590011992143375E-3</v>
      </c>
      <c r="AQ29" s="6">
        <f>+STDEV(AQ21:AQ23)/SQRT(3)</f>
        <v>9.0077752172702613E-2</v>
      </c>
      <c r="AR29" s="6"/>
      <c r="AS29" s="6">
        <f>+STDEV(AS20:AS24)/SQRT(5)</f>
        <v>9.2442941761552697E-2</v>
      </c>
      <c r="AT29" s="6">
        <f>+STDEV(AT21:AT23)/SQRT(3)</f>
        <v>1.0612101020870019</v>
      </c>
    </row>
    <row r="30" spans="1:46" x14ac:dyDescent="0.25">
      <c r="A30" s="1" t="s">
        <v>140</v>
      </c>
      <c r="B30" s="1" t="s">
        <v>141</v>
      </c>
    </row>
    <row r="31" spans="1:46" x14ac:dyDescent="0.25">
      <c r="A31" s="1" t="s">
        <v>142</v>
      </c>
      <c r="B31" s="1" t="s">
        <v>143</v>
      </c>
    </row>
    <row r="32" spans="1:46" x14ac:dyDescent="0.25">
      <c r="A32" s="1" t="s">
        <v>144</v>
      </c>
      <c r="B32" s="1" t="s">
        <v>145</v>
      </c>
    </row>
    <row r="34" spans="1:27" x14ac:dyDescent="0.25">
      <c r="A34" t="s">
        <v>146</v>
      </c>
    </row>
    <row r="36" spans="1:27" ht="15.75" x14ac:dyDescent="0.25">
      <c r="A36" t="s">
        <v>5</v>
      </c>
      <c r="B36" s="8" t="s">
        <v>8</v>
      </c>
      <c r="C36" s="8" t="s">
        <v>6</v>
      </c>
      <c r="E36" t="s">
        <v>9</v>
      </c>
      <c r="F36" s="8" t="s">
        <v>8</v>
      </c>
      <c r="G36" s="8" t="s">
        <v>6</v>
      </c>
      <c r="L36" t="s">
        <v>5</v>
      </c>
    </row>
    <row r="37" spans="1:27" ht="15.75" x14ac:dyDescent="0.25">
      <c r="B37" s="9">
        <v>38.51</v>
      </c>
      <c r="C37" s="9">
        <v>30.81</v>
      </c>
      <c r="F37" s="9">
        <v>64.047482450000004</v>
      </c>
      <c r="G37" s="9">
        <v>494.74</v>
      </c>
    </row>
    <row r="38" spans="1:27" ht="15.75" x14ac:dyDescent="0.25">
      <c r="B38" s="9">
        <v>215.85</v>
      </c>
      <c r="C38" s="9">
        <v>106.86</v>
      </c>
      <c r="F38" s="9">
        <v>79.427343160000007</v>
      </c>
      <c r="G38" s="9">
        <v>37.090000000000003</v>
      </c>
      <c r="L38" s="3"/>
      <c r="M38" s="3" t="s">
        <v>147</v>
      </c>
      <c r="N38" s="3"/>
      <c r="O38" s="3"/>
      <c r="P38" s="3" t="s">
        <v>148</v>
      </c>
      <c r="Q38" s="3"/>
      <c r="R38" s="3"/>
      <c r="S38" s="3" t="s">
        <v>149</v>
      </c>
      <c r="T38" s="3"/>
      <c r="U38" s="3"/>
      <c r="V38" s="3" t="s">
        <v>150</v>
      </c>
      <c r="W38" s="3"/>
      <c r="X38" s="3"/>
      <c r="Y38" s="3" t="s">
        <v>151</v>
      </c>
      <c r="Z38" s="3"/>
    </row>
    <row r="39" spans="1:27" ht="15.75" x14ac:dyDescent="0.25">
      <c r="B39" s="9">
        <v>28.92</v>
      </c>
      <c r="C39" s="9">
        <v>49.42</v>
      </c>
      <c r="F39" s="9">
        <v>111.3460381</v>
      </c>
      <c r="G39" s="9">
        <v>314.02</v>
      </c>
      <c r="L39" s="3"/>
      <c r="M39" s="3" t="s">
        <v>8</v>
      </c>
      <c r="N39" s="3" t="s">
        <v>6</v>
      </c>
      <c r="O39" s="3"/>
      <c r="P39" s="3" t="s">
        <v>8</v>
      </c>
      <c r="Q39" s="3" t="s">
        <v>6</v>
      </c>
      <c r="R39" s="3"/>
      <c r="S39" s="3" t="s">
        <v>8</v>
      </c>
      <c r="T39" s="3" t="s">
        <v>6</v>
      </c>
      <c r="U39" s="3"/>
      <c r="V39" s="3" t="s">
        <v>8</v>
      </c>
      <c r="W39" s="3" t="s">
        <v>6</v>
      </c>
      <c r="X39" s="3"/>
      <c r="Y39" s="3" t="s">
        <v>8</v>
      </c>
      <c r="Z39" s="3" t="s">
        <v>6</v>
      </c>
    </row>
    <row r="40" spans="1:27" ht="15.75" x14ac:dyDescent="0.25">
      <c r="B40" s="9">
        <v>135.09</v>
      </c>
      <c r="C40" s="9">
        <v>186.37</v>
      </c>
      <c r="F40" s="9">
        <v>71.697195640000004</v>
      </c>
      <c r="G40" s="9">
        <v>102.38</v>
      </c>
      <c r="L40" s="3" t="s">
        <v>152</v>
      </c>
      <c r="M40" s="3" t="s">
        <v>153</v>
      </c>
      <c r="N40" s="3" t="s">
        <v>154</v>
      </c>
      <c r="O40" s="3"/>
      <c r="P40" s="3" t="s">
        <v>155</v>
      </c>
      <c r="Q40" s="3" t="s">
        <v>156</v>
      </c>
      <c r="R40" s="3"/>
      <c r="S40" s="3" t="s">
        <v>157</v>
      </c>
      <c r="T40" s="3" t="s">
        <v>158</v>
      </c>
      <c r="U40" s="3"/>
      <c r="V40" s="3" t="s">
        <v>159</v>
      </c>
      <c r="W40" s="3" t="s">
        <v>160</v>
      </c>
      <c r="X40" s="3"/>
      <c r="Y40" s="3" t="s">
        <v>161</v>
      </c>
      <c r="Z40" s="3" t="s">
        <v>162</v>
      </c>
    </row>
    <row r="41" spans="1:27" ht="15.75" x14ac:dyDescent="0.25">
      <c r="B41" s="9">
        <v>125.05</v>
      </c>
      <c r="C41" s="9"/>
      <c r="F41" s="9">
        <v>42.808154119999998</v>
      </c>
      <c r="G41" s="9">
        <v>301.93</v>
      </c>
      <c r="L41" s="3" t="s">
        <v>142</v>
      </c>
      <c r="M41" s="3" t="s">
        <v>163</v>
      </c>
      <c r="N41" s="3" t="s">
        <v>164</v>
      </c>
      <c r="O41" s="3"/>
      <c r="P41" s="3" t="s">
        <v>165</v>
      </c>
      <c r="Q41" s="3" t="s">
        <v>166</v>
      </c>
      <c r="R41" s="3"/>
      <c r="S41" s="3" t="s">
        <v>167</v>
      </c>
      <c r="T41" s="3" t="s">
        <v>168</v>
      </c>
      <c r="U41" s="3"/>
      <c r="V41" s="3" t="s">
        <v>169</v>
      </c>
      <c r="W41" s="3" t="s">
        <v>170</v>
      </c>
      <c r="X41" s="3"/>
      <c r="Y41" s="3" t="s">
        <v>171</v>
      </c>
      <c r="Z41" s="3" t="s">
        <v>172</v>
      </c>
    </row>
    <row r="42" spans="1:27" ht="15.75" x14ac:dyDescent="0.25">
      <c r="F42" s="9">
        <v>41.544444779999999</v>
      </c>
      <c r="G42" s="9"/>
      <c r="L42" s="3" t="s">
        <v>173</v>
      </c>
      <c r="M42" s="3" t="s">
        <v>174</v>
      </c>
      <c r="N42" s="3" t="s">
        <v>175</v>
      </c>
      <c r="O42" s="3"/>
      <c r="P42" s="3" t="s">
        <v>176</v>
      </c>
      <c r="Q42" s="3" t="s">
        <v>177</v>
      </c>
      <c r="R42" s="3"/>
      <c r="S42" s="3" t="s">
        <v>178</v>
      </c>
      <c r="T42" s="3" t="s">
        <v>179</v>
      </c>
      <c r="U42" s="3"/>
      <c r="V42" s="3" t="s">
        <v>180</v>
      </c>
      <c r="W42" s="3" t="s">
        <v>181</v>
      </c>
      <c r="X42" s="3"/>
      <c r="Y42" s="3" t="s">
        <v>182</v>
      </c>
      <c r="Z42" s="3" t="s">
        <v>183</v>
      </c>
    </row>
    <row r="43" spans="1:27" ht="15.75" x14ac:dyDescent="0.25">
      <c r="A43" s="8"/>
      <c r="B43" s="8" t="s">
        <v>8</v>
      </c>
      <c r="C43" s="8" t="s">
        <v>6</v>
      </c>
      <c r="E43" s="8"/>
      <c r="F43" s="8" t="s">
        <v>8</v>
      </c>
      <c r="G43" s="8" t="s">
        <v>6</v>
      </c>
    </row>
    <row r="44" spans="1:27" ht="15.75" x14ac:dyDescent="0.25">
      <c r="A44" s="10" t="s">
        <v>184</v>
      </c>
      <c r="B44" s="9">
        <v>5</v>
      </c>
      <c r="C44" s="9">
        <v>4</v>
      </c>
      <c r="E44" s="10" t="s">
        <v>184</v>
      </c>
      <c r="F44" s="9">
        <v>6</v>
      </c>
      <c r="G44" s="9">
        <v>4</v>
      </c>
    </row>
    <row r="45" spans="1:27" ht="15.75" x14ac:dyDescent="0.25">
      <c r="A45" s="10"/>
      <c r="B45" s="9"/>
      <c r="C45" s="9"/>
      <c r="E45" s="10"/>
      <c r="F45" s="9"/>
      <c r="G45" s="9"/>
      <c r="L45" s="6" t="s">
        <v>9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7" ht="15.75" x14ac:dyDescent="0.25">
      <c r="A46" s="10" t="s">
        <v>185</v>
      </c>
      <c r="B46" s="9">
        <v>28.9</v>
      </c>
      <c r="C46" s="9">
        <v>30.8</v>
      </c>
      <c r="E46" s="10" t="s">
        <v>185</v>
      </c>
      <c r="F46" s="9">
        <v>41.5</v>
      </c>
      <c r="G46" s="9">
        <v>10.9</v>
      </c>
      <c r="L46" s="6"/>
      <c r="M46" s="6" t="s">
        <v>8</v>
      </c>
      <c r="N46" s="6" t="s">
        <v>6</v>
      </c>
      <c r="O46" s="6"/>
      <c r="P46" s="6" t="s">
        <v>8</v>
      </c>
      <c r="Q46" s="6" t="s">
        <v>6</v>
      </c>
      <c r="R46" s="6"/>
      <c r="S46" s="6" t="s">
        <v>8</v>
      </c>
      <c r="T46" s="6" t="s">
        <v>6</v>
      </c>
      <c r="U46" s="6"/>
      <c r="V46" s="6" t="s">
        <v>8</v>
      </c>
      <c r="W46" s="6" t="s">
        <v>6</v>
      </c>
      <c r="X46" s="6"/>
      <c r="Y46" s="6" t="s">
        <v>8</v>
      </c>
      <c r="Z46" s="6" t="s">
        <v>6</v>
      </c>
    </row>
    <row r="47" spans="1:27" ht="15.75" x14ac:dyDescent="0.25">
      <c r="A47" s="10" t="s">
        <v>186</v>
      </c>
      <c r="B47" s="9">
        <v>216</v>
      </c>
      <c r="C47" s="9">
        <v>186</v>
      </c>
      <c r="E47" s="10" t="s">
        <v>186</v>
      </c>
      <c r="F47" s="9">
        <v>111</v>
      </c>
      <c r="G47" s="9">
        <v>85.3</v>
      </c>
      <c r="L47" s="6" t="s">
        <v>152</v>
      </c>
      <c r="M47" s="6" t="s">
        <v>187</v>
      </c>
      <c r="N47" s="6" t="s">
        <v>188</v>
      </c>
      <c r="O47" s="6" t="s">
        <v>189</v>
      </c>
      <c r="P47" s="6" t="s">
        <v>190</v>
      </c>
      <c r="Q47" s="6" t="s">
        <v>191</v>
      </c>
      <c r="R47" s="6"/>
      <c r="S47" s="6" t="s">
        <v>192</v>
      </c>
      <c r="T47" s="6" t="s">
        <v>193</v>
      </c>
      <c r="U47" s="6"/>
      <c r="V47" s="6" t="s">
        <v>194</v>
      </c>
      <c r="W47" s="6" t="s">
        <v>195</v>
      </c>
      <c r="X47" s="6"/>
      <c r="Y47" s="6" t="s">
        <v>196</v>
      </c>
      <c r="Z47" s="6" t="s">
        <v>197</v>
      </c>
    </row>
    <row r="48" spans="1:27" ht="15.75" x14ac:dyDescent="0.25">
      <c r="A48" s="10" t="s">
        <v>198</v>
      </c>
      <c r="B48" s="9">
        <v>187</v>
      </c>
      <c r="C48" s="9">
        <v>156</v>
      </c>
      <c r="E48" s="10" t="s">
        <v>198</v>
      </c>
      <c r="F48" s="9">
        <v>69.8</v>
      </c>
      <c r="G48" s="9">
        <v>74.5</v>
      </c>
      <c r="L48" s="6" t="s">
        <v>142</v>
      </c>
      <c r="M48" s="6" t="s">
        <v>199</v>
      </c>
      <c r="N48" s="6" t="s">
        <v>200</v>
      </c>
      <c r="O48" s="6" t="s">
        <v>201</v>
      </c>
      <c r="P48" s="6" t="s">
        <v>202</v>
      </c>
      <c r="Q48" s="6" t="s">
        <v>203</v>
      </c>
      <c r="R48" s="6" t="s">
        <v>201</v>
      </c>
      <c r="S48" s="6" t="s">
        <v>204</v>
      </c>
      <c r="T48" s="6" t="s">
        <v>205</v>
      </c>
      <c r="U48" s="6"/>
      <c r="V48" s="6" t="s">
        <v>206</v>
      </c>
      <c r="W48" s="6" t="s">
        <v>207</v>
      </c>
      <c r="X48" s="6"/>
      <c r="Y48" s="6" t="s">
        <v>208</v>
      </c>
      <c r="Z48" s="6" t="s">
        <v>209</v>
      </c>
      <c r="AA48" s="6" t="s">
        <v>189</v>
      </c>
    </row>
    <row r="49" spans="1:26" ht="15.75" x14ac:dyDescent="0.25">
      <c r="A49" s="10"/>
      <c r="B49" s="9"/>
      <c r="C49" s="9"/>
      <c r="E49" s="10"/>
      <c r="F49" s="9"/>
      <c r="G49" s="9"/>
      <c r="L49" s="6" t="s">
        <v>173</v>
      </c>
      <c r="M49" s="6" t="s">
        <v>210</v>
      </c>
      <c r="N49" s="6" t="s">
        <v>211</v>
      </c>
      <c r="O49" s="6" t="s">
        <v>201</v>
      </c>
      <c r="P49" s="6" t="s">
        <v>212</v>
      </c>
      <c r="Q49" s="6" t="s">
        <v>213</v>
      </c>
      <c r="R49" s="6"/>
      <c r="S49" s="6" t="s">
        <v>214</v>
      </c>
      <c r="T49" s="6" t="s">
        <v>215</v>
      </c>
      <c r="U49" s="6"/>
      <c r="V49" s="6" t="s">
        <v>216</v>
      </c>
      <c r="W49" s="6" t="s">
        <v>217</v>
      </c>
      <c r="X49" s="6"/>
      <c r="Y49" s="6" t="s">
        <v>218</v>
      </c>
      <c r="Z49" s="6" t="s">
        <v>219</v>
      </c>
    </row>
    <row r="50" spans="1:26" ht="15.75" x14ac:dyDescent="0.25">
      <c r="A50" s="10" t="s">
        <v>136</v>
      </c>
      <c r="B50" s="9">
        <v>109</v>
      </c>
      <c r="C50" s="9">
        <v>93.4</v>
      </c>
      <c r="E50" s="10" t="s">
        <v>136</v>
      </c>
      <c r="F50" s="9">
        <v>68.5</v>
      </c>
      <c r="G50" s="9">
        <v>43.2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x14ac:dyDescent="0.25">
      <c r="A51" s="10" t="s">
        <v>220</v>
      </c>
      <c r="B51" s="9">
        <v>77</v>
      </c>
      <c r="C51" s="9">
        <v>69.900000000000006</v>
      </c>
      <c r="E51" s="10" t="s">
        <v>220</v>
      </c>
      <c r="F51" s="9">
        <v>26</v>
      </c>
      <c r="G51" s="9">
        <v>31.9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x14ac:dyDescent="0.25">
      <c r="A52" s="10" t="s">
        <v>221</v>
      </c>
      <c r="B52" s="9">
        <v>34.5</v>
      </c>
      <c r="C52" s="9">
        <v>35</v>
      </c>
      <c r="E52" s="10" t="s">
        <v>221</v>
      </c>
      <c r="F52" s="9">
        <v>10.6</v>
      </c>
      <c r="G52" s="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Fig2_MWM_Raw</vt:lpstr>
      <vt:lpstr>Fig3_ABC_Raw</vt:lpstr>
      <vt:lpstr>Fig3_DEH_Male_Raw</vt:lpstr>
      <vt:lpstr>Fig3_FGI_Female_Raw</vt:lpstr>
      <vt:lpstr>Fig4_Monoamine_Raw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Kyoung Sun</dc:creator>
  <cp:lastModifiedBy>Lohitash Karumbaiah</cp:lastModifiedBy>
  <dcterms:created xsi:type="dcterms:W3CDTF">2020-06-16T18:47:11Z</dcterms:created>
  <dcterms:modified xsi:type="dcterms:W3CDTF">2022-01-24T19:14:05Z</dcterms:modified>
</cp:coreProperties>
</file>