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buckeridge/Desktop/Papers/Submitted/Paper T6P Lauana/T6P versão Scientific Reports/"/>
    </mc:Choice>
  </mc:AlternateContent>
  <xr:revisionPtr revIDLastSave="0" documentId="8_{D0049C3C-0D62-A34B-BD83-E3E107203B68}" xr6:coauthVersionLast="47" xr6:coauthVersionMax="47" xr10:uidLastSave="{00000000-0000-0000-0000-000000000000}"/>
  <bookViews>
    <workbookView xWindow="37840" yWindow="0" windowWidth="32040" windowHeight="12440" tabRatio="770" activeTab="3" xr2:uid="{00000000-000D-0000-FFFF-FFFF00000000}"/>
  </bookViews>
  <sheets>
    <sheet name="Sup Table S1 - EggNOG IDS" sheetId="1" r:id="rId1"/>
    <sheet name="Sup Table S1 - TPS - 1DVBM" sheetId="2" r:id="rId2"/>
    <sheet name="Sup Table S1 - TPS - 1EDRK" sheetId="3" r:id="rId3"/>
    <sheet name="Sup Table S1 -  TPS  - 1EDRH" sheetId="4" r:id="rId4"/>
    <sheet name=" Sup Table S1 - TPS - 1DQAR" sheetId="5" r:id="rId5"/>
    <sheet name="Sup Table S1 - TPS - 1DSVD" sheetId="6" r:id="rId6"/>
    <sheet name="Sup Table S1 - TPS - 1DZIJ" sheetId="7" r:id="rId7"/>
    <sheet name="Sup Table S1 - TPS - 1E175 " sheetId="8" r:id="rId8"/>
    <sheet name="Sup Table S1 - TPS - 1DQDD" sheetId="9" r:id="rId9"/>
    <sheet name="Sup Table S1 - TPS - 1EKVF" sheetId="10" r:id="rId10"/>
    <sheet name="Sup Table S1 - TPP - 1EKDT" sheetId="11" r:id="rId11"/>
    <sheet name="Sup Table S1 - TPP - 1EKDN" sheetId="12" r:id="rId12"/>
    <sheet name="Sup Table S1 - TPP - 1EKDR" sheetId="13" r:id="rId13"/>
    <sheet name="Sup Table S1 - TPP - 1EKDP" sheetId="14" r:id="rId14"/>
    <sheet name="Sup Table S1 - TPP - 1EKDS" sheetId="15" r:id="rId15"/>
    <sheet name="Sup Table S1 - TRE - 1DYMW " sheetId="16" r:id="rId16"/>
    <sheet name="Planilha1" sheetId="18" state="hidden" r:id="rId17"/>
    <sheet name="Planilha2" sheetId="19" state="hidden" r:id="rId18"/>
  </sheets>
  <definedNames>
    <definedName name="_xlnm._FilterDatabase" localSheetId="4" hidden="1">' Sup Table S1 - TPS - 1DQAR'!$A$2:$A$370</definedName>
    <definedName name="_xlnm._FilterDatabase" localSheetId="11" hidden="1">'Sup Table S1 - TPP - 1EKDN'!$A$1:$A$40</definedName>
    <definedName name="_xlnm._FilterDatabase" localSheetId="13" hidden="1">'Sup Table S1 - TPP - 1EKDP'!$A$2:$A$244</definedName>
    <definedName name="_xlnm._FilterDatabase" localSheetId="12" hidden="1">'Sup Table S1 - TPP - 1EKDR'!$A$2:$A$41</definedName>
    <definedName name="_xlnm._FilterDatabase" localSheetId="14" hidden="1">'Sup Table S1 - TPP - 1EKDS'!$A$2:$A$30</definedName>
    <definedName name="_xlnm._FilterDatabase" localSheetId="10" hidden="1">'Sup Table S1 - TPP - 1EKDT'!$A$1:$A$147</definedName>
    <definedName name="_xlnm._FilterDatabase" localSheetId="8" hidden="1">'Sup Table S1 - TPS - 1DQDD'!$A$2:$A$37</definedName>
    <definedName name="_xlnm._FilterDatabase" localSheetId="1" hidden="1">'Sup Table S1 - TPS - 1DVBM'!$A$2:$A$78</definedName>
    <definedName name="_xlnm._FilterDatabase" localSheetId="7" hidden="1">'Sup Table S1 - TPS - 1E175 '!$A$2:$A$79</definedName>
    <definedName name="_xlnm._FilterDatabase" localSheetId="15" hidden="1">'Sup Table S1 - TRE - 1DYMW '!$L$1:$L$41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3" roundtripDataSignature="AMtx7mhRd7f4+sdjxjAK7Qf0A314R3lMBA=="/>
    </ext>
  </extLst>
</workbook>
</file>

<file path=xl/calcChain.xml><?xml version="1.0" encoding="utf-8"?>
<calcChain xmlns="http://schemas.openxmlformats.org/spreadsheetml/2006/main">
  <c r="L36" i="16" l="1"/>
  <c r="L35" i="16"/>
  <c r="L34" i="16"/>
  <c r="L33" i="16"/>
  <c r="L32" i="16"/>
  <c r="L31" i="16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6" i="16"/>
  <c r="L5" i="16"/>
  <c r="L4" i="16"/>
  <c r="L3" i="16"/>
  <c r="L18" i="15"/>
  <c r="L17" i="15"/>
  <c r="L16" i="15"/>
  <c r="L15" i="15"/>
  <c r="L13" i="15"/>
  <c r="L12" i="15"/>
  <c r="L11" i="15"/>
  <c r="L10" i="15"/>
  <c r="L9" i="15"/>
  <c r="L8" i="15"/>
  <c r="L7" i="15"/>
  <c r="L6" i="15"/>
  <c r="L5" i="15"/>
  <c r="L4" i="15"/>
  <c r="L3" i="15"/>
  <c r="L44" i="14"/>
  <c r="L43" i="14"/>
  <c r="L42" i="14"/>
  <c r="L41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8" i="14"/>
  <c r="L27" i="14"/>
  <c r="L26" i="14"/>
  <c r="L25" i="14"/>
  <c r="L24" i="14"/>
  <c r="L22" i="14"/>
  <c r="L21" i="14"/>
  <c r="L20" i="14"/>
  <c r="L19" i="14"/>
  <c r="L18" i="14"/>
  <c r="L17" i="14"/>
  <c r="L16" i="14"/>
  <c r="L15" i="14"/>
  <c r="L13" i="14"/>
  <c r="L12" i="14"/>
  <c r="L11" i="14"/>
  <c r="L10" i="14"/>
  <c r="L9" i="14"/>
  <c r="L8" i="14"/>
  <c r="L7" i="14"/>
  <c r="L6" i="14"/>
  <c r="L5" i="14"/>
  <c r="L4" i="14"/>
  <c r="L3" i="14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L4" i="13"/>
  <c r="L3" i="13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L134" i="11"/>
  <c r="L133" i="11"/>
  <c r="L132" i="11"/>
  <c r="L131" i="11"/>
  <c r="L130" i="11"/>
  <c r="L129" i="11"/>
  <c r="L128" i="11"/>
  <c r="L127" i="11"/>
  <c r="L126" i="11"/>
  <c r="L125" i="11"/>
  <c r="L124" i="11"/>
  <c r="L123" i="11"/>
  <c r="L122" i="11"/>
  <c r="L121" i="11"/>
  <c r="L120" i="11"/>
  <c r="L118" i="11"/>
  <c r="L117" i="11"/>
  <c r="L116" i="11"/>
  <c r="L115" i="11"/>
  <c r="L114" i="11"/>
  <c r="L113" i="11"/>
  <c r="L112" i="11"/>
  <c r="L111" i="11"/>
  <c r="L110" i="11"/>
  <c r="L109" i="11"/>
  <c r="L108" i="11"/>
  <c r="L107" i="11"/>
  <c r="L106" i="11"/>
  <c r="L105" i="11"/>
  <c r="L104" i="11"/>
  <c r="L103" i="11"/>
  <c r="L102" i="11"/>
  <c r="L101" i="11"/>
  <c r="L100" i="11"/>
  <c r="L99" i="11"/>
  <c r="L98" i="11"/>
  <c r="L97" i="11"/>
  <c r="L96" i="11"/>
  <c r="L95" i="11"/>
  <c r="L94" i="11"/>
  <c r="L93" i="11"/>
  <c r="L92" i="11"/>
  <c r="L91" i="11"/>
  <c r="L90" i="11"/>
  <c r="L89" i="11"/>
  <c r="L88" i="11"/>
  <c r="L87" i="11"/>
  <c r="L86" i="11"/>
  <c r="L85" i="11"/>
  <c r="L84" i="11"/>
  <c r="L83" i="11"/>
  <c r="L82" i="11"/>
  <c r="L81" i="11"/>
  <c r="L80" i="11"/>
  <c r="L79" i="11"/>
  <c r="L78" i="11"/>
  <c r="L77" i="11"/>
  <c r="L76" i="11"/>
  <c r="L75" i="11"/>
  <c r="L74" i="11"/>
  <c r="L73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O60" i="11"/>
  <c r="L60" i="11"/>
  <c r="O59" i="11"/>
  <c r="L59" i="11"/>
  <c r="O58" i="11"/>
  <c r="L58" i="11"/>
  <c r="O57" i="11"/>
  <c r="L57" i="11"/>
  <c r="O56" i="11"/>
  <c r="L56" i="11"/>
  <c r="L55" i="11"/>
  <c r="L54" i="11"/>
  <c r="L53" i="11"/>
  <c r="L52" i="11"/>
  <c r="L51" i="11"/>
  <c r="L50" i="11"/>
  <c r="L49" i="11"/>
  <c r="L48" i="11"/>
  <c r="L47" i="11"/>
  <c r="L46" i="11"/>
  <c r="L45" i="11"/>
  <c r="L44" i="11"/>
  <c r="L43" i="11"/>
  <c r="L42" i="11"/>
  <c r="L41" i="11"/>
  <c r="L40" i="11"/>
  <c r="O39" i="11"/>
  <c r="L39" i="11"/>
  <c r="O38" i="11"/>
  <c r="L38" i="11"/>
  <c r="O37" i="11"/>
  <c r="L37" i="11"/>
  <c r="L36" i="11"/>
  <c r="O35" i="11"/>
  <c r="L35" i="11"/>
  <c r="O34" i="11"/>
  <c r="L34" i="11"/>
  <c r="O33" i="11"/>
  <c r="L33" i="11"/>
  <c r="L32" i="11"/>
  <c r="L31" i="11"/>
  <c r="O30" i="11"/>
  <c r="L30" i="11"/>
  <c r="O29" i="11"/>
  <c r="L29" i="11"/>
  <c r="O28" i="11"/>
  <c r="L28" i="11"/>
  <c r="L27" i="11"/>
  <c r="L26" i="11"/>
  <c r="L25" i="11"/>
  <c r="O24" i="11"/>
  <c r="L24" i="11"/>
  <c r="O23" i="11"/>
  <c r="L23" i="11"/>
  <c r="L22" i="11"/>
  <c r="O21" i="11"/>
  <c r="L21" i="11"/>
  <c r="O20" i="11"/>
  <c r="L20" i="11"/>
  <c r="O19" i="11"/>
  <c r="L19" i="11"/>
  <c r="O18" i="11"/>
  <c r="L18" i="11"/>
  <c r="O17" i="11"/>
  <c r="L17" i="11"/>
  <c r="O16" i="11"/>
  <c r="L16" i="11"/>
  <c r="O15" i="11"/>
  <c r="L15" i="11"/>
  <c r="O14" i="11"/>
  <c r="L14" i="11"/>
  <c r="O13" i="11"/>
  <c r="L13" i="11"/>
  <c r="O12" i="11"/>
  <c r="L12" i="11"/>
  <c r="L11" i="11"/>
  <c r="L10" i="11"/>
  <c r="L9" i="11"/>
  <c r="L8" i="11"/>
  <c r="O7" i="11"/>
  <c r="L7" i="11"/>
  <c r="L6" i="11"/>
  <c r="L5" i="11"/>
  <c r="O4" i="11"/>
  <c r="L4" i="11"/>
  <c r="L3" i="11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3" i="10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169" i="5"/>
  <c r="L168" i="5"/>
  <c r="L165" i="5"/>
  <c r="L164" i="5"/>
  <c r="L163" i="5"/>
  <c r="L162" i="5"/>
  <c r="L161" i="5"/>
  <c r="L160" i="5"/>
  <c r="L159" i="5"/>
  <c r="L158" i="5"/>
  <c r="L157" i="5"/>
  <c r="L156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7" i="5"/>
  <c r="L16" i="5"/>
  <c r="L15" i="5"/>
  <c r="L14" i="5"/>
  <c r="L13" i="5"/>
  <c r="L12" i="5"/>
  <c r="L11" i="5"/>
  <c r="L10" i="5"/>
  <c r="L9" i="5"/>
  <c r="L8" i="5"/>
  <c r="L7" i="5"/>
  <c r="L6" i="5"/>
  <c r="L4" i="5"/>
  <c r="L3" i="5"/>
  <c r="L6" i="4"/>
  <c r="L5" i="4"/>
  <c r="L4" i="4"/>
  <c r="L3" i="4"/>
  <c r="L8" i="3"/>
  <c r="L7" i="3"/>
  <c r="L6" i="3"/>
  <c r="L5" i="3"/>
  <c r="L4" i="3"/>
  <c r="O3" i="3"/>
  <c r="L3" i="3"/>
  <c r="L64" i="2"/>
  <c r="L63" i="2"/>
  <c r="L61" i="2"/>
  <c r="L60" i="2"/>
  <c r="L59" i="2"/>
  <c r="L58" i="2"/>
  <c r="L57" i="2"/>
  <c r="L56" i="2"/>
  <c r="O55" i="2"/>
  <c r="L55" i="2"/>
  <c r="L54" i="2"/>
  <c r="L49" i="2"/>
  <c r="L45" i="2"/>
  <c r="O44" i="2"/>
  <c r="L44" i="2"/>
  <c r="L43" i="2"/>
  <c r="O42" i="2"/>
  <c r="L42" i="2"/>
  <c r="L41" i="2"/>
  <c r="O40" i="2"/>
  <c r="L40" i="2"/>
  <c r="L39" i="2"/>
  <c r="O38" i="2"/>
  <c r="L38" i="2"/>
  <c r="L37" i="2"/>
  <c r="O36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9" i="2"/>
  <c r="L8" i="2"/>
  <c r="L7" i="2"/>
  <c r="L6" i="2"/>
  <c r="L5" i="2"/>
  <c r="L4" i="2"/>
  <c r="L3" i="2"/>
</calcChain>
</file>

<file path=xl/sharedStrings.xml><?xml version="1.0" encoding="utf-8"?>
<sst xmlns="http://schemas.openxmlformats.org/spreadsheetml/2006/main" count="4671" uniqueCount="1251">
  <si>
    <t>Gene/Potein description</t>
  </si>
  <si>
    <t>Clade*</t>
  </si>
  <si>
    <t>Gene</t>
  </si>
  <si>
    <t>Loci</t>
  </si>
  <si>
    <t>Orthologous sequence**</t>
  </si>
  <si>
    <t>Species / Database / Reference</t>
  </si>
  <si>
    <t>Trehalose-6-phosphate synthase (TPS)</t>
  </si>
  <si>
    <t>Classe I - B1</t>
  </si>
  <si>
    <t>AtTPS1</t>
  </si>
  <si>
    <t>At1g78580</t>
  </si>
  <si>
    <t>-</t>
  </si>
  <si>
    <t>1DVBM</t>
  </si>
  <si>
    <t>Classe I - B2</t>
  </si>
  <si>
    <t>AtTPS2</t>
  </si>
  <si>
    <t>At1g16980</t>
  </si>
  <si>
    <t>1EDRK</t>
  </si>
  <si>
    <t>AtTPS3</t>
  </si>
  <si>
    <t>At1g17000</t>
  </si>
  <si>
    <t>AtTPS4</t>
  </si>
  <si>
    <t>At4g27550</t>
  </si>
  <si>
    <t>1EDRH</t>
  </si>
  <si>
    <t>Class II - A1</t>
  </si>
  <si>
    <t>AtTPS5</t>
  </si>
  <si>
    <t>At4g17770</t>
  </si>
  <si>
    <t>1DQAR</t>
  </si>
  <si>
    <t>Class II - A2</t>
  </si>
  <si>
    <t>AtTPS6</t>
  </si>
  <si>
    <t>At1g68020</t>
  </si>
  <si>
    <t>Class II - A3</t>
  </si>
  <si>
    <t>AtTPS7</t>
  </si>
  <si>
    <t>At1g06410</t>
  </si>
  <si>
    <t>Class II - A4</t>
  </si>
  <si>
    <t>AtTPS8</t>
  </si>
  <si>
    <t>At1g70290</t>
  </si>
  <si>
    <t>AtTPS9</t>
  </si>
  <si>
    <t>At1g23870</t>
  </si>
  <si>
    <t>AtTPS10</t>
  </si>
  <si>
    <t>At1g60140</t>
  </si>
  <si>
    <t>Class II - A5</t>
  </si>
  <si>
    <t>AtTPS11</t>
  </si>
  <si>
    <t>At2g18700</t>
  </si>
  <si>
    <t>1DSVD</t>
  </si>
  <si>
    <t>OsTPS1</t>
  </si>
  <si>
    <t xml:space="preserve">1DVBM </t>
  </si>
  <si>
    <t>OsTPS2</t>
  </si>
  <si>
    <t>OsTPS3</t>
  </si>
  <si>
    <t>OsTPS4</t>
  </si>
  <si>
    <t xml:space="preserve">1DZIJ   </t>
  </si>
  <si>
    <t>OsTPS5</t>
  </si>
  <si>
    <t xml:space="preserve">1DSVD   </t>
  </si>
  <si>
    <t>OsTPS6</t>
  </si>
  <si>
    <t xml:space="preserve">1DQAR   </t>
  </si>
  <si>
    <t>OsTPS7</t>
  </si>
  <si>
    <t>1E175</t>
  </si>
  <si>
    <t>OsTPS8</t>
  </si>
  <si>
    <t xml:space="preserve">1DQDD   </t>
  </si>
  <si>
    <t>OsTPS9</t>
  </si>
  <si>
    <t>OsTPS10</t>
  </si>
  <si>
    <t>OsTPS11</t>
  </si>
  <si>
    <t>ZmTPSI.1.1_tps1</t>
  </si>
  <si>
    <t>GRMZM2G068943</t>
  </si>
  <si>
    <t>Zm00001d010755_P003</t>
  </si>
  <si>
    <t>ZmTPSI.1.2***</t>
  </si>
  <si>
    <t>GRMZM2G001304</t>
  </si>
  <si>
    <t>Zm00001d038728_P013</t>
  </si>
  <si>
    <t>ZmTPSII.2.1</t>
  </si>
  <si>
    <t>GRMZM2G019183</t>
  </si>
  <si>
    <t>Zm00001d020396_P004</t>
  </si>
  <si>
    <t>ZmTPSII.2.2</t>
  </si>
  <si>
    <t>GRMZM2G099860</t>
  </si>
  <si>
    <t>Zm00001d028267_P010</t>
  </si>
  <si>
    <t>1DZIJ</t>
  </si>
  <si>
    <t>ZmTPSII.3.1</t>
  </si>
  <si>
    <t>GRMZM2G304274</t>
  </si>
  <si>
    <t>Zm00001d043468_P007</t>
  </si>
  <si>
    <t>ZmTPSII.3.2</t>
  </si>
  <si>
    <t>GRMZM2G123277</t>
  </si>
  <si>
    <t>Zm00001d043469_P002</t>
  </si>
  <si>
    <t>ZmTPSII.3.3</t>
  </si>
  <si>
    <t>GRMZM2G118462</t>
  </si>
  <si>
    <t>Zm00001d012748_P011</t>
  </si>
  <si>
    <t>ZmTPSII.4.1</t>
  </si>
  <si>
    <t>GRMZM2G527891</t>
  </si>
  <si>
    <t>Zm00001d005687_P003</t>
  </si>
  <si>
    <t>ZmTPSII.4.2</t>
  </si>
  <si>
    <t>GRMZM2G008226</t>
  </si>
  <si>
    <t>Zm00001d032311_P006</t>
  </si>
  <si>
    <t>ZmTPSII.4.3</t>
  </si>
  <si>
    <t>GRMZM2G366659</t>
  </si>
  <si>
    <t>Zm00001d050293_P005</t>
  </si>
  <si>
    <t>ZmTPSII.5.1</t>
  </si>
  <si>
    <t>GRMZM2G007736</t>
  </si>
  <si>
    <t>Zm00001d050069_P001</t>
  </si>
  <si>
    <t>1DQDD</t>
  </si>
  <si>
    <t>ZmTPSII.5.2</t>
  </si>
  <si>
    <t>GRMZM2G079928</t>
  </si>
  <si>
    <t>Zm00001d032118_P001</t>
  </si>
  <si>
    <t>ZmTPSII.5.3</t>
  </si>
  <si>
    <t>GRMZM2G312521</t>
  </si>
  <si>
    <t>Zm00001d052060_P005</t>
  </si>
  <si>
    <t>ZmTPSII.5.4</t>
  </si>
  <si>
    <t>GRMZM2G122231</t>
  </si>
  <si>
    <t>Zm00001d018342_P002</t>
  </si>
  <si>
    <t>GRMZM2G416836</t>
  </si>
  <si>
    <t>Zm00001d008338_P001</t>
  </si>
  <si>
    <t>1EKVF</t>
  </si>
  <si>
    <t>Trehalose-6-phosphate phospathase (TPP)</t>
  </si>
  <si>
    <t>B1</t>
  </si>
  <si>
    <t>AtTPPC</t>
  </si>
  <si>
    <t>At1g22210</t>
  </si>
  <si>
    <t>1EKDT</t>
  </si>
  <si>
    <t>AtTPPD</t>
  </si>
  <si>
    <t>At1g35910</t>
  </si>
  <si>
    <t>AtTPPB</t>
  </si>
  <si>
    <t>At1g78090</t>
  </si>
  <si>
    <t>AtTPPE</t>
  </si>
  <si>
    <t>At2g22190</t>
  </si>
  <si>
    <t>A1</t>
  </si>
  <si>
    <t>AtTPPF</t>
  </si>
  <si>
    <t>At4g12430</t>
  </si>
  <si>
    <t>AtTPPG</t>
  </si>
  <si>
    <t>At4g22590</t>
  </si>
  <si>
    <t>AtTPPH</t>
  </si>
  <si>
    <t>At4g39770</t>
  </si>
  <si>
    <t>AtTPPI</t>
  </si>
  <si>
    <t>At5g10100</t>
  </si>
  <si>
    <t>AtTPPA</t>
  </si>
  <si>
    <t>At5g51460</t>
  </si>
  <si>
    <t>AtTPPJ</t>
  </si>
  <si>
    <t>At5g65140</t>
  </si>
  <si>
    <t>A3</t>
  </si>
  <si>
    <t>OsTPP1</t>
  </si>
  <si>
    <t>OS02G44230</t>
  </si>
  <si>
    <t>LOC_Os02g44230.3</t>
  </si>
  <si>
    <t xml:space="preserve">                           
</t>
  </si>
  <si>
    <t>OsTPP2</t>
  </si>
  <si>
    <t>OS10G40550</t>
  </si>
  <si>
    <t>LOC_Os10g40550.2</t>
  </si>
  <si>
    <t>OsTPP3</t>
  </si>
  <si>
    <t>OS07G43160</t>
  </si>
  <si>
    <t>LOC_Os07g43160.1</t>
  </si>
  <si>
    <t>1EKDN</t>
  </si>
  <si>
    <t>OsTPP4</t>
  </si>
  <si>
    <t>OS02G51680</t>
  </si>
  <si>
    <t>LOC_Os02g51680.1</t>
  </si>
  <si>
    <t>1EKDR</t>
  </si>
  <si>
    <t>OsTPP5</t>
  </si>
  <si>
    <t>OS04G46760</t>
  </si>
  <si>
    <t>LOC_Os04g46760.1</t>
  </si>
  <si>
    <t>OsTPP6</t>
  </si>
  <si>
    <t>OS08G31630</t>
  </si>
  <si>
    <t>LOC_Os08g31630.1</t>
  </si>
  <si>
    <t>OsTPP7</t>
  </si>
  <si>
    <t>OS09G20390</t>
  </si>
  <si>
    <t>LOC_Os09g20390.1</t>
  </si>
  <si>
    <t>OsTPP8</t>
  </si>
  <si>
    <t>OS06G11840</t>
  </si>
  <si>
    <t>LOC_Os06g11840.1</t>
  </si>
  <si>
    <t>OsTPP9</t>
  </si>
  <si>
    <t>OS03G26910</t>
  </si>
  <si>
    <t>LOC_Os03g26910.1</t>
  </si>
  <si>
    <t>1EKDP</t>
  </si>
  <si>
    <t>A2</t>
  </si>
  <si>
    <t>OsTPP10</t>
  </si>
  <si>
    <t>OS07G30160</t>
  </si>
  <si>
    <t>LOC_Os07g30160.1</t>
  </si>
  <si>
    <t>1EKDS</t>
  </si>
  <si>
    <t>OsTPP11</t>
  </si>
  <si>
    <t>OS02G44235</t>
  </si>
  <si>
    <t>LOC_Os02g44235.1</t>
  </si>
  <si>
    <t>OsTPP12</t>
  </si>
  <si>
    <t>OS10G40555</t>
  </si>
  <si>
    <t>OsTPP13</t>
  </si>
  <si>
    <t>OS12G09060</t>
  </si>
  <si>
    <t>LOC_Os12g09060.1</t>
  </si>
  <si>
    <t>ZmTPPA.1</t>
  </si>
  <si>
    <t>Zm00001d047110_P001</t>
  </si>
  <si>
    <t>ZmTPPA.3</t>
  </si>
  <si>
    <t>Zm00001d017502_P002</t>
  </si>
  <si>
    <t>ZmTPPB.1.1</t>
  </si>
  <si>
    <t>Zm00001d032298_P001</t>
  </si>
  <si>
    <t>ZmTPPB.1.2</t>
  </si>
  <si>
    <t>Zm00001d005658_P001</t>
  </si>
  <si>
    <t>ZmTPPB.1.3</t>
  </si>
  <si>
    <t>Zm00001d020272_P001</t>
  </si>
  <si>
    <t>ZmTPPB.1.4</t>
  </si>
  <si>
    <t>Zm00001d018082_P001</t>
  </si>
  <si>
    <t>ZmTPPB.1.5</t>
  </si>
  <si>
    <t>Zm00001d052227_P001</t>
  </si>
  <si>
    <t>ZmTPPB.1.6</t>
  </si>
  <si>
    <t>Zm00001d044854_P003</t>
  </si>
  <si>
    <t>B2</t>
  </si>
  <si>
    <t>ZmTPPB.2.1_ramora3</t>
  </si>
  <si>
    <t>Zm00001d022193_P001</t>
  </si>
  <si>
    <t>ZmTPPB.2.2</t>
  </si>
  <si>
    <t>Zm00001d006913_P002</t>
  </si>
  <si>
    <t>ZmTPPB.2.3</t>
  </si>
  <si>
    <t>Zm00001d022192_P002</t>
  </si>
  <si>
    <t>Trehalase</t>
  </si>
  <si>
    <t>AtTRE</t>
  </si>
  <si>
    <t>AT4G24040</t>
  </si>
  <si>
    <t>1DYMW</t>
  </si>
  <si>
    <t>OsTRE</t>
  </si>
  <si>
    <t>ZmTRE</t>
  </si>
  <si>
    <t xml:space="preserve">GRMZM2G162690_P01
GRMZM2G162690_P02
GRMZM2G162690_P03
</t>
  </si>
  <si>
    <t>Zm00001d029654_P001 Zm00001d029654_P002 Zm00001d029654_P003 Zm00001d029654_P004 Zm00001d029654_P005 Zm00001d029654_P006</t>
  </si>
  <si>
    <t>* The clades nomenclature was based on Henry et al., 2014.</t>
  </si>
  <si>
    <t>** Homologous sequences obtained in GRAMENE database.</t>
  </si>
  <si>
    <t>Species / Datasets</t>
  </si>
  <si>
    <t>Domain</t>
  </si>
  <si>
    <t>Pfam predicted active site</t>
  </si>
  <si>
    <t>Family accession</t>
  </si>
  <si>
    <t>Alignment start</t>
  </si>
  <si>
    <t>Alignment end</t>
  </si>
  <si>
    <t>Model start</t>
  </si>
  <si>
    <t>Model end</t>
  </si>
  <si>
    <t>Lenght</t>
  </si>
  <si>
    <t>Bit score</t>
  </si>
  <si>
    <t>Gathering cut-off domain - PFAM</t>
  </si>
  <si>
    <t>Domain model match coverage (%) Min. 80%</t>
  </si>
  <si>
    <t xml:space="preserve">   Total amino acids amount</t>
  </si>
  <si>
    <t xml:space="preserve"> ID Model</t>
  </si>
  <si>
    <t>Coverage (%)</t>
  </si>
  <si>
    <t>GMQE (0-1)</t>
  </si>
  <si>
    <t>QSQE (&gt;0.7)</t>
  </si>
  <si>
    <t>Identity (%)</t>
  </si>
  <si>
    <t>SAC2_1_SUGdenovo-0624234.p1</t>
  </si>
  <si>
    <t xml:space="preserve"> Glycosyltransferase family 20</t>
  </si>
  <si>
    <t>PF00982.21</t>
  </si>
  <si>
    <t>113.17</t>
  </si>
  <si>
    <t>25.5</t>
  </si>
  <si>
    <t>SCA2_1_c51925f1p02021.p1</t>
  </si>
  <si>
    <t>Glycosyltransferase family 20</t>
  </si>
  <si>
    <t>285.94</t>
  </si>
  <si>
    <t>176.09</t>
  </si>
  <si>
    <t>SAC2_1_SUGdenovo-0302085.p1</t>
  </si>
  <si>
    <t>298.87</t>
  </si>
  <si>
    <t>SAC2_1_SUGdenovo-0605575.p1</t>
  </si>
  <si>
    <t>226.29</t>
  </si>
  <si>
    <t>Trehalose-phosphatase</t>
  </si>
  <si>
    <t>PF02358.16</t>
  </si>
  <si>
    <t>130.08</t>
  </si>
  <si>
    <t>20.2</t>
  </si>
  <si>
    <t>SCA2_1_c109646f1p03858.p7</t>
  </si>
  <si>
    <t>56.66</t>
  </si>
  <si>
    <t>SAC2_1|SUGdenovo-0574548.p2</t>
  </si>
  <si>
    <t>SAC2_1|SUGdenovo-0574552.p2</t>
  </si>
  <si>
    <t>SAC2_1_SUGdenovo-0052378.p1</t>
  </si>
  <si>
    <t>SCA3|SP803280_c107577_g2_i2_m.97795</t>
  </si>
  <si>
    <t>615.98</t>
  </si>
  <si>
    <t>SCA3_SP803280_c107577_g2_i6_m.97801</t>
  </si>
  <si>
    <t>SCA1_2|Sh_204I23_p000070</t>
  </si>
  <si>
    <t>211.80</t>
  </si>
  <si>
    <t>65.40</t>
  </si>
  <si>
    <t>SCA3|SP803280_c107577_g2_i5_m.97798</t>
  </si>
  <si>
    <t>615.76</t>
  </si>
  <si>
    <t>63.42</t>
  </si>
  <si>
    <t>SAC2_1|SUGdenovo-0574548.p1</t>
  </si>
  <si>
    <t>508.73</t>
  </si>
  <si>
    <t>180.99</t>
  </si>
  <si>
    <t>SAC2_1|SUGdenovo-0574551.p1</t>
  </si>
  <si>
    <t xml:space="preserve">Without any domain </t>
  </si>
  <si>
    <t>SCA2_1|c23868f1p01506.p1</t>
  </si>
  <si>
    <t>58.45</t>
  </si>
  <si>
    <t>182.92</t>
  </si>
  <si>
    <t>SCA1_2|Sh_224G15_p000010</t>
  </si>
  <si>
    <t>208.58</t>
  </si>
  <si>
    <t>181.21</t>
  </si>
  <si>
    <t>SCA4_evm.model.SCSP803280_000130344.1</t>
  </si>
  <si>
    <t>164.17</t>
  </si>
  <si>
    <t>182.12</t>
  </si>
  <si>
    <t>SCA4_evm.model.SCSP803280_000147879.1</t>
  </si>
  <si>
    <t>SCA3|SP803280_c107577_g2_i2_m.97796</t>
  </si>
  <si>
    <t>149.08</t>
  </si>
  <si>
    <t>SCA5|SCQSFL1122C11.g</t>
  </si>
  <si>
    <t>183.57</t>
  </si>
  <si>
    <t>SSP|Sspon.007C0003020</t>
  </si>
  <si>
    <t>207.82</t>
  </si>
  <si>
    <t>169.99</t>
  </si>
  <si>
    <t>SAC2_1|SUGdenovo-0574552.p1</t>
  </si>
  <si>
    <t>SSP|Sspon.007A0005350</t>
  </si>
  <si>
    <t>616.80</t>
  </si>
  <si>
    <t>5hvm.1.A</t>
  </si>
  <si>
    <t>0.34</t>
  </si>
  <si>
    <t>0.44</t>
  </si>
  <si>
    <t>51.26%</t>
  </si>
  <si>
    <t>180.44</t>
  </si>
  <si>
    <t>SCA1_2|Sh_239M11_p000040</t>
  </si>
  <si>
    <t>614.69</t>
  </si>
  <si>
    <t>0.35</t>
  </si>
  <si>
    <t>0.43</t>
  </si>
  <si>
    <t>51.05%</t>
  </si>
  <si>
    <t>180.21</t>
  </si>
  <si>
    <t>SCA3_SP803280_c107577_g2_i1_m.97794</t>
  </si>
  <si>
    <t>0.45</t>
  </si>
  <si>
    <t>Yes</t>
  </si>
  <si>
    <t>SCA3_SP803280_c107577_g2_i4_m.97797</t>
  </si>
  <si>
    <t>SSP_Sspon.007B0004770</t>
  </si>
  <si>
    <t>616.76</t>
  </si>
  <si>
    <t>180.48</t>
  </si>
  <si>
    <t>SAC2_1_SUGdenovo-0574550.p1</t>
  </si>
  <si>
    <t>SCA1_1_Sh09_p015680</t>
  </si>
  <si>
    <t>SCA1_2_Sh_204I23_p000060</t>
  </si>
  <si>
    <t>SCA2_1_c40770f1p0909.p1</t>
  </si>
  <si>
    <t>52.42</t>
  </si>
  <si>
    <t>SCA2_1_c12434f1p0979.p1</t>
  </si>
  <si>
    <t>SCA3_SP803280_c107577_g2_i5_m.97799</t>
  </si>
  <si>
    <t>SCA3_SP803280_c107577_g2_i6_m.97802</t>
  </si>
  <si>
    <t>SAC2_1_SUGdenovo-0574549.p1</t>
  </si>
  <si>
    <t>SBI_2_Sb09g025790.1</t>
  </si>
  <si>
    <t>617.72</t>
  </si>
  <si>
    <t xml:space="preserve">977
</t>
  </si>
  <si>
    <t>179.66</t>
  </si>
  <si>
    <t>0.36</t>
  </si>
  <si>
    <t>51.47</t>
  </si>
  <si>
    <t>SBI_Sobic.009G200200.1.p</t>
  </si>
  <si>
    <t>SCA5_SCRLFL4102C07.g.p1</t>
  </si>
  <si>
    <t>230.02</t>
  </si>
  <si>
    <t>SCA5_SCMCFL5008H04.g.p1</t>
  </si>
  <si>
    <t>40.42</t>
  </si>
  <si>
    <t>SCA5_SCVPFL1065E04.g.p1</t>
  </si>
  <si>
    <t>255.14</t>
  </si>
  <si>
    <t>SCA4_evm.model.SCSP803280_000145009.1</t>
  </si>
  <si>
    <t>98.77</t>
  </si>
  <si>
    <t>ATH_AT1G78580.4</t>
  </si>
  <si>
    <t>ATH_AT1G78580.3</t>
  </si>
  <si>
    <t xml:space="preserve"> Glycosyltransferase family 20                                    </t>
  </si>
  <si>
    <t>D605</t>
  </si>
  <si>
    <t>PF00982.21 PF02358.16</t>
  </si>
  <si>
    <t>93                                            604</t>
  </si>
  <si>
    <t xml:space="preserve">629.81              </t>
  </si>
  <si>
    <t>49.17</t>
  </si>
  <si>
    <t>ATH_AT1G78580.1</t>
  </si>
  <si>
    <t>208.3</t>
  </si>
  <si>
    <t>ATH_AT1G78580.2</t>
  </si>
  <si>
    <t>ATH_AT1G16980.2</t>
  </si>
  <si>
    <t>0.57</t>
  </si>
  <si>
    <t>0.51</t>
  </si>
  <si>
    <t>48.04</t>
  </si>
  <si>
    <t>ATH_AT1G16980.1</t>
  </si>
  <si>
    <t>ATH_AT1G17000.1</t>
  </si>
  <si>
    <t>0.41</t>
  </si>
  <si>
    <t>0.42</t>
  </si>
  <si>
    <t>45.70</t>
  </si>
  <si>
    <t>ATH_AT4G27550.1</t>
  </si>
  <si>
    <t>0.47</t>
  </si>
  <si>
    <t>47.63</t>
  </si>
  <si>
    <t>ATH_AT4G27550.2</t>
  </si>
  <si>
    <t xml:space="preserve">ATH_AT1G06410.2                                                </t>
  </si>
  <si>
    <t xml:space="preserve">Glycosyltransferase family 20 </t>
  </si>
  <si>
    <t>D591</t>
  </si>
  <si>
    <t>0.24</t>
  </si>
  <si>
    <t>38.85</t>
  </si>
  <si>
    <t xml:space="preserve"> ATH_AT1G06410.3</t>
  </si>
  <si>
    <t>251.32</t>
  </si>
  <si>
    <t>ATH_AT1G06410.1</t>
  </si>
  <si>
    <t>SBI_2_Sb03g033590.1</t>
  </si>
  <si>
    <t>D625</t>
  </si>
  <si>
    <t>0.40</t>
  </si>
  <si>
    <t>0.15</t>
  </si>
  <si>
    <t>38.14</t>
  </si>
  <si>
    <t>SBI_Sobic.003G284700.1.p</t>
  </si>
  <si>
    <t>SSP_Sspon.003A0008781</t>
  </si>
  <si>
    <t>525.04</t>
  </si>
  <si>
    <t>257.14</t>
  </si>
  <si>
    <t>SSP_Sspon.003D0011420</t>
  </si>
  <si>
    <t>571.30</t>
  </si>
  <si>
    <t>38.27</t>
  </si>
  <si>
    <t>251.84</t>
  </si>
  <si>
    <t>SSP_Sspon.003B0012590</t>
  </si>
  <si>
    <t>D623</t>
  </si>
  <si>
    <t>573.49</t>
  </si>
  <si>
    <t>38.05</t>
  </si>
  <si>
    <t>252.77</t>
  </si>
  <si>
    <t>SCA2_1_c96249f1p33100.p1</t>
  </si>
  <si>
    <t>D494</t>
  </si>
  <si>
    <t>556.06</t>
  </si>
  <si>
    <t>0.18</t>
  </si>
  <si>
    <t>39.39</t>
  </si>
  <si>
    <t>SCA2_1_c82219f1p33162.p1</t>
  </si>
  <si>
    <t>252.26</t>
  </si>
  <si>
    <t>SCA2_1_c81772f1p13316.p1</t>
  </si>
  <si>
    <t>SCA2_1_c45366f1p12001.p1</t>
  </si>
  <si>
    <t>D315</t>
  </si>
  <si>
    <t>SCA2_1_c28867f1p41950.p1</t>
  </si>
  <si>
    <t>D294</t>
  </si>
  <si>
    <t>SCA1_2_Sh_225K23_p000040</t>
  </si>
  <si>
    <t>0.14</t>
  </si>
  <si>
    <t>SCA5_SCRFAM2128E12.g.p1</t>
  </si>
  <si>
    <t>314.52</t>
  </si>
  <si>
    <t>SCA1_1_Sh03_p020110</t>
  </si>
  <si>
    <t>SCA3_SP803280_c95707_g1_i1_m.53094</t>
  </si>
  <si>
    <t>D587</t>
  </si>
  <si>
    <t>570.02</t>
  </si>
  <si>
    <t xml:space="preserve"> 5hvm.1.A</t>
  </si>
  <si>
    <t>251.95</t>
  </si>
  <si>
    <t>SCA1_2_Sh_231L05_p000040</t>
  </si>
  <si>
    <t>0.38</t>
  </si>
  <si>
    <t>SCA5_SCCCAM2001C04.g.p1</t>
  </si>
  <si>
    <t>D207</t>
  </si>
  <si>
    <t>171.75</t>
  </si>
  <si>
    <t>252.05</t>
  </si>
  <si>
    <t>SCA4_evm.model.SCSP803280_000128123.1</t>
  </si>
  <si>
    <t>D123</t>
  </si>
  <si>
    <t>81.16</t>
  </si>
  <si>
    <t>254.49</t>
  </si>
  <si>
    <t>SCA4_evm.model.SCSP803280_000041510.4</t>
  </si>
  <si>
    <t>164.93</t>
  </si>
  <si>
    <t>SCA4_evm.model.SCSP803280_000118115.1</t>
  </si>
  <si>
    <t>151.07</t>
  </si>
  <si>
    <t>SSP_Sspon.003C0016550</t>
  </si>
  <si>
    <t>D620</t>
  </si>
  <si>
    <t>574.54</t>
  </si>
  <si>
    <t>0.39</t>
  </si>
  <si>
    <t>38.35</t>
  </si>
  <si>
    <t>212.14</t>
  </si>
  <si>
    <t>SAC2_1_SUGdenovo-0557347.p1</t>
  </si>
  <si>
    <t>SSP_Sspon.007A0005432</t>
  </si>
  <si>
    <t>574.59</t>
  </si>
  <si>
    <t>0.19</t>
  </si>
  <si>
    <t>41.95</t>
  </si>
  <si>
    <t>250.38</t>
  </si>
  <si>
    <t>SCA5_SCJFST1048E05.g.p1</t>
  </si>
  <si>
    <t>D112</t>
  </si>
  <si>
    <t>67.23</t>
  </si>
  <si>
    <t>67.24</t>
  </si>
  <si>
    <t>SCA2_1_c96103f1p01566.p1</t>
  </si>
  <si>
    <t>146.26</t>
  </si>
  <si>
    <t>SCA2_1_c57930f1p0955.p1</t>
  </si>
  <si>
    <t>45.61</t>
  </si>
  <si>
    <t>SCA2_1_c22025f1p0977.p1</t>
  </si>
  <si>
    <t>SCA2_1_c65311f1p02567.p1</t>
  </si>
  <si>
    <t>SSP_Sspon.007C0003190</t>
  </si>
  <si>
    <t>575.60</t>
  </si>
  <si>
    <t xml:space="preserve">5hvo.1.A </t>
  </si>
  <si>
    <t>0.56</t>
  </si>
  <si>
    <t>42.15</t>
  </si>
  <si>
    <t>250.34</t>
  </si>
  <si>
    <t>SSP_Sspon.007C0003200</t>
  </si>
  <si>
    <t>0.37</t>
  </si>
  <si>
    <t>42.16</t>
  </si>
  <si>
    <t>SSP_Sspon.007B0004891</t>
  </si>
  <si>
    <t>575.14</t>
  </si>
  <si>
    <t>0.20</t>
  </si>
  <si>
    <t>249.91</t>
  </si>
  <si>
    <t>SAC2_1_SUGdenovo-0407068.p1</t>
  </si>
  <si>
    <t>D503</t>
  </si>
  <si>
    <t>SCA5_SCCCLB2003E11.g.p1</t>
  </si>
  <si>
    <t>275.51</t>
  </si>
  <si>
    <t>SCA3_SP803280_c104733_g2_i1_m.85500</t>
  </si>
  <si>
    <t>268.18</t>
  </si>
  <si>
    <t>SCA3_SP803280_c104733_g1_i1_m.85499</t>
  </si>
  <si>
    <t>D303</t>
  </si>
  <si>
    <t>295.04</t>
  </si>
  <si>
    <t>140.02</t>
  </si>
  <si>
    <t>SCA2_1_c94027f1p03407.p</t>
  </si>
  <si>
    <t>D581</t>
  </si>
  <si>
    <t>574.50</t>
  </si>
  <si>
    <t xml:space="preserve"> 5hvm.1.A </t>
  </si>
  <si>
    <t>0.17</t>
  </si>
  <si>
    <t>249.63</t>
  </si>
  <si>
    <t>SCA4_evm.model.SCSP803280_000072995.1</t>
  </si>
  <si>
    <t>574.22</t>
  </si>
  <si>
    <t>174.76</t>
  </si>
  <si>
    <t>SCA2_1_c21550f1p01786.p1</t>
  </si>
  <si>
    <t>D86</t>
  </si>
  <si>
    <t>SBI_2_Sb09g025660.1</t>
  </si>
  <si>
    <t>SBI_Sobic.009G198900.2.p</t>
  </si>
  <si>
    <t>D505</t>
  </si>
  <si>
    <t>0.23</t>
  </si>
  <si>
    <t>43.63</t>
  </si>
  <si>
    <t>SCA3_SP803280_c109890_g1_i1_m.109226</t>
  </si>
  <si>
    <t>216.34</t>
  </si>
  <si>
    <t>SAC2_1_SUGdenovo-0270705.p1</t>
  </si>
  <si>
    <t>SAC2_1_SUGdenovo-0557346.p1</t>
  </si>
  <si>
    <t>SAC2_1_SUGdenovo-0661568.p1</t>
  </si>
  <si>
    <t>D509</t>
  </si>
  <si>
    <t>SCA4_evm.model.SCSP803280_000059842.4</t>
  </si>
  <si>
    <t>D599</t>
  </si>
  <si>
    <t>264.92</t>
  </si>
  <si>
    <t>274.79</t>
  </si>
  <si>
    <t>176.69</t>
  </si>
  <si>
    <t>SCA2_1_c108473f1p45077.p1</t>
  </si>
  <si>
    <t>D628</t>
  </si>
  <si>
    <t>SCA5_SCEZHR1083A02.g.p1</t>
  </si>
  <si>
    <t>360.79</t>
  </si>
  <si>
    <t>SCA4_evm.model.SCSP803280_000001563.1</t>
  </si>
  <si>
    <t>586.06</t>
  </si>
  <si>
    <t>42.58</t>
  </si>
  <si>
    <t>244.80</t>
  </si>
  <si>
    <t>SCA2_1_c95057f1p13337.p1</t>
  </si>
  <si>
    <t>D593</t>
  </si>
  <si>
    <t>586.21</t>
  </si>
  <si>
    <t>244.90</t>
  </si>
  <si>
    <t>SCA5_SCJFRT1058E10.g.p1</t>
  </si>
  <si>
    <t>33.84</t>
  </si>
  <si>
    <t>SCA1_2_Sh_234G14_p000100</t>
  </si>
  <si>
    <t>SAC2_1_SUGdenovo-0557348.p1</t>
  </si>
  <si>
    <t>SCA3_SP803280_c109890_g2_i1_m.109227</t>
  </si>
  <si>
    <t>SCA2_1_c92367f1p13038.p1</t>
  </si>
  <si>
    <t>D450</t>
  </si>
  <si>
    <t>512.86</t>
  </si>
  <si>
    <t>250.90</t>
  </si>
  <si>
    <t>SCA2_1_c108473f1p45077.p3</t>
  </si>
  <si>
    <t>SCA2_1_c84234f1p11167.p1</t>
  </si>
  <si>
    <t>212.55</t>
  </si>
  <si>
    <t>SCA5_SCEZRZ1015H08.g.p1</t>
  </si>
  <si>
    <t>D184</t>
  </si>
  <si>
    <t>153.91</t>
  </si>
  <si>
    <t>90.18</t>
  </si>
  <si>
    <t>SCA2_1_c69182f1p11406.p1</t>
  </si>
  <si>
    <t>211.04</t>
  </si>
  <si>
    <t>SCA2_1_c34690f1p01039.p1</t>
  </si>
  <si>
    <t>SCA2_1_c63974f1p0958.p1</t>
  </si>
  <si>
    <t>127.18</t>
  </si>
  <si>
    <t>SSP_Sspon.003D0010410</t>
  </si>
  <si>
    <t>583.06</t>
  </si>
  <si>
    <t>250.32</t>
  </si>
  <si>
    <t>SSP_Sspon.003B0011960</t>
  </si>
  <si>
    <t>D626</t>
  </si>
  <si>
    <t>566.92</t>
  </si>
  <si>
    <t>0.22</t>
  </si>
  <si>
    <t>42.43</t>
  </si>
  <si>
    <t>249.23</t>
  </si>
  <si>
    <t>SCA2_1_c110359f1p04002.p1</t>
  </si>
  <si>
    <t>SCA2_1_c106705f1p04726.p1</t>
  </si>
  <si>
    <t>SCA2_1_c96777f1p03290.p1</t>
  </si>
  <si>
    <t>582.55</t>
  </si>
  <si>
    <t>249.22</t>
  </si>
  <si>
    <t>SCA2_1_c110359f1p04002.p2</t>
  </si>
  <si>
    <t>SCA2_1_c106705f1p04726.p3</t>
  </si>
  <si>
    <t>SCA4_evm.model.SCSP803280_000017965.1</t>
  </si>
  <si>
    <t>263.77</t>
  </si>
  <si>
    <t>274.41</t>
  </si>
  <si>
    <t>249.30</t>
  </si>
  <si>
    <t>SSP_Sspon.003C0015582</t>
  </si>
  <si>
    <t>587.16</t>
  </si>
  <si>
    <t>42.80</t>
  </si>
  <si>
    <t>250.26</t>
  </si>
  <si>
    <t>SCA2_1_c65619f1p01564.p1</t>
  </si>
  <si>
    <t>D179</t>
  </si>
  <si>
    <t>151.40</t>
  </si>
  <si>
    <t>252.60</t>
  </si>
  <si>
    <t>SBI_2_Sb03g034640.1</t>
  </si>
  <si>
    <t>SBI_Sobic.003G296000.3.p</t>
  </si>
  <si>
    <t>42.37</t>
  </si>
  <si>
    <t>SBI_Sobic.003G296000.4.p</t>
  </si>
  <si>
    <t>SCA2_1_c109646f1p03858.p5</t>
  </si>
  <si>
    <t>SAC2_1_SUGdenovo-0693891.p1</t>
  </si>
  <si>
    <t>D488</t>
  </si>
  <si>
    <t>41.65</t>
  </si>
  <si>
    <t>SSP_Sspon.002D0015770</t>
  </si>
  <si>
    <t>152.61</t>
  </si>
  <si>
    <t>SCA2_1_c96650f1p21765.p1</t>
  </si>
  <si>
    <t>D61</t>
  </si>
  <si>
    <t>250.84</t>
  </si>
  <si>
    <t>SCA1_2_Sh_205A13_p000010</t>
  </si>
  <si>
    <t>D611</t>
  </si>
  <si>
    <t>39.19</t>
  </si>
  <si>
    <t>SCA4_evm.model.SCSP803280_000040122.2</t>
  </si>
  <si>
    <t>D324</t>
  </si>
  <si>
    <t>306.03</t>
  </si>
  <si>
    <t>248.62</t>
  </si>
  <si>
    <t>SCA5_SCCCCL3002E04.b.p1</t>
  </si>
  <si>
    <t>D187</t>
  </si>
  <si>
    <t>156.65</t>
  </si>
  <si>
    <t>249.52</t>
  </si>
  <si>
    <t>SCA2_1_c119143f1p42180.p1</t>
  </si>
  <si>
    <t>D193</t>
  </si>
  <si>
    <t>SSP_Sspon.002B0016530</t>
  </si>
  <si>
    <t>591.10</t>
  </si>
  <si>
    <t>0.33</t>
  </si>
  <si>
    <t>0.16</t>
  </si>
  <si>
    <t>247.02</t>
  </si>
  <si>
    <t>SSP_Sspon.002A0019310</t>
  </si>
  <si>
    <t>D612</t>
  </si>
  <si>
    <t>590.54</t>
  </si>
  <si>
    <t>246.67</t>
  </si>
  <si>
    <t>SCA2_1_c93457f1p21792.p1</t>
  </si>
  <si>
    <t>D81</t>
  </si>
  <si>
    <t>247.39</t>
  </si>
  <si>
    <t>SSP_Sspon.002B0016560</t>
  </si>
  <si>
    <t>D609</t>
  </si>
  <si>
    <t>592.93</t>
  </si>
  <si>
    <t>251.73</t>
  </si>
  <si>
    <t>SCA1_2_Sh_245H14_p000060</t>
  </si>
  <si>
    <t>SCA1_1_Sh02_p012250</t>
  </si>
  <si>
    <t>SCA5_SCJLRZ1018C05.g.p1</t>
  </si>
  <si>
    <t>238.43</t>
  </si>
  <si>
    <t>SBI_2_Sb02g024140.1</t>
  </si>
  <si>
    <t>39.41</t>
  </si>
  <si>
    <t>SBI_Sobic.002G194700.1.p</t>
  </si>
  <si>
    <t>D616</t>
  </si>
  <si>
    <t>ATH_AT1G68020.2</t>
  </si>
  <si>
    <t>Glycosyltransferase family 20 Trehalose-phosphatase</t>
  </si>
  <si>
    <t>D608</t>
  </si>
  <si>
    <t>PF00982.21            PF02358.16</t>
  </si>
  <si>
    <t>40.25</t>
  </si>
  <si>
    <t>ATH_AT1G68020.3</t>
  </si>
  <si>
    <t>247.19</t>
  </si>
  <si>
    <t>ATH_AT1G68020.1</t>
  </si>
  <si>
    <t xml:space="preserve">ATH_AT4G17770.2 </t>
  </si>
  <si>
    <t>D597</t>
  </si>
  <si>
    <t>40.68</t>
  </si>
  <si>
    <t>ATH_AT4G17770.1</t>
  </si>
  <si>
    <t>271.32</t>
  </si>
  <si>
    <t>ATH_AT1G70290.2</t>
  </si>
  <si>
    <t>D554</t>
  </si>
  <si>
    <t>317.37</t>
  </si>
  <si>
    <t>276.52</t>
  </si>
  <si>
    <t>ATH_AT1G70290.1</t>
  </si>
  <si>
    <t>D592</t>
  </si>
  <si>
    <t>639.26</t>
  </si>
  <si>
    <t>276.40</t>
  </si>
  <si>
    <t>ATH_AT1G23870.1</t>
  </si>
  <si>
    <t xml:space="preserve"> D597</t>
  </si>
  <si>
    <t>37.15</t>
  </si>
  <si>
    <t>ATH_AT1G60140.3</t>
  </si>
  <si>
    <t>194.55</t>
  </si>
  <si>
    <t>ATH_AT1G60140.2</t>
  </si>
  <si>
    <t>PF00982.21             PF02358.16</t>
  </si>
  <si>
    <t>ATH_AT1G60140.6</t>
  </si>
  <si>
    <t>ATH_AT1G60140.4</t>
  </si>
  <si>
    <t>632.22</t>
  </si>
  <si>
    <t>ATH_AT1G60140.5</t>
  </si>
  <si>
    <t>279.31</t>
  </si>
  <si>
    <t>ATH_AT1G60140.1</t>
  </si>
  <si>
    <t>SCA4_evm.model.SCSP803280_000137622.1</t>
  </si>
  <si>
    <t>D236</t>
  </si>
  <si>
    <t>203.39</t>
  </si>
  <si>
    <t>260.01</t>
  </si>
  <si>
    <t>SBI_2_Sb04g035560.1</t>
  </si>
  <si>
    <t>D584</t>
  </si>
  <si>
    <t>525.13</t>
  </si>
  <si>
    <t>36.65</t>
  </si>
  <si>
    <t>254.20</t>
  </si>
  <si>
    <t>SBI_Sobic.004G325900.1.p</t>
  </si>
  <si>
    <t>SCA2_1_c99449f1p22948.p1</t>
  </si>
  <si>
    <t>D553</t>
  </si>
  <si>
    <t>525.69</t>
  </si>
  <si>
    <t>36.29</t>
  </si>
  <si>
    <t>258.43</t>
  </si>
  <si>
    <t>SCA2_1_c61025f1p11238.p1</t>
  </si>
  <si>
    <t>D55</t>
  </si>
  <si>
    <t>261.80</t>
  </si>
  <si>
    <t>SCA1_2_Sh_245I08_p000040</t>
  </si>
  <si>
    <t>60.73</t>
  </si>
  <si>
    <t>SCA3_SP803280_c111302_g1_i2_m.116498</t>
  </si>
  <si>
    <t>SCA4_evm.model.SCSP803280_000089709.1</t>
  </si>
  <si>
    <t>169.67</t>
  </si>
  <si>
    <t>SCA5_SCCCLR1070E10.g.p1</t>
  </si>
  <si>
    <t>D163</t>
  </si>
  <si>
    <t>125.58</t>
  </si>
  <si>
    <t>260.49</t>
  </si>
  <si>
    <t>SCA4_evm.model.SCSP803280_000188981.2</t>
  </si>
  <si>
    <t>148.52</t>
  </si>
  <si>
    <t>SCA2_1_c94604f1p02839.p2</t>
  </si>
  <si>
    <t>D92</t>
  </si>
  <si>
    <t>31.56</t>
  </si>
  <si>
    <t>258.28</t>
  </si>
  <si>
    <t>SCA2_1_c83565f1p11061.p1</t>
  </si>
  <si>
    <t>247.89</t>
  </si>
  <si>
    <t>SCA4_evm.model.SCSP803280_000022783.3</t>
  </si>
  <si>
    <t>203.07</t>
  </si>
  <si>
    <t>259.92</t>
  </si>
  <si>
    <t>SSP_Sspon.004A0002360</t>
  </si>
  <si>
    <t>36.23</t>
  </si>
  <si>
    <t>259.34</t>
  </si>
  <si>
    <t>SSP_Sspon.004C0002831</t>
  </si>
  <si>
    <t>258.33</t>
  </si>
  <si>
    <t>SCA3_SP803280_c111302_g1_i1_m.116495</t>
  </si>
  <si>
    <t>525.15</t>
  </si>
  <si>
    <t>36.44</t>
  </si>
  <si>
    <t>255.35</t>
  </si>
  <si>
    <t>SSP_Sspon.004B0001580</t>
  </si>
  <si>
    <t>35.94</t>
  </si>
  <si>
    <t>SCA5_SCMCRT2088E01.g.p1</t>
  </si>
  <si>
    <t>88.56</t>
  </si>
  <si>
    <t>SCA3_SP803280_c111302_g1_i3_m.116500</t>
  </si>
  <si>
    <t>525.36</t>
  </si>
  <si>
    <t>182.26</t>
  </si>
  <si>
    <t>SCA1_2_Sh_245I08_p000020</t>
  </si>
  <si>
    <t>524.96</t>
  </si>
  <si>
    <t>182.25</t>
  </si>
  <si>
    <t>SSP_Sspon.ctg0635880</t>
  </si>
  <si>
    <t>D514</t>
  </si>
  <si>
    <t>481.87</t>
  </si>
  <si>
    <t>182.59</t>
  </si>
  <si>
    <t>SSP_Sspon.004D0003801</t>
  </si>
  <si>
    <t>525.05</t>
  </si>
  <si>
    <t>240.30</t>
  </si>
  <si>
    <t>SSP_Sspon.004D0003820</t>
  </si>
  <si>
    <t xml:space="preserve">5hvm.1.A </t>
  </si>
  <si>
    <t>SCA2_1_c87041f1p13312.p2</t>
  </si>
  <si>
    <t>D346</t>
  </si>
  <si>
    <t>315.79</t>
  </si>
  <si>
    <t>183.02</t>
  </si>
  <si>
    <t>SCA3_SP803280_c111302_g1_i2_m.116497</t>
  </si>
  <si>
    <t>D603</t>
  </si>
  <si>
    <t>565.77</t>
  </si>
  <si>
    <t>182.19</t>
  </si>
  <si>
    <t>SCA2_1_c69516f1p01677.p1</t>
  </si>
  <si>
    <t>D39</t>
  </si>
  <si>
    <t>186.18</t>
  </si>
  <si>
    <t>ATH_AT2G18700.1</t>
  </si>
  <si>
    <t>D589</t>
  </si>
  <si>
    <t>615.01</t>
  </si>
  <si>
    <t>274.98</t>
  </si>
  <si>
    <t xml:space="preserve">SAC2_1|SUGdenovo-0831163.p1 </t>
  </si>
  <si>
    <t xml:space="preserve">SAC2_1|SUGdenovo0831154.p1 </t>
  </si>
  <si>
    <t xml:space="preserve">SAC2_1|SUGdenovo0755745.p1 </t>
  </si>
  <si>
    <t>D134</t>
  </si>
  <si>
    <t xml:space="preserve">SAC2_1|SUGdenovo0315072.p1 </t>
  </si>
  <si>
    <t>39.28</t>
  </si>
  <si>
    <t xml:space="preserve">SAC2_1|SUGdenovo0831153.p1 </t>
  </si>
  <si>
    <t xml:space="preserve">SAC2_1|SUGdenovo0831162.p1 </t>
  </si>
  <si>
    <t>SAC2_1|SUGdenovo0755836.p1</t>
  </si>
  <si>
    <t xml:space="preserve">SAC2_1|SUGdenovo0755749.p2 </t>
  </si>
  <si>
    <t xml:space="preserve">SAC2_1|SUGdenovo0755747.p1 </t>
  </si>
  <si>
    <t xml:space="preserve">SAC2_1|SUGdenovo0831159.p1 </t>
  </si>
  <si>
    <t xml:space="preserve">SAC2_1|SUGdenovo0755744.p2 </t>
  </si>
  <si>
    <t xml:space="preserve">SAC2_1|SUGdenovo0755750.p1 </t>
  </si>
  <si>
    <t>SSP|Sspon.007A0012661</t>
  </si>
  <si>
    <t>D498</t>
  </si>
  <si>
    <t>40.57</t>
  </si>
  <si>
    <t xml:space="preserve">SSP|Sspon.001C0005753 </t>
  </si>
  <si>
    <t xml:space="preserve">SSP|Sspon.001D0006550 </t>
  </si>
  <si>
    <t>D490</t>
  </si>
  <si>
    <t>40.38</t>
  </si>
  <si>
    <t xml:space="preserve">SSP|Sspon.001B0001230 </t>
  </si>
  <si>
    <t xml:space="preserve">SSP|Sspon.001D0006580 </t>
  </si>
  <si>
    <t xml:space="preserve">SSP|Sspon.001B0007960 </t>
  </si>
  <si>
    <t>SCA2_1|c5030f1p0715.p1</t>
  </si>
  <si>
    <t>SCA2_1|c84423f1p01318.p</t>
  </si>
  <si>
    <t>D91</t>
  </si>
  <si>
    <t xml:space="preserve">SCA2_1|c69589f1p01568.p1 </t>
  </si>
  <si>
    <t xml:space="preserve">SBI_2|Sb01g042380.1 </t>
  </si>
  <si>
    <t>0.21</t>
  </si>
  <si>
    <t xml:space="preserve">SCA1_2|Sh_203E09_p000020 </t>
  </si>
  <si>
    <t>SCA1_1|Sh01_p036690</t>
  </si>
  <si>
    <t>SCA3|SP803280_c117830_g1_i1_m.154722</t>
  </si>
  <si>
    <t xml:space="preserve">SCA3|SP803280_c112588_g1_i1_m.123747 </t>
  </si>
  <si>
    <t>SCA3|SP803280_c117830_g1_i3_m.154728</t>
  </si>
  <si>
    <t>SCA3|SP803280_c112588_g1_i2_m.123748</t>
  </si>
  <si>
    <t>D337</t>
  </si>
  <si>
    <t>SCA3|SP803280_c117830_g1_i4_m.154731</t>
  </si>
  <si>
    <t xml:space="preserve">SCA3|SP803280_c117830_g1_i5_m.154734 </t>
  </si>
  <si>
    <t>0.63</t>
  </si>
  <si>
    <t>0.30</t>
  </si>
  <si>
    <t>39.74</t>
  </si>
  <si>
    <t>SCA3|SP803280_c117830_g1_i2_m.154725</t>
  </si>
  <si>
    <t>SBI|Sobic.001G450800.1.p</t>
  </si>
  <si>
    <t xml:space="preserve">SCA5|SCBGLR1115H11.g.p1 </t>
  </si>
  <si>
    <t>D159</t>
  </si>
  <si>
    <t xml:space="preserve">SCA5|SCCCCL7001B09.g.p1 </t>
  </si>
  <si>
    <t xml:space="preserve">SCA4|evm.model.SCSP803280_000160112.1 </t>
  </si>
  <si>
    <t xml:space="preserve">SAC2_1|SUGdenovo0406970.p1 </t>
  </si>
  <si>
    <t xml:space="preserve">SAC2_1|SUGdenovo0530126.p1 </t>
  </si>
  <si>
    <t xml:space="preserve">SAC2_1|SUGdenovo0813275.p1 </t>
  </si>
  <si>
    <t>SBI_2|Sb02g023610.1</t>
  </si>
  <si>
    <t>D595</t>
  </si>
  <si>
    <t xml:space="preserve">SBI_2|Sb07g020270.1 </t>
  </si>
  <si>
    <t>40.00</t>
  </si>
  <si>
    <t>SBI|Sobic.002G188500.1.p</t>
  </si>
  <si>
    <t xml:space="preserve">SBI|Sobic.007G126100.1.p </t>
  </si>
  <si>
    <t xml:space="preserve">SCA1_2|Sh_207K10_p000010 </t>
  </si>
  <si>
    <t xml:space="preserve">SCA2_1|c104592f1p34438.p1 </t>
  </si>
  <si>
    <t>40.21</t>
  </si>
  <si>
    <t xml:space="preserve">SCA2_1|c110831f1p14803.p1 </t>
  </si>
  <si>
    <t>40.30</t>
  </si>
  <si>
    <t xml:space="preserve">SCA2_1|c42850f1p11344.p1 </t>
  </si>
  <si>
    <t>D118</t>
  </si>
  <si>
    <t xml:space="preserve">SCA2_1|c52646f1p01139.p1 </t>
  </si>
  <si>
    <t xml:space="preserve">SCA2_1|c53724f1p0894.p1 </t>
  </si>
  <si>
    <t>SCA2_1|c56151f1p22256.p1</t>
  </si>
  <si>
    <t>D377</t>
  </si>
  <si>
    <t xml:space="preserve">SCA2_1|c57688f1p43030.p1 </t>
  </si>
  <si>
    <t xml:space="preserve">SCA2_1|c66335f1p01132.p1 </t>
  </si>
  <si>
    <t>D74</t>
  </si>
  <si>
    <t xml:space="preserve">SCA2_1|c81043f3p33291.p1 </t>
  </si>
  <si>
    <t xml:space="preserve">SCA2_1|c94760f1p43082.p1 </t>
  </si>
  <si>
    <t xml:space="preserve">SCA2_1|c95023f2p11312.p1 </t>
  </si>
  <si>
    <t xml:space="preserve">SCA2_1|c95187f1p03230.p1 </t>
  </si>
  <si>
    <t xml:space="preserve">SCA2_1|c98807f1p12984.p1 </t>
  </si>
  <si>
    <t>39.57</t>
  </si>
  <si>
    <t>SCA3|SP803280_c113038_g1_i1_m.126272</t>
  </si>
  <si>
    <t>SCA3|SP803280_c113038_g1_i2_m.126274</t>
  </si>
  <si>
    <t>SCA3|SP803280_c113038_g2_i1_m.126277</t>
  </si>
  <si>
    <t xml:space="preserve">SCA3|SP803280_c114107_g1_i1_m.132351 </t>
  </si>
  <si>
    <t xml:space="preserve">SCA3|SP803280_c114107_g1_i3_m.132354 </t>
  </si>
  <si>
    <t xml:space="preserve">SCA4|evm.model.SCSP803280_000009093.1 </t>
  </si>
  <si>
    <t>D261</t>
  </si>
  <si>
    <t xml:space="preserve">SCA4|evm.model.SCSP803280_000024714.1 </t>
  </si>
  <si>
    <t xml:space="preserve">SCA4|evm.model.SCSP803280_000066233.3 </t>
  </si>
  <si>
    <t xml:space="preserve">SCA5|SCAGCL6016B11.g.p1 </t>
  </si>
  <si>
    <t>SCA5|SCCCCL2001H04.b.p1</t>
  </si>
  <si>
    <t>D75</t>
  </si>
  <si>
    <t xml:space="preserve">SCA5|SCCCCL4003E08.g.p1 </t>
  </si>
  <si>
    <t xml:space="preserve">SCA5|SCCCCL4003E08.g.p2 </t>
  </si>
  <si>
    <t xml:space="preserve">SSP|Sspon.002A0019843 </t>
  </si>
  <si>
    <t xml:space="preserve">SSP|Sspon.002B0017240 </t>
  </si>
  <si>
    <t>D561</t>
  </si>
  <si>
    <t xml:space="preserve">SSP|Sspon.002C0020910 </t>
  </si>
  <si>
    <t xml:space="preserve">SSP|Sspon.002D0016200 </t>
  </si>
  <si>
    <t xml:space="preserve">SSP|Sspon.006A0008372 </t>
  </si>
  <si>
    <t xml:space="preserve">SSP|Sspon.006C0009010 </t>
  </si>
  <si>
    <t xml:space="preserve">SSP|Sspon.006C0009060 </t>
  </si>
  <si>
    <t>D442</t>
  </si>
  <si>
    <t xml:space="preserve">Sspon.006D0008820 </t>
  </si>
  <si>
    <t xml:space="preserve">SSP|Sspon.006D0008830 </t>
  </si>
  <si>
    <t xml:space="preserve">SSP|Sspon.008A0012070 </t>
  </si>
  <si>
    <t>SAC2_1|SUGdenovo0124777.p1</t>
  </si>
  <si>
    <t>D44</t>
  </si>
  <si>
    <t xml:space="preserve">SSP|Sspon.006D0023850 </t>
  </si>
  <si>
    <t xml:space="preserve">SSP|Sspon.006D0007191 </t>
  </si>
  <si>
    <t>D555</t>
  </si>
  <si>
    <t>D1138</t>
  </si>
  <si>
    <t xml:space="preserve">SSP|Sspon.006A0009011 </t>
  </si>
  <si>
    <t xml:space="preserve">SSP|Sspon.006D0007190 </t>
  </si>
  <si>
    <t xml:space="preserve">SBI_2|Sb07g021920.1 </t>
  </si>
  <si>
    <t>33.83</t>
  </si>
  <si>
    <t xml:space="preserve">SBI_2|Sb05g026563.1 </t>
  </si>
  <si>
    <t xml:space="preserve">SCA3|SP803280_c96497_g2_i1_m.55364 </t>
  </si>
  <si>
    <t>D237</t>
  </si>
  <si>
    <t xml:space="preserve">SCA3|SP803280_c35118_g2_i1_m.7571 </t>
  </si>
  <si>
    <t xml:space="preserve">SCA3|SP803280_c35118_g1_i1_m.7570 </t>
  </si>
  <si>
    <t xml:space="preserve">SBI|Sobic.007G144300.1.p </t>
  </si>
  <si>
    <t xml:space="preserve">SCA5|SCEPCL6021E07.g.p1 </t>
  </si>
  <si>
    <t xml:space="preserve">SCA4|evm.model.SCSP803280_000156667.1 </t>
  </si>
  <si>
    <t xml:space="preserve">SCA4|evm.model.SCSP803280_000121471.1 </t>
  </si>
  <si>
    <t xml:space="preserve">SCA4|evm.model.SCSP803280_000131512.1 </t>
  </si>
  <si>
    <t xml:space="preserve">SCA4|evm.model.SCSP803280_000000534.2 </t>
  </si>
  <si>
    <t>SCA4|evm.model.SCSP803280_000002057.1</t>
  </si>
  <si>
    <t>SCA4|evm.model.SCSP803280_000040390.1</t>
  </si>
  <si>
    <t>SCA4|evm.model.SCSP803280_000114324.</t>
  </si>
  <si>
    <t xml:space="preserve">SCA4|evm.model.SCSP803280_000073219.1 </t>
  </si>
  <si>
    <t xml:space="preserve">SCA4|evm.model.SCSP803280_000068967.2 </t>
  </si>
  <si>
    <t xml:space="preserve">SCA4|evm.model.SCSP803280_000077741.1 </t>
  </si>
  <si>
    <t>SCA4|evm.model.SCSP803280_000115852.2</t>
  </si>
  <si>
    <t xml:space="preserve">SAC2_1|SUGdenovo0767873.p1 </t>
  </si>
  <si>
    <t>SSP|Sspon.003B0026880</t>
  </si>
  <si>
    <t>WD40</t>
  </si>
  <si>
    <t>PF00400.32</t>
  </si>
  <si>
    <t xml:space="preserve">SSP|Sspon.003A0021780 </t>
  </si>
  <si>
    <t xml:space="preserve">SSP|Sspon.003C0030210 </t>
  </si>
  <si>
    <t xml:space="preserve">SSP|Sspon.003D0019040 </t>
  </si>
  <si>
    <t xml:space="preserve">ATH|AT3G16830.1 </t>
  </si>
  <si>
    <t xml:space="preserve">SCA2_1|c117604f1p42209.p1 </t>
  </si>
  <si>
    <t xml:space="preserve">SBI_2|Sb03g009770.1 </t>
  </si>
  <si>
    <t xml:space="preserve">SBI_2|Sb03g009770.3 </t>
  </si>
  <si>
    <t xml:space="preserve">SBI_2|Sb03g009770.2 </t>
  </si>
  <si>
    <t xml:space="preserve">SCA1_2|Sh_222E09_p000020 </t>
  </si>
  <si>
    <t xml:space="preserve">SCA1_1|Sh03_p007810 Sh03_p007810 </t>
  </si>
  <si>
    <t>LisH_TPL</t>
  </si>
  <si>
    <t>PF17814.1</t>
  </si>
  <si>
    <t xml:space="preserve">SCA1_1|Sh03_p007830 Sh03_p007830 </t>
  </si>
  <si>
    <t>SCA3|SP803280_c86330_g1_i1_m.33832</t>
  </si>
  <si>
    <t>SBI|Sobic.003G115900.2.p</t>
  </si>
  <si>
    <t xml:space="preserve">SBI|Sobic.003G115900.1.p </t>
  </si>
  <si>
    <t xml:space="preserve">SCA5|SCCCCL3003C02.b.p1 </t>
  </si>
  <si>
    <t xml:space="preserve">SCA5|SCSGHR1066E06.g.p1 </t>
  </si>
  <si>
    <t xml:space="preserve">SCA4|evm.model.SCSP803280_000008933.1 </t>
  </si>
  <si>
    <t xml:space="preserve">SCA4|evm.model.SCSP803280_000023642.2 </t>
  </si>
  <si>
    <t xml:space="preserve"> </t>
  </si>
  <si>
    <t>SAC2_1_SUGdenovo-0409725.p1</t>
  </si>
  <si>
    <t>SAC2_1_SUGdenovo-0588386.p1</t>
  </si>
  <si>
    <t>5gvx.1.A</t>
  </si>
  <si>
    <t>0.67</t>
  </si>
  <si>
    <t>SAC2_1_SUGdenovo-0588373.p1</t>
  </si>
  <si>
    <t>SCA2_1_c94016f1p01248.p1</t>
  </si>
  <si>
    <t>SAC2_1_SUGdenovo-0588378.p1</t>
  </si>
  <si>
    <t>D37</t>
  </si>
  <si>
    <t>0.66</t>
  </si>
  <si>
    <t>SAC2_1_SUGdenovo-0588380.p1</t>
  </si>
  <si>
    <t>SCA2_1_c13342f1p1903.p1</t>
  </si>
  <si>
    <t>SCA3_SP803280_c102057_g1_i7_m.74368</t>
  </si>
  <si>
    <t>SCA3_SP803280_c102057_g1_i5_m.74366</t>
  </si>
  <si>
    <t>SCA3_SP803280_c102057_g1_i4_m.74365</t>
  </si>
  <si>
    <t>0.50</t>
  </si>
  <si>
    <t>SSP_Sspon.006A0008591</t>
  </si>
  <si>
    <t>D116</t>
  </si>
  <si>
    <t>SSP_Sspon.006C0009290</t>
  </si>
  <si>
    <t>D117</t>
  </si>
  <si>
    <t>SCA1_2_Sh_224G18_p000040</t>
  </si>
  <si>
    <t>SSP_Sspon.006D0009100</t>
  </si>
  <si>
    <t>SSP_Sspon.006C0009270</t>
  </si>
  <si>
    <t>SSP_Sspon.006D0008960</t>
  </si>
  <si>
    <t>0.46</t>
  </si>
  <si>
    <t>SSP_Sspon.006C0009300</t>
  </si>
  <si>
    <t>SSP_Sspon.006A0008922</t>
  </si>
  <si>
    <t>SCA5_SCEZHR1055G12.g.p2</t>
  </si>
  <si>
    <t>0.65</t>
  </si>
  <si>
    <t>SCA2_1_c66650f1p01033.p1</t>
  </si>
  <si>
    <t>SCA2_1_c72120f1p11566.p1</t>
  </si>
  <si>
    <t>D57</t>
  </si>
  <si>
    <t>0.58</t>
  </si>
  <si>
    <t>SBI_2_Sb07g020100.1</t>
  </si>
  <si>
    <t>D120</t>
  </si>
  <si>
    <t>SBI_Sobic.007G124200.1.p</t>
  </si>
  <si>
    <t>SCA3_SP803280_c102057_g1_i6_m.74367</t>
  </si>
  <si>
    <t>D42</t>
  </si>
  <si>
    <t>SCA2_1_c5134f1p01393.p2</t>
  </si>
  <si>
    <t>SBI_2_Sb02g023260.1</t>
  </si>
  <si>
    <t>D122</t>
  </si>
  <si>
    <t>SBI_Sobic.002G184600.1.p</t>
  </si>
  <si>
    <t>SSP_Sspon.002B0017730</t>
  </si>
  <si>
    <t>D125</t>
  </si>
  <si>
    <t>SCA2_1_c71692f1p01186.p1</t>
  </si>
  <si>
    <t>SCA2_1_c4404f1p21394.p2</t>
  </si>
  <si>
    <t>SCA1_2_Sh_225I16_p000080</t>
  </si>
  <si>
    <t>D128</t>
  </si>
  <si>
    <t>0.48</t>
  </si>
  <si>
    <t>SCA1_1_Sh02_p011680</t>
  </si>
  <si>
    <t>SSP_Sspon.002D0016590</t>
  </si>
  <si>
    <t>34.56</t>
  </si>
  <si>
    <t>SCA2_1_c4404f1p21394.p1</t>
  </si>
  <si>
    <t>D23</t>
  </si>
  <si>
    <t>SSP_Sspon.002C0020971</t>
  </si>
  <si>
    <t>D127</t>
  </si>
  <si>
    <t>SSP_Sspon.002A0020150</t>
  </si>
  <si>
    <t>SCA5_SCEZRZ3019C12.g.p1</t>
  </si>
  <si>
    <t>0.62</t>
  </si>
  <si>
    <t>SCA3_SP803280_c102057_g1_i1_m.74359</t>
  </si>
  <si>
    <t>SCA3_SP803280_c102057_g1_i8_m.74369</t>
  </si>
  <si>
    <t>SCA3_SP803280_c102057_g1_i3_m.74363</t>
  </si>
  <si>
    <t>SCA3_SP803280_c102057_g1_i2_m.74362</t>
  </si>
  <si>
    <t>SAC2_1_SUGdenovo-0588379.p1</t>
  </si>
  <si>
    <t>SAC2_1_SUGdenovo-0588382.p1</t>
  </si>
  <si>
    <t>SAC2_1_SUGdenovo-0588376.p1</t>
  </si>
  <si>
    <t>SAC2_1_SUGdenovo-0588375.p1</t>
  </si>
  <si>
    <t>SAC2_1_SUGdenovo-0588372.p1</t>
  </si>
  <si>
    <t>SAC2_1_SUGdenovo-0588387.p1</t>
  </si>
  <si>
    <t>SAC2_1_SUGdenovo-0588376.p2</t>
  </si>
  <si>
    <t>SCA3_SP803280_c109234_g1_i3_m.105884</t>
  </si>
  <si>
    <t>SCA3_SP803280_c109234_g1_i1_m.105881</t>
  </si>
  <si>
    <t>SCA3_SP803280_c109234_g1_i2_m.105882</t>
  </si>
  <si>
    <t>SCA4_evm.model.SCSP803280_000173708.1</t>
  </si>
  <si>
    <t>SCA5_SCRLFL4004D10.g.p1</t>
  </si>
  <si>
    <t>ATH_AT4G39770.2</t>
  </si>
  <si>
    <t>D96</t>
  </si>
  <si>
    <t>0.54</t>
  </si>
  <si>
    <t>ATH_AT4G39770.1</t>
  </si>
  <si>
    <t>0.55</t>
  </si>
  <si>
    <t>ATH_AT2G22190.1</t>
  </si>
  <si>
    <t>D104</t>
  </si>
  <si>
    <t>ATH_AT2G22190.2</t>
  </si>
  <si>
    <t>ATH_AT5G65140.1</t>
  </si>
  <si>
    <t>D121</t>
  </si>
  <si>
    <t>0.49</t>
  </si>
  <si>
    <t>ATH_AT5G65140.2</t>
  </si>
  <si>
    <t>ATH_AT5G65140.3</t>
  </si>
  <si>
    <t>ATH_AT5G10100.1</t>
  </si>
  <si>
    <t>D129</t>
  </si>
  <si>
    <t>ATH_AT5G10100.2</t>
  </si>
  <si>
    <t>ATH_AT5G10100.3</t>
  </si>
  <si>
    <t>ATH_AT5G10100.4</t>
  </si>
  <si>
    <t>SCA3_SP803280_c117758_g1_i1_m.154271</t>
  </si>
  <si>
    <t>SCA3_SP803280_c117758_g1_i2_m.154273</t>
  </si>
  <si>
    <t>SCA3_SP803280_c117758_g1_i6_m.154280</t>
  </si>
  <si>
    <t>SCA3_SP803280_c117758_g1_i3_m.154275</t>
  </si>
  <si>
    <t>SCA3_SP803280_c117758_g1_i8_m.154284</t>
  </si>
  <si>
    <t>SCA3_SP803280_c117758_g1_i5_m.154278</t>
  </si>
  <si>
    <t>SCA3_SP803280_c117758_g1_i7_m.154282</t>
  </si>
  <si>
    <t>ATH_AT1G35910.1</t>
  </si>
  <si>
    <t>0.52</t>
  </si>
  <si>
    <t>ATH_AT1G78090.1</t>
  </si>
  <si>
    <t>ATH_AT1G78090.2</t>
  </si>
  <si>
    <t>ATH_AT1G22210.1</t>
  </si>
  <si>
    <t>D72</t>
  </si>
  <si>
    <t>0.64</t>
  </si>
  <si>
    <t>SBI_2_Sb04g032740.2</t>
  </si>
  <si>
    <t>SBI_Sobic.004G293500.2.p</t>
  </si>
  <si>
    <t>SBI_Sobic.004G293500.4.p</t>
  </si>
  <si>
    <t>SBI_Sobic.004G293500.3.p</t>
  </si>
  <si>
    <t>SBI_Sobic.004G293500.5.p</t>
  </si>
  <si>
    <t>SBI_Sobic.004G293500.6.p</t>
  </si>
  <si>
    <t>SBI_Sobic.004G293500.1.p</t>
  </si>
  <si>
    <t>SBI_2_Sb04g032740.1</t>
  </si>
  <si>
    <t>SSP_Sspon.004D0009820</t>
  </si>
  <si>
    <t>D171</t>
  </si>
  <si>
    <t>SSP_Sspon.004C0008630</t>
  </si>
  <si>
    <t>D192</t>
  </si>
  <si>
    <t>SCA1_2_Sh_210F11_p000130</t>
  </si>
  <si>
    <t>SCA1_1_Sh04_p021630</t>
  </si>
  <si>
    <t>SSP_Sspon.004A0008660</t>
  </si>
  <si>
    <t>D270</t>
  </si>
  <si>
    <t>SCA2_1_c56703f1p11794.p1</t>
  </si>
  <si>
    <t>SCA2_1_c86712f1p11454.p1</t>
  </si>
  <si>
    <t>0.53</t>
  </si>
  <si>
    <t>SCA2_1_c119945f1p01044.p1</t>
  </si>
  <si>
    <t>SCA2_1_c88966f1p01811.p1</t>
  </si>
  <si>
    <t>SCA2_1_c4799f1p2952.p1</t>
  </si>
  <si>
    <t>SCA2_1_c17452f3p31617.p1</t>
  </si>
  <si>
    <t>SCA2_1_c48598f1p01601.p1</t>
  </si>
  <si>
    <t>D106</t>
  </si>
  <si>
    <t>SCA2_1_c38373f6p31704.p1</t>
  </si>
  <si>
    <t>SCA1_1_Sh_043E08_p000030</t>
  </si>
  <si>
    <t>SCA1_2_Sh_043E08_p000030</t>
  </si>
  <si>
    <t>SCA2_1_c74308f1p02376.p1</t>
  </si>
  <si>
    <t>0.59</t>
  </si>
  <si>
    <t>SCA2_1_c31257f1p01692.p1</t>
  </si>
  <si>
    <t>SCA4_evm.model.SCSP803280_000000403.3</t>
  </si>
  <si>
    <t>SCA3_SP803280_c104339_g1_i3_m.83754</t>
  </si>
  <si>
    <t>SCA3_SP803280_c104339_g1_i6_m.83757</t>
  </si>
  <si>
    <t>SCA5_SCEPLR1051A07.g.p1</t>
  </si>
  <si>
    <t>SCA2_1_c74308f1p02376.p2</t>
  </si>
  <si>
    <t>SCA2_1_c23429f1p1731.p1</t>
  </si>
  <si>
    <t>SBI_2_Sb08g006160.1</t>
  </si>
  <si>
    <t>0.61</t>
  </si>
  <si>
    <t>SBI_Sobic.008G070200.2.p</t>
  </si>
  <si>
    <t>D28</t>
  </si>
  <si>
    <t>SSP_Sspon.001C0016691</t>
  </si>
  <si>
    <t>D196</t>
  </si>
  <si>
    <t>SCA3_SP803280_c110556_g1_i2_m.112799</t>
  </si>
  <si>
    <t>SSP_Sspon.001A0017060</t>
  </si>
  <si>
    <t>D182</t>
  </si>
  <si>
    <t>SCA4_evm.model.SCSP803280_000020517.1</t>
  </si>
  <si>
    <t>SCA4_evm.model.SCSP803280_000012916.3</t>
  </si>
  <si>
    <t>SCA2_1_c94242f1p13373.p1</t>
  </si>
  <si>
    <t>D221</t>
  </si>
  <si>
    <t>SCA2_1_c96211f1p01909.p1</t>
  </si>
  <si>
    <t>SCA3_SP803280_c110556_g1_i1_m.112797</t>
  </si>
  <si>
    <t>SCA5_SCEQRT1025B07.g.p1</t>
  </si>
  <si>
    <t>SCA2_1_c52116f1p11616.p1</t>
  </si>
  <si>
    <t>SCA2_1_c75653f1p01547.p1</t>
  </si>
  <si>
    <t>D147</t>
  </si>
  <si>
    <t>SCA3_SP803280_c110556_g1_i1_m.112798</t>
  </si>
  <si>
    <t>SCA4_evm.model.SCSP803280_000014704.2</t>
  </si>
  <si>
    <t>SSP_Sspon.001B0020870</t>
  </si>
  <si>
    <t>D161</t>
  </si>
  <si>
    <t>SSP_Sspon.001D0018021</t>
  </si>
  <si>
    <t>D189</t>
  </si>
  <si>
    <t>SBI_2_Sb01g029590.1</t>
  </si>
  <si>
    <t>SBI_Sobic.001G303900.1.p</t>
  </si>
  <si>
    <t>ATH_AT5G51460.4</t>
  </si>
  <si>
    <t>ATH_AT5G51460.2</t>
  </si>
  <si>
    <t>ATH_AT5G51460.1</t>
  </si>
  <si>
    <t>D126</t>
  </si>
  <si>
    <t>ATH_AT5G51460.3</t>
  </si>
  <si>
    <t>ATH_AT5G51460.5</t>
  </si>
  <si>
    <t>ATH_AT4G12430.1</t>
  </si>
  <si>
    <t>D110</t>
  </si>
  <si>
    <t>ATH_AT4G22590.1</t>
  </si>
  <si>
    <t>D113</t>
  </si>
  <si>
    <t xml:space="preserve">SCA2_1|c5134f1p01393.p1 </t>
  </si>
  <si>
    <t>D108</t>
  </si>
  <si>
    <t>SBI_2|Sb02g039790.1 Sb02g039790.1</t>
  </si>
  <si>
    <t>D107</t>
  </si>
  <si>
    <t>SBI_2|Sb02g039800.1 Sb02g039800.1</t>
  </si>
  <si>
    <t>D69</t>
  </si>
  <si>
    <t>SBI_2|Sb02g039810.1 Sb02g039810.1</t>
  </si>
  <si>
    <t>D105</t>
  </si>
  <si>
    <t>SBI_2|Sb02g039820.1 Sb02g039820.1</t>
  </si>
  <si>
    <t>SBI|Sobic.002G381400.1</t>
  </si>
  <si>
    <t>SBI|Sobic.002G381500.1.p</t>
  </si>
  <si>
    <t>SBI|Sobic.002G381500.2.p</t>
  </si>
  <si>
    <t>D4</t>
  </si>
  <si>
    <t>SBI|Sobic.002G381500.3.p</t>
  </si>
  <si>
    <t>SBI|Sobic.002G381600.1.p</t>
  </si>
  <si>
    <t>SBI|Sobic.002G381600.2.p</t>
  </si>
  <si>
    <t>SBI|Sobic.002G381600.3.p</t>
  </si>
  <si>
    <t>SBI|Sobic.002G381600.4.p</t>
  </si>
  <si>
    <t>SCA1_2|Sh_032N03_p000010</t>
  </si>
  <si>
    <t>D70</t>
  </si>
  <si>
    <t>SCA1_2|Sh_032N03_p000020</t>
  </si>
  <si>
    <t>D149</t>
  </si>
  <si>
    <t>SCA1_2|Sh_032N03_p000060</t>
  </si>
  <si>
    <t>D170</t>
  </si>
  <si>
    <t>SCA4|evm.model.SCSP803280_000137615.1</t>
  </si>
  <si>
    <t>SCA5|SCVPRZ2039F06.g.p2</t>
  </si>
  <si>
    <t>SSP|Sspon.002B0003370</t>
  </si>
  <si>
    <t>SSP|Sspon.002B0003380</t>
  </si>
  <si>
    <t>D146</t>
  </si>
  <si>
    <t>SSP|Sspon.002B0003390</t>
  </si>
  <si>
    <t>SSP|Sspon.002C0003900</t>
  </si>
  <si>
    <t>SSP|Sspon.002C0004070</t>
  </si>
  <si>
    <t>SAC2_1|SUGdenovo0245092.p1</t>
  </si>
  <si>
    <t>SBI_2|Sb04g027650.1</t>
  </si>
  <si>
    <t>SBI_2|Sb10g007770.1</t>
  </si>
  <si>
    <t>SBI|Sobic.004G232900.1.p</t>
  </si>
  <si>
    <t>SBI|Sobic.004G232900.2.p</t>
  </si>
  <si>
    <t>SBI|Sobic.010G089600.1.p</t>
  </si>
  <si>
    <t>D136</t>
  </si>
  <si>
    <t>SCA1_1|Sh04_p016300</t>
  </si>
  <si>
    <t>SCA1_1|Sh10_p007900</t>
  </si>
  <si>
    <t>D137</t>
  </si>
  <si>
    <t>SCA1_2|Sh_223N22_p000030</t>
  </si>
  <si>
    <t>SCA1_2|Sh_226M10_p000070</t>
  </si>
  <si>
    <t>SCA3|SP803280_c109234_g1_i4_m.105886</t>
  </si>
  <si>
    <t>SCA4|evm.model.SCSP803280_000125760.1</t>
  </si>
  <si>
    <t>SCA4|evm.model.SCSP803280_000135501.1</t>
  </si>
  <si>
    <t>SSP|Sspon.004A0004010</t>
  </si>
  <si>
    <t>SSP|Sspon.004B0002840</t>
  </si>
  <si>
    <t>SSP|Sspon.008A0014460</t>
  </si>
  <si>
    <t>SSP|Sspon.008B0015090</t>
  </si>
  <si>
    <t>SSP|Sspon.008C0014600</t>
  </si>
  <si>
    <t>SSP|Sspon.008C0014610</t>
  </si>
  <si>
    <t>SSP|Sspon.008C0014631</t>
  </si>
  <si>
    <t>SAC2_1|SUGdenovo0588374.p1</t>
  </si>
  <si>
    <t>D60</t>
  </si>
  <si>
    <t>SAC2_1|SUGdenovo0588377.p2</t>
  </si>
  <si>
    <t>SAC2_1|SUGdenovo0588381.p1</t>
  </si>
  <si>
    <t>SAC2_1|SUGdenovo0588383.p1</t>
  </si>
  <si>
    <t>D43</t>
  </si>
  <si>
    <t>SAC2_1|SUGdenovo0588385.p2</t>
  </si>
  <si>
    <t>SAC2_1|SUGdenovo0588388.p1</t>
  </si>
  <si>
    <t>SBI_2|Sb01g033800.1</t>
  </si>
  <si>
    <t>SBI|Sobic.001G353300.1.p</t>
  </si>
  <si>
    <t>SBI|Sobic.001G353300.2.p</t>
  </si>
  <si>
    <t>SBI|Sobic.002G184450.1.p</t>
  </si>
  <si>
    <t>SCA1_1|Sh01_p027100</t>
  </si>
  <si>
    <t>SCA1_1|Sh01_p027110</t>
  </si>
  <si>
    <t>SCA1_1|Sh01_p027120</t>
  </si>
  <si>
    <t>SCA1_2|Sh_223D02_p000060</t>
  </si>
  <si>
    <t>SCA1_2|Sh_223D02_p000070</t>
  </si>
  <si>
    <t>SCA2_1|c85086f1p11620.p2</t>
  </si>
  <si>
    <t>SCA2_1|c85539f1p01589.p2</t>
  </si>
  <si>
    <t>SCA2_1|c96403f1p01132.p1</t>
  </si>
  <si>
    <t>SCA3|SP803280_c83905_g1_i1_m.30610</t>
  </si>
  <si>
    <t>SCA3|SP803280_c83905_g3_i1_m.30611</t>
  </si>
  <si>
    <t>D2</t>
  </si>
  <si>
    <t>SCA3|SP803280_c83905_g3_i2_m.30613</t>
  </si>
  <si>
    <t>SCA4|evm.model.SCSP803280_000030644.1</t>
  </si>
  <si>
    <t>SCA4|evm.model.SCSP803280_000048991.1</t>
  </si>
  <si>
    <t>SCA4|evm.model.SCSP803280_000077305.1</t>
  </si>
  <si>
    <t>SCA4|evm.model.SCSP803280_000100891.2</t>
  </si>
  <si>
    <t>SCA4|evm.model.SCSP803280_000124576.1</t>
  </si>
  <si>
    <t>SCA5|SCCCLR2003H06.g.p3</t>
  </si>
  <si>
    <t>SCA5|SCVPCL6064B03.g.p2</t>
  </si>
  <si>
    <t>SSP|Sspon.001A0008971</t>
  </si>
  <si>
    <t>SSP|Sspon.001A0013230</t>
  </si>
  <si>
    <t>SSP|Sspon.001A0013240</t>
  </si>
  <si>
    <t>SSP|Sspon.001B0016850</t>
  </si>
  <si>
    <t>SSP|Sspon.001B0016860</t>
  </si>
  <si>
    <t>SSP|Sspon.001C0013510</t>
  </si>
  <si>
    <t>SSP|Sspon.001C0013532</t>
  </si>
  <si>
    <t>SSP|Sspon.001D0014560</t>
  </si>
  <si>
    <t>SSP|Sspon.001D0014570</t>
  </si>
  <si>
    <t>SAC2_1|SUGdenovo0010500.p1</t>
  </si>
  <si>
    <t>SBI_2|Sb02g033420.1</t>
  </si>
  <si>
    <t>D95</t>
  </si>
  <si>
    <t>SBI|Sobic.002G303900.1.p</t>
  </si>
  <si>
    <t>SCA1_1|Sh02_p021560</t>
  </si>
  <si>
    <t>SCA1_2|Sh_210A15_p000030</t>
  </si>
  <si>
    <t>SCA2_1|c15202f1p01451.p1</t>
  </si>
  <si>
    <t>SCA3|SP803280_c26851_g1_i1_m.5725</t>
  </si>
  <si>
    <t>SCA4|evm.model.SCSP803280_000005249.2</t>
  </si>
  <si>
    <t>SCA4|evm.model.SCSP803280_000067268.2</t>
  </si>
  <si>
    <t>SCA4|evm.model.SCSP803280_000162033.1</t>
  </si>
  <si>
    <t>SCA5|SCAGLB2047B12.g.p1 SCAGLB2047B12.g.p1</t>
  </si>
  <si>
    <t>SSP|Sspon.002A0009891</t>
  </si>
  <si>
    <t>D204</t>
  </si>
  <si>
    <t>SKA1</t>
  </si>
  <si>
    <t>PF07160.12</t>
  </si>
  <si>
    <t>74.69</t>
  </si>
  <si>
    <t>29.0</t>
  </si>
  <si>
    <t>SSP|Sspon.002B0008462</t>
  </si>
  <si>
    <t>SSP|Sspon.002C0011491</t>
  </si>
  <si>
    <t>SCA4_evm.model.SCSP803280_000038270.1</t>
  </si>
  <si>
    <t>PF01204.18</t>
  </si>
  <si>
    <t>SCA4_evm.model.SCSP803280_000138036.1</t>
  </si>
  <si>
    <t>SAC2_1_SUGdenovo-0648769.p2</t>
  </si>
  <si>
    <t>SAC2_1_SUGdenovo-0648768.p2</t>
  </si>
  <si>
    <t>SAC2_1_SUGdenovo-0648770.p2</t>
  </si>
  <si>
    <t>SCA3_SP803280_c107494_g1_i3_m.97329</t>
  </si>
  <si>
    <t>SCA3_SP803280_c107494_g1_i4_m.97330</t>
  </si>
  <si>
    <t>SCA3_SP803280_c107494_g1_i1_m.97327</t>
  </si>
  <si>
    <t>SAC2_1_SUGdenovo-0648768.p1</t>
  </si>
  <si>
    <t>SCA1_1_Sh01_p024680</t>
  </si>
  <si>
    <t>SAC2_1_SUGdenovo-0648769.p1</t>
  </si>
  <si>
    <t>SCA3_SP803280_c107494_g1_i2_m.97328</t>
  </si>
  <si>
    <t>SAC2_1_SUGdenovo-0109243.p1</t>
  </si>
  <si>
    <t>D135 and E342</t>
  </si>
  <si>
    <t>SCA1_2_Sh_240H12_p000020</t>
  </si>
  <si>
    <t>D147 and E354</t>
  </si>
  <si>
    <t>SCA5_SCEZRZ1017E02.g.p1</t>
  </si>
  <si>
    <t>SAC2_1_SUGdenovo-0142859.p1</t>
  </si>
  <si>
    <t>D136 and E343</t>
  </si>
  <si>
    <t>SCA3_SP803280_c107494_g1_i5_m.97331</t>
  </si>
  <si>
    <t>D185 and E392</t>
  </si>
  <si>
    <t>2jjb.1.A</t>
  </si>
  <si>
    <t>SAC2_1_SUGdenovo-0648770.p1</t>
  </si>
  <si>
    <t>SSP_Sspon.001A0015781</t>
  </si>
  <si>
    <t>D310 and E505</t>
  </si>
  <si>
    <t>SCA4_evm.model.SCSP803280_000126542.1</t>
  </si>
  <si>
    <t>D95 und E302</t>
  </si>
  <si>
    <t>SCA2_1_c51998f1p01203.p1</t>
  </si>
  <si>
    <t>SCA5_SCMCRT2104F04.g.p2</t>
  </si>
  <si>
    <t>SSP_Sspon.001B0019620</t>
  </si>
  <si>
    <t>D287 and E494</t>
  </si>
  <si>
    <t>SSP_Sspon.001C0015950</t>
  </si>
  <si>
    <t>SCA3_SP803280_c15299_g1_i1_m.3287</t>
  </si>
  <si>
    <t>SCA3_SP803280_c107494_g1_i1_m.97326</t>
  </si>
  <si>
    <t>SSP_Sspon.001A0033050</t>
  </si>
  <si>
    <t>SSP_Sspon.001C0015930</t>
  </si>
  <si>
    <t>D40 and E247</t>
  </si>
  <si>
    <t>SSP_Sspon.001D0016652</t>
  </si>
  <si>
    <t>D321 and E528</t>
  </si>
  <si>
    <t>SBI_2_Sb01g031280.1</t>
  </si>
  <si>
    <t>D324 and E532</t>
  </si>
  <si>
    <t>SBI_Sobic.001G322500.2.p</t>
  </si>
  <si>
    <t>D135 and E343</t>
  </si>
  <si>
    <t>ATH_AT4G24040.1</t>
  </si>
  <si>
    <t>D380 and E580</t>
  </si>
  <si>
    <t>Family</t>
  </si>
  <si>
    <t>All sequences</t>
  </si>
  <si>
    <t>Complete sequences</t>
  </si>
  <si>
    <t>TPS1 - Class I</t>
  </si>
  <si>
    <t xml:space="preserve">TPS 5 a 10 - Class 2 </t>
  </si>
  <si>
    <t xml:space="preserve">TPS 11  - Class 2 </t>
  </si>
  <si>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 xml:space="preserve">. Trehalose-6-phosphate pathway targets from </t>
    </r>
    <r>
      <rPr>
        <i/>
        <sz val="12"/>
        <color theme="1"/>
        <rFont val="Arial"/>
        <family val="2"/>
      </rPr>
      <t xml:space="preserve">Arabidopsis thaliana, Oryza sativa, </t>
    </r>
    <r>
      <rPr>
        <sz val="12"/>
        <color theme="1"/>
        <rFont val="Arial"/>
        <family val="2"/>
      </rPr>
      <t>and</t>
    </r>
    <r>
      <rPr>
        <i/>
        <sz val="12"/>
        <color theme="1"/>
        <rFont val="Arial"/>
        <family val="2"/>
      </rPr>
      <t xml:space="preserve"> Zea mays</t>
    </r>
    <r>
      <rPr>
        <sz val="12"/>
        <color theme="1"/>
        <rFont val="Arial"/>
        <family val="2"/>
      </rPr>
      <t xml:space="preserve"> used as queries to identify the orthologous genes groups in Viridiplantae in the EggNOG database.</t>
    </r>
  </si>
  <si>
    <r>
      <t xml:space="preserve">*** </t>
    </r>
    <r>
      <rPr>
        <i/>
        <sz val="12"/>
        <color theme="1"/>
        <rFont val="Arial"/>
        <family val="2"/>
      </rPr>
      <t>ZmTPSI.1.2</t>
    </r>
    <r>
      <rPr>
        <sz val="12"/>
        <color theme="1"/>
        <rFont val="Arial"/>
        <family val="2"/>
      </rPr>
      <t xml:space="preserve"> was a truncated version of </t>
    </r>
    <r>
      <rPr>
        <i/>
        <sz val="12"/>
        <color theme="1"/>
        <rFont val="Arial"/>
        <family val="2"/>
      </rPr>
      <t>ZmTPSI.1.1.</t>
    </r>
  </si>
  <si>
    <t>SCA3|SP803280_c114107_g1_i2_m.132352</t>
  </si>
  <si>
    <t>ZmTPS13.1</t>
  </si>
  <si>
    <r>
      <rPr>
        <i/>
        <sz val="12"/>
        <color theme="1"/>
        <rFont val="Arial"/>
        <family val="2"/>
      </rPr>
      <t>Arabidopsis thaliana</t>
    </r>
    <r>
      <rPr>
        <sz val="12"/>
        <color theme="1"/>
        <rFont val="Arial"/>
        <family val="2"/>
      </rPr>
      <t xml:space="preserve"> Phytozome 12.1.6  Henry et al., 2014 </t>
    </r>
  </si>
  <si>
    <r>
      <rPr>
        <i/>
        <sz val="12"/>
        <color theme="1"/>
        <rFont val="Arial"/>
        <family val="2"/>
      </rPr>
      <t xml:space="preserve">Oryza sativa </t>
    </r>
    <r>
      <rPr>
        <i/>
        <sz val="12"/>
        <color rgb="FFFF0000"/>
        <rFont val="Arial"/>
        <family val="2"/>
      </rPr>
      <t xml:space="preserve">                                </t>
    </r>
    <r>
      <rPr>
        <sz val="12"/>
        <color theme="1"/>
        <rFont val="Arial"/>
        <family val="2"/>
      </rPr>
      <t>MSU Rice Genome Annotation Project V.7</t>
    </r>
    <r>
      <rPr>
        <i/>
        <sz val="12"/>
        <color rgb="FFFF0000"/>
        <rFont val="Arial"/>
        <family val="2"/>
      </rPr>
      <t xml:space="preserve">                          </t>
    </r>
    <r>
      <rPr>
        <i/>
        <sz val="12"/>
        <color theme="1"/>
        <rFont val="Arial"/>
        <family val="2"/>
      </rPr>
      <t xml:space="preserve"> </t>
    </r>
  </si>
  <si>
    <r>
      <rPr>
        <i/>
        <sz val="12"/>
        <color theme="1"/>
        <rFont val="Arial"/>
        <family val="2"/>
      </rPr>
      <t xml:space="preserve">Arabidopsis thaliana                  </t>
    </r>
    <r>
      <rPr>
        <sz val="12"/>
        <color theme="1"/>
        <rFont val="Arial"/>
        <family val="2"/>
      </rPr>
      <t xml:space="preserve">Phytozome 12.1.6 </t>
    </r>
  </si>
  <si>
    <r>
      <rPr>
        <i/>
        <sz val="12"/>
        <color theme="1"/>
        <rFont val="Arial"/>
        <family val="2"/>
      </rPr>
      <t>Zea mays</t>
    </r>
    <r>
      <rPr>
        <sz val="12"/>
        <color theme="1"/>
        <rFont val="Arial"/>
        <family val="2"/>
      </rPr>
      <t xml:space="preserve">                                  Phytozome 12.1.6                       Henry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., 2014                      </t>
    </r>
  </si>
  <si>
    <r>
      <rPr>
        <i/>
        <sz val="12"/>
        <color theme="1"/>
        <rFont val="Arial"/>
        <family val="2"/>
      </rPr>
      <t>Arabidopsis thaliana</t>
    </r>
    <r>
      <rPr>
        <sz val="12"/>
        <color theme="1"/>
        <rFont val="Arial"/>
        <family val="2"/>
      </rPr>
      <t xml:space="preserve">                  Phytozome 12.1.6                                                 Henry et al., 2014 </t>
    </r>
  </si>
  <si>
    <t xml:space="preserve">EggNOG v4.5.1 </t>
  </si>
  <si>
    <t xml:space="preserve"> 1E175</t>
  </si>
  <si>
    <t>Image in additional file 5(a-c)</t>
  </si>
  <si>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>. Sequences used for construction of phylogenetic trees, their respective domains, and domain annotation in HMMERscan. Sequences highlighted in colors (sugarcane in green,</t>
    </r>
    <r>
      <rPr>
        <i/>
        <sz val="12"/>
        <color theme="1"/>
        <rFont val="Arial"/>
        <family val="2"/>
      </rPr>
      <t xml:space="preserve"> S. bicolor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A. thaliana </t>
    </r>
    <r>
      <rPr>
        <sz val="12"/>
        <color theme="1"/>
        <rFont val="Arial"/>
        <family val="2"/>
      </rPr>
      <t>in blue) showed similarity ≥ 80% with predicted model domains. GMQE= Global Model Quality Estimation. QSQE = Quaternary Structure Quality Estimate.</t>
    </r>
  </si>
  <si>
    <r>
      <t xml:space="preserve">
</t>
    </r>
    <r>
      <rPr>
        <i/>
        <sz val="12"/>
        <color theme="1"/>
        <rFont val="Arial"/>
        <family val="2"/>
      </rPr>
      <t xml:space="preserve">Oryza sativa </t>
    </r>
    <r>
      <rPr>
        <sz val="12"/>
        <color theme="1"/>
        <rFont val="Arial"/>
        <family val="2"/>
      </rPr>
      <t xml:space="preserve">                                 Phytozome 12.1.6                             Henry et al., 2014 </t>
    </r>
  </si>
  <si>
    <r>
      <t xml:space="preserve">Zea mays                                   </t>
    </r>
    <r>
      <rPr>
        <sz val="12"/>
        <color theme="1"/>
        <rFont val="Arial"/>
        <family val="2"/>
      </rPr>
      <t xml:space="preserve">Phytozome 12.1.6                                             Henry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>., 2014</t>
    </r>
  </si>
  <si>
    <r>
      <rPr>
        <i/>
        <sz val="12"/>
        <color theme="1"/>
        <rFont val="Arial"/>
        <family val="2"/>
      </rPr>
      <t>Oryza sativa</t>
    </r>
    <r>
      <rPr>
        <sz val="12"/>
        <color theme="1"/>
        <rFont val="Arial"/>
        <family val="2"/>
      </rPr>
      <t xml:space="preserve">                                   Phytozome 12.1.6                          Henry et al., 2014</t>
    </r>
  </si>
  <si>
    <r>
      <rPr>
        <i/>
        <sz val="12"/>
        <color theme="1"/>
        <rFont val="Arial"/>
        <family val="2"/>
      </rPr>
      <t xml:space="preserve">Zea mays </t>
    </r>
    <r>
      <rPr>
        <sz val="12"/>
        <color theme="1"/>
        <rFont val="Arial"/>
        <family val="2"/>
      </rPr>
      <t xml:space="preserve">                                 Phytozome 12.1.6                                    Zhou et al., 2014****                                     </t>
    </r>
  </si>
  <si>
    <t xml:space="preserve">****Zhou, M.; et al. Trehalose Metabolism-Related Genes in Maize. Journal of Plant Growth Regulation, 2014, 33. 256-271. 10.1007/s00344-013-9368-y. </t>
  </si>
  <si>
    <t>Os05g44210</t>
  </si>
  <si>
    <t>Os01g53000</t>
  </si>
  <si>
    <t>Os01g54560</t>
  </si>
  <si>
    <t>Os03g12360</t>
  </si>
  <si>
    <t>Os02g54820</t>
  </si>
  <si>
    <t>Os05g44100</t>
  </si>
  <si>
    <t>Os08g31980</t>
  </si>
  <si>
    <t>Os08g34580</t>
  </si>
  <si>
    <t>Os09g23350</t>
  </si>
  <si>
    <t>Os09g25890</t>
  </si>
  <si>
    <t>Os09g20990</t>
  </si>
  <si>
    <t>ZM2G178546</t>
  </si>
  <si>
    <t>ZM05G35700</t>
  </si>
  <si>
    <t>ZM01G39020</t>
  </si>
  <si>
    <t>ZM02G29850</t>
  </si>
  <si>
    <t>ZM07G12490</t>
  </si>
  <si>
    <t>Os10g37660.1</t>
  </si>
  <si>
    <t>ZM05G40760</t>
  </si>
  <si>
    <t>ZM04G27640</t>
  </si>
  <si>
    <t>ZM09G00990</t>
  </si>
  <si>
    <t>ZM07G27620</t>
  </si>
  <si>
    <t>ZM02G39290</t>
  </si>
  <si>
    <t>ZM07G27610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</si>
</sst>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5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323130"/>
      <name val="Arial"/>
      <family val="2"/>
    </font>
    <font>
      <sz val="12"/>
      <color rgb="FF000000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theme="7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</fills>
  <borders count="64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CCCCCC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D0D0D"/>
      </bottom>
      <diagonal/>
    </border>
    <border>
      <left style="hair">
        <color rgb="FF000000"/>
      </left>
      <right style="hair">
        <color rgb="FF000000"/>
      </right>
      <top style="hair">
        <color rgb="FF0D0D0D"/>
      </top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C0C0C"/>
      </right>
      <top style="hair">
        <color rgb="FF000000"/>
      </top>
      <bottom/>
      <diagonal/>
    </border>
    <border>
      <left style="hair">
        <color rgb="FF0C0C0C"/>
      </left>
      <right style="hair">
        <color rgb="FF0C0C0C"/>
      </right>
      <top style="hair">
        <color rgb="FF0C0C0C"/>
      </top>
      <bottom/>
      <diagonal/>
    </border>
    <border>
      <left style="hair">
        <color rgb="FF0C0C0C"/>
      </left>
      <right/>
      <top style="hair">
        <color rgb="FF000000"/>
      </top>
      <bottom/>
      <diagonal/>
    </border>
    <border>
      <left style="hair">
        <color rgb="FF0C0C0C"/>
      </left>
      <right style="hair">
        <color rgb="FF0C0C0C"/>
      </right>
      <top style="hair">
        <color rgb="FF000000"/>
      </top>
      <bottom/>
      <diagonal/>
    </border>
    <border>
      <left style="hair">
        <color rgb="FF000000"/>
      </left>
      <right style="hair">
        <color rgb="FF0C0C0C"/>
      </right>
      <top/>
      <bottom style="hair">
        <color rgb="FF0C0C0C"/>
      </bottom>
      <diagonal/>
    </border>
    <border>
      <left style="hair">
        <color rgb="FF0C0C0C"/>
      </left>
      <right style="hair">
        <color rgb="FF0C0C0C"/>
      </right>
      <top/>
      <bottom style="hair">
        <color rgb="FF0C0C0C"/>
      </bottom>
      <diagonal/>
    </border>
    <border>
      <left style="hair">
        <color rgb="FF0C0C0C"/>
      </left>
      <right/>
      <top/>
      <bottom style="hair">
        <color rgb="FF0C0C0C"/>
      </bottom>
      <diagonal/>
    </border>
    <border>
      <left style="hair">
        <color rgb="FF0C0C0C"/>
      </left>
      <right style="hair">
        <color rgb="FF0C0C0C"/>
      </right>
      <top/>
      <bottom style="hair">
        <color rgb="FF0C0C0C"/>
      </bottom>
      <diagonal/>
    </border>
    <border>
      <left style="hair">
        <color rgb="FF000000"/>
      </left>
      <right/>
      <top/>
      <bottom/>
      <diagonal/>
    </border>
    <border>
      <left style="hair">
        <color rgb="FF0C0C0C"/>
      </left>
      <right style="hair">
        <color rgb="FF000000"/>
      </right>
      <top style="hair">
        <color rgb="FF0C0C0C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C0C0C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9" fillId="5" borderId="0" xfId="0" applyFont="1" applyFill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9" fontId="2" fillId="3" borderId="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2" fontId="1" fillId="4" borderId="28" xfId="0" applyNumberFormat="1" applyFont="1" applyFill="1" applyBorder="1" applyAlignment="1">
      <alignment horizontal="center" vertical="center" wrapText="1"/>
    </xf>
    <xf numFmtId="9" fontId="1" fillId="4" borderId="28" xfId="0" applyNumberFormat="1" applyFont="1" applyFill="1" applyBorder="1" applyAlignment="1">
      <alignment horizontal="center" vertical="center" wrapText="1"/>
    </xf>
    <xf numFmtId="10" fontId="1" fillId="4" borderId="28" xfId="0" applyNumberFormat="1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2" fontId="1" fillId="4" borderId="31" xfId="0" applyNumberFormat="1" applyFont="1" applyFill="1" applyBorder="1" applyAlignment="1">
      <alignment horizontal="center" vertical="center" wrapText="1"/>
    </xf>
    <xf numFmtId="9" fontId="1" fillId="4" borderId="31" xfId="0" applyNumberFormat="1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/>
    </xf>
    <xf numFmtId="2" fontId="1" fillId="6" borderId="28" xfId="0" applyNumberFormat="1" applyFont="1" applyFill="1" applyBorder="1" applyAlignment="1">
      <alignment horizontal="center" vertical="center" wrapText="1"/>
    </xf>
    <xf numFmtId="9" fontId="1" fillId="6" borderId="28" xfId="0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10" fontId="1" fillId="6" borderId="28" xfId="0" applyNumberFormat="1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2" fontId="1" fillId="6" borderId="36" xfId="0" applyNumberFormat="1" applyFont="1" applyFill="1" applyBorder="1" applyAlignment="1">
      <alignment horizontal="center" vertical="center"/>
    </xf>
    <xf numFmtId="9" fontId="1" fillId="6" borderId="36" xfId="0" applyNumberFormat="1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" fillId="6" borderId="32" xfId="0" applyNumberFormat="1" applyFont="1" applyFill="1" applyBorder="1" applyAlignment="1">
      <alignment horizontal="center" vertical="center"/>
    </xf>
    <xf numFmtId="9" fontId="1" fillId="6" borderId="32" xfId="0" applyNumberFormat="1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/>
    </xf>
    <xf numFmtId="2" fontId="1" fillId="6" borderId="33" xfId="0" applyNumberFormat="1" applyFont="1" applyFill="1" applyBorder="1" applyAlignment="1">
      <alignment horizontal="center" vertical="center" wrapText="1"/>
    </xf>
    <xf numFmtId="9" fontId="1" fillId="6" borderId="33" xfId="0" applyNumberFormat="1" applyFont="1" applyFill="1" applyBorder="1" applyAlignment="1">
      <alignment horizontal="center" vertical="center" wrapText="1"/>
    </xf>
    <xf numFmtId="2" fontId="1" fillId="6" borderId="31" xfId="0" applyNumberFormat="1" applyFont="1" applyFill="1" applyBorder="1" applyAlignment="1">
      <alignment horizontal="center" vertical="center" wrapText="1"/>
    </xf>
    <xf numFmtId="9" fontId="1" fillId="6" borderId="3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 vertical="center"/>
    </xf>
    <xf numFmtId="9" fontId="9" fillId="6" borderId="28" xfId="0" applyNumberFormat="1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 vertical="center"/>
    </xf>
    <xf numFmtId="9" fontId="9" fillId="6" borderId="33" xfId="0" applyNumberFormat="1" applyFont="1" applyFill="1" applyBorder="1" applyAlignment="1">
      <alignment horizontal="center" vertical="center"/>
    </xf>
    <xf numFmtId="9" fontId="9" fillId="6" borderId="31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vertical="center"/>
    </xf>
    <xf numFmtId="0" fontId="1" fillId="0" borderId="0" xfId="0" applyFont="1"/>
    <xf numFmtId="0" fontId="1" fillId="6" borderId="40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6" borderId="28" xfId="0" quotePrefix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vertical="center"/>
    </xf>
    <xf numFmtId="0" fontId="1" fillId="6" borderId="33" xfId="0" quotePrefix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vertical="center"/>
    </xf>
    <xf numFmtId="0" fontId="1" fillId="6" borderId="33" xfId="0" applyFont="1" applyFill="1" applyBorder="1" applyAlignment="1">
      <alignment vertical="center" wrapText="1"/>
    </xf>
    <xf numFmtId="0" fontId="11" fillId="6" borderId="31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164" fontId="1" fillId="6" borderId="33" xfId="0" applyNumberFormat="1" applyFont="1" applyFill="1" applyBorder="1" applyAlignment="1">
      <alignment horizontal="center" vertical="center"/>
    </xf>
    <xf numFmtId="164" fontId="1" fillId="4" borderId="33" xfId="0" applyNumberFormat="1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vertical="center"/>
    </xf>
    <xf numFmtId="164" fontId="1" fillId="4" borderId="36" xfId="0" applyNumberFormat="1" applyFont="1" applyFill="1" applyBorder="1" applyAlignment="1">
      <alignment horizontal="center" vertical="center"/>
    </xf>
    <xf numFmtId="17" fontId="1" fillId="4" borderId="31" xfId="0" applyNumberFormat="1" applyFont="1" applyFill="1" applyBorder="1" applyAlignment="1">
      <alignment horizontal="center" vertical="center"/>
    </xf>
    <xf numFmtId="164" fontId="1" fillId="4" borderId="31" xfId="0" applyNumberFormat="1" applyFont="1" applyFill="1" applyBorder="1" applyAlignment="1">
      <alignment horizontal="center" vertical="center"/>
    </xf>
    <xf numFmtId="164" fontId="1" fillId="4" borderId="28" xfId="0" applyNumberFormat="1" applyFont="1" applyFill="1" applyBorder="1" applyAlignment="1">
      <alignment horizontal="center" vertical="center"/>
    </xf>
    <xf numFmtId="164" fontId="1" fillId="6" borderId="31" xfId="0" applyNumberFormat="1" applyFont="1" applyFill="1" applyBorder="1" applyAlignment="1">
      <alignment horizontal="center" vertical="center"/>
    </xf>
    <xf numFmtId="164" fontId="1" fillId="6" borderId="28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65" fontId="1" fillId="6" borderId="28" xfId="0" applyNumberFormat="1" applyFont="1" applyFill="1" applyBorder="1" applyAlignment="1">
      <alignment horizontal="center" vertical="center"/>
    </xf>
    <xf numFmtId="9" fontId="1" fillId="6" borderId="33" xfId="0" applyNumberFormat="1" applyFont="1" applyFill="1" applyBorder="1" applyAlignment="1">
      <alignment horizontal="center" vertical="center"/>
    </xf>
    <xf numFmtId="165" fontId="1" fillId="6" borderId="31" xfId="0" applyNumberFormat="1" applyFont="1" applyFill="1" applyBorder="1" applyAlignment="1">
      <alignment horizontal="center" vertical="center"/>
    </xf>
    <xf numFmtId="9" fontId="1" fillId="6" borderId="31" xfId="0" applyNumberFormat="1" applyFont="1" applyFill="1" applyBorder="1" applyAlignment="1">
      <alignment horizontal="center" vertical="center"/>
    </xf>
    <xf numFmtId="9" fontId="1" fillId="6" borderId="28" xfId="0" applyNumberFormat="1" applyFont="1" applyFill="1" applyBorder="1" applyAlignment="1">
      <alignment horizontal="center" vertical="center"/>
    </xf>
    <xf numFmtId="165" fontId="1" fillId="4" borderId="28" xfId="0" applyNumberFormat="1" applyFont="1" applyFill="1" applyBorder="1" applyAlignment="1">
      <alignment horizontal="center" vertical="center"/>
    </xf>
    <xf numFmtId="9" fontId="1" fillId="4" borderId="28" xfId="0" applyNumberFormat="1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9" fontId="1" fillId="4" borderId="33" xfId="0" applyNumberFormat="1" applyFont="1" applyFill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9" fontId="1" fillId="4" borderId="31" xfId="0" applyNumberFormat="1" applyFont="1" applyFill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9" fontId="1" fillId="4" borderId="29" xfId="0" applyNumberFormat="1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9" fontId="1" fillId="4" borderId="36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9" fontId="1" fillId="2" borderId="36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/>
    </xf>
    <xf numFmtId="9" fontId="1" fillId="2" borderId="32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9" fontId="1" fillId="0" borderId="27" xfId="0" applyNumberFormat="1" applyFont="1" applyBorder="1" applyAlignment="1">
      <alignment horizontal="center" vertical="center"/>
    </xf>
    <xf numFmtId="0" fontId="1" fillId="4" borderId="40" xfId="0" applyFont="1" applyFill="1" applyBorder="1"/>
    <xf numFmtId="0" fontId="1" fillId="2" borderId="33" xfId="0" applyFont="1" applyFill="1" applyBorder="1" applyAlignment="1">
      <alignment horizontal="center" vertical="center"/>
    </xf>
    <xf numFmtId="0" fontId="1" fillId="0" borderId="27" xfId="0" applyFont="1" applyBorder="1"/>
    <xf numFmtId="9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9" fontId="1" fillId="4" borderId="28" xfId="0" applyNumberFormat="1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9" fontId="1" fillId="4" borderId="36" xfId="0" applyNumberFormat="1" applyFont="1" applyFill="1" applyBorder="1" applyAlignment="1">
      <alignment horizontal="center"/>
    </xf>
    <xf numFmtId="9" fontId="1" fillId="0" borderId="2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9" fontId="1" fillId="2" borderId="36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9" fontId="1" fillId="4" borderId="2" xfId="0" applyNumberFormat="1" applyFont="1" applyFill="1" applyBorder="1" applyAlignment="1">
      <alignment horizontal="center" vertical="center"/>
    </xf>
    <xf numFmtId="10" fontId="1" fillId="4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9" fontId="1" fillId="6" borderId="2" xfId="0" applyNumberFormat="1" applyFont="1" applyFill="1" applyBorder="1" applyAlignment="1">
      <alignment horizontal="center" vertical="center"/>
    </xf>
    <xf numFmtId="10" fontId="1" fillId="6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vertical="center" wrapText="1"/>
    </xf>
    <xf numFmtId="9" fontId="1" fillId="0" borderId="0" xfId="0" applyNumberFormat="1" applyFont="1" applyAlignment="1">
      <alignment vertical="center"/>
    </xf>
    <xf numFmtId="0" fontId="1" fillId="6" borderId="59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165" fontId="1" fillId="6" borderId="2" xfId="0" applyNumberFormat="1" applyFont="1" applyFill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10" fontId="1" fillId="6" borderId="33" xfId="0" applyNumberFormat="1" applyFont="1" applyFill="1" applyBorder="1" applyAlignment="1">
      <alignment horizontal="center" vertical="center"/>
    </xf>
    <xf numFmtId="10" fontId="1" fillId="6" borderId="31" xfId="0" applyNumberFormat="1" applyFont="1" applyFill="1" applyBorder="1" applyAlignment="1">
      <alignment horizontal="center" vertical="center"/>
    </xf>
    <xf numFmtId="10" fontId="1" fillId="6" borderId="28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center" vertical="center"/>
    </xf>
    <xf numFmtId="10" fontId="1" fillId="4" borderId="33" xfId="0" applyNumberFormat="1" applyFont="1" applyFill="1" applyBorder="1" applyAlignment="1">
      <alignment horizontal="center" vertical="center"/>
    </xf>
    <xf numFmtId="10" fontId="1" fillId="4" borderId="31" xfId="0" applyNumberFormat="1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/>
    </xf>
    <xf numFmtId="0" fontId="1" fillId="6" borderId="59" xfId="0" applyFont="1" applyFill="1" applyBorder="1" applyAlignment="1">
      <alignment horizontal="center"/>
    </xf>
    <xf numFmtId="165" fontId="1" fillId="6" borderId="60" xfId="0" applyNumberFormat="1" applyFont="1" applyFill="1" applyBorder="1" applyAlignment="1">
      <alignment horizontal="center" vertical="center"/>
    </xf>
    <xf numFmtId="0" fontId="1" fillId="6" borderId="60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4" borderId="60" xfId="0" applyFont="1" applyFill="1" applyBorder="1" applyAlignment="1">
      <alignment horizontal="center"/>
    </xf>
    <xf numFmtId="165" fontId="1" fillId="4" borderId="61" xfId="0" applyNumberFormat="1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165" fontId="1" fillId="4" borderId="54" xfId="0" applyNumberFormat="1" applyFont="1" applyFill="1" applyBorder="1" applyAlignment="1">
      <alignment horizontal="center" vertical="center"/>
    </xf>
    <xf numFmtId="165" fontId="1" fillId="4" borderId="35" xfId="0" applyNumberFormat="1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/>
    </xf>
    <xf numFmtId="165" fontId="1" fillId="4" borderId="59" xfId="0" applyNumberFormat="1" applyFont="1" applyFill="1" applyBorder="1" applyAlignment="1">
      <alignment horizontal="center" vertical="center"/>
    </xf>
    <xf numFmtId="10" fontId="1" fillId="4" borderId="28" xfId="0" applyNumberFormat="1" applyFont="1" applyFill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10" fontId="1" fillId="0" borderId="27" xfId="0" applyNumberFormat="1" applyFont="1" applyBorder="1" applyAlignment="1">
      <alignment horizontal="center" vertical="center"/>
    </xf>
    <xf numFmtId="165" fontId="1" fillId="4" borderId="30" xfId="0" applyNumberFormat="1" applyFont="1" applyFill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0" fontId="1" fillId="0" borderId="2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6" borderId="60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4" borderId="60" xfId="0" applyFont="1" applyFill="1" applyBorder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49" fontId="9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4" fillId="0" borderId="5" xfId="0" applyFont="1" applyFill="1" applyBorder="1"/>
    <xf numFmtId="0" fontId="14" fillId="0" borderId="12" xfId="0" applyFont="1" applyFill="1" applyBorder="1"/>
    <xf numFmtId="0" fontId="13" fillId="0" borderId="15" xfId="0" applyFont="1" applyFill="1" applyBorder="1" applyAlignment="1">
      <alignment horizontal="center" vertical="center" wrapText="1"/>
    </xf>
    <xf numFmtId="0" fontId="14" fillId="0" borderId="6" xfId="0" applyFont="1" applyFill="1" applyBorder="1"/>
    <xf numFmtId="0" fontId="14" fillId="0" borderId="7" xfId="0" applyFont="1" applyFill="1" applyBorder="1"/>
    <xf numFmtId="0" fontId="8" fillId="0" borderId="4" xfId="0" applyFont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4" fillId="0" borderId="18" xfId="0" applyFont="1" applyBorder="1"/>
    <xf numFmtId="0" fontId="9" fillId="6" borderId="39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4" fillId="0" borderId="38" xfId="0" applyFont="1" applyBorder="1"/>
    <xf numFmtId="0" fontId="1" fillId="6" borderId="41" xfId="0" applyFont="1" applyFill="1" applyBorder="1" applyAlignment="1">
      <alignment horizontal="center" vertical="center"/>
    </xf>
    <xf numFmtId="0" fontId="4" fillId="0" borderId="45" xfId="0" applyFont="1" applyBorder="1"/>
    <xf numFmtId="0" fontId="1" fillId="6" borderId="42" xfId="0" applyFont="1" applyFill="1" applyBorder="1" applyAlignment="1">
      <alignment horizontal="center" vertical="center"/>
    </xf>
    <xf numFmtId="0" fontId="4" fillId="0" borderId="46" xfId="0" applyFont="1" applyBorder="1"/>
    <xf numFmtId="0" fontId="1" fillId="6" borderId="43" xfId="0" applyFont="1" applyFill="1" applyBorder="1" applyAlignment="1">
      <alignment horizontal="center" vertical="center"/>
    </xf>
    <xf numFmtId="0" fontId="4" fillId="0" borderId="47" xfId="0" applyFont="1" applyBorder="1"/>
    <xf numFmtId="0" fontId="1" fillId="6" borderId="49" xfId="0" applyFont="1" applyFill="1" applyBorder="1" applyAlignment="1">
      <alignment horizontal="center" vertical="center"/>
    </xf>
    <xf numFmtId="0" fontId="4" fillId="0" borderId="51" xfId="0" applyFont="1" applyBorder="1"/>
    <xf numFmtId="0" fontId="1" fillId="4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4" fillId="0" borderId="53" xfId="0" applyFont="1" applyBorder="1"/>
    <xf numFmtId="0" fontId="1" fillId="6" borderId="4" xfId="0" applyFont="1" applyFill="1" applyBorder="1" applyAlignment="1">
      <alignment horizontal="center" vertical="center" wrapText="1"/>
    </xf>
    <xf numFmtId="164" fontId="1" fillId="6" borderId="15" xfId="0" applyNumberFormat="1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3" xfId="0" applyFont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164" fontId="1" fillId="6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1" fillId="4" borderId="15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8" xfId="0" applyFont="1" applyBorder="1"/>
    <xf numFmtId="0" fontId="1" fillId="0" borderId="8" xfId="0" applyFont="1" applyBorder="1" applyAlignment="1">
      <alignment horizontal="center" vertical="center"/>
    </xf>
    <xf numFmtId="0" fontId="4" fillId="0" borderId="19" xfId="0" applyFont="1" applyBorder="1"/>
    <xf numFmtId="0" fontId="1" fillId="4" borderId="15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4" fillId="0" borderId="56" xfId="0" applyFont="1" applyBorder="1"/>
    <xf numFmtId="0" fontId="1" fillId="4" borderId="57" xfId="0" applyFont="1" applyFill="1" applyBorder="1" applyAlignment="1">
      <alignment horizontal="center" vertical="center"/>
    </xf>
    <xf numFmtId="0" fontId="4" fillId="0" borderId="58" xfId="0" applyFont="1" applyBorder="1"/>
    <xf numFmtId="0" fontId="1" fillId="6" borderId="3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left" vertical="center" wrapText="1"/>
    </xf>
    <xf numFmtId="9" fontId="1" fillId="4" borderId="4" xfId="0" applyNumberFormat="1" applyFont="1" applyFill="1" applyBorder="1" applyAlignment="1">
      <alignment horizontal="center" vertical="center"/>
    </xf>
    <xf numFmtId="10" fontId="1" fillId="4" borderId="4" xfId="0" applyNumberFormat="1" applyFont="1" applyFill="1" applyBorder="1" applyAlignment="1">
      <alignment horizontal="center" vertical="center"/>
    </xf>
    <xf numFmtId="10" fontId="1" fillId="6" borderId="4" xfId="0" applyNumberFormat="1" applyFont="1" applyFill="1" applyBorder="1" applyAlignment="1">
      <alignment horizontal="center" vertical="center"/>
    </xf>
    <xf numFmtId="9" fontId="1" fillId="6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0" i="0">
                <a:solidFill>
                  <a:srgbClr val="757575"/>
                </a:solidFill>
                <a:latin typeface="Calibri Light"/>
              </a:defRPr>
            </a:pPr>
            <a:r>
              <a:rPr sz="1600" b="0" i="0">
                <a:solidFill>
                  <a:srgbClr val="757575"/>
                </a:solidFill>
                <a:latin typeface="Calibri Light"/>
              </a:rPr>
              <a:t>TPS sequences in Sugarcane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All sequences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F14-4C39-AEB2-9D6427B86F5D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14-4C39-AEB2-9D6427B86F5D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0F14-4C39-AEB2-9D6427B86F5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F14-4C39-AEB2-9D6427B86F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F14-4C39-AEB2-9D6427B86F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F14-4C39-AEB2-9D6427B86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Planilha1!$A$2:$A$4</c:f>
              <c:strCache>
                <c:ptCount val="3"/>
                <c:pt idx="0">
                  <c:v>TPS1 - Class I</c:v>
                </c:pt>
                <c:pt idx="1">
                  <c:v>TPS 5 a 10 - Class 2 </c:v>
                </c:pt>
                <c:pt idx="2">
                  <c:v>TPS 11  - Class 2 </c:v>
                </c:pt>
              </c:strCache>
            </c:strRef>
          </c:cat>
          <c:val>
            <c:numRef>
              <c:f>Planilha1!$B$2:$B$4</c:f>
              <c:numCache>
                <c:formatCode>General</c:formatCode>
                <c:ptCount val="3"/>
                <c:pt idx="0">
                  <c:v>38</c:v>
                </c:pt>
                <c:pt idx="1">
                  <c:v>80</c:v>
                </c:pt>
                <c:pt idx="2">
                  <c:v>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F14-4C39-AEB2-9D6427B86F5D}"/>
            </c:ext>
          </c:extLst>
        </c:ser>
        <c:ser>
          <c:idx val="1"/>
          <c:order val="1"/>
          <c:tx>
            <c:v>Complete sequences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0F14-4C39-AEB2-9D6427B86F5D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0F14-4C39-AEB2-9D6427B86F5D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6-0F14-4C39-AEB2-9D6427B86F5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F14-4C39-AEB2-9D6427B86F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F14-4C39-AEB2-9D6427B86F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F14-4C39-AEB2-9D6427B86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Planilha1!$A$2:$A$4</c:f>
              <c:strCache>
                <c:ptCount val="3"/>
                <c:pt idx="0">
                  <c:v>TPS1 - Class I</c:v>
                </c:pt>
                <c:pt idx="1">
                  <c:v>TPS 5 a 10 - Class 2 </c:v>
                </c:pt>
                <c:pt idx="2">
                  <c:v>TPS 11  - Class 2 </c:v>
                </c:pt>
              </c:strCache>
            </c:strRef>
          </c:cat>
          <c:val>
            <c:numRef>
              <c:f>Planilha1!$C$2:$C$4</c:f>
              <c:numCache>
                <c:formatCode>General</c:formatCode>
                <c:ptCount val="3"/>
                <c:pt idx="0">
                  <c:v>15</c:v>
                </c:pt>
                <c:pt idx="1">
                  <c:v>53</c:v>
                </c:pt>
                <c:pt idx="2">
                  <c:v>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0F14-4C39-AEB2-9D6427B86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9133478"/>
        <c:axId val="1676012086"/>
      </c:barChart>
      <c:catAx>
        <c:axId val="20091334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Arial"/>
              </a:defRPr>
            </a:pPr>
            <a:endParaRPr lang="en-BR"/>
          </a:p>
        </c:txPr>
        <c:crossAx val="1676012086"/>
        <c:crosses val="autoZero"/>
        <c:auto val="1"/>
        <c:lblAlgn val="ctr"/>
        <c:lblOffset val="100"/>
        <c:noMultiLvlLbl val="1"/>
      </c:catAx>
      <c:valAx>
        <c:axId val="167601208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0" i="0">
                    <a:solidFill>
                      <a:srgbClr val="000000"/>
                    </a:solidFill>
                    <a:latin typeface="+mn-lt"/>
                  </a:rPr>
                  <a:t>Amount of transcripts  </a:t>
                </a:r>
              </a:p>
            </c:rich>
          </c:tx>
          <c:layout>
            <c:manualLayout>
              <c:xMode val="edge"/>
              <c:yMode val="edge"/>
              <c:x val="1.1829319814110688E-2"/>
              <c:y val="0.274758432973656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BR"/>
          </a:p>
        </c:txPr>
        <c:crossAx val="200913347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200" b="0" i="0">
                <a:latin typeface="Arial"/>
              </a:defRPr>
            </a:pPr>
            <a:endParaRPr lang="en-BR"/>
          </a:p>
        </c:txPr>
      </c:legendEntry>
      <c:legendEntry>
        <c:idx val="1"/>
        <c:txPr>
          <a:bodyPr/>
          <a:lstStyle/>
          <a:p>
            <a:pPr lvl="0">
              <a:defRPr sz="1200" b="0" i="0">
                <a:latin typeface="Arial"/>
              </a:defRPr>
            </a:pPr>
            <a:endParaRPr lang="en-BR"/>
          </a:p>
        </c:txPr>
      </c:legendEntry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0" i="0">
                <a:solidFill>
                  <a:srgbClr val="757575"/>
                </a:solidFill>
                <a:latin typeface="Calibri Light"/>
              </a:defRPr>
            </a:pPr>
            <a:r>
              <a:rPr sz="1600" b="0" i="0">
                <a:solidFill>
                  <a:srgbClr val="757575"/>
                </a:solidFill>
                <a:latin typeface="Calibri Light"/>
              </a:rPr>
              <a:t>TPS sequences in Sugarcane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9.2461636211823336E-2"/>
          <c:y val="0.24123754901007743"/>
          <c:w val="0.90753836378817665"/>
          <c:h val="0.68452921162632452"/>
        </c:manualLayout>
      </c:layout>
      <c:barChart>
        <c:barDir val="col"/>
        <c:grouping val="clustered"/>
        <c:varyColors val="1"/>
        <c:ser>
          <c:idx val="0"/>
          <c:order val="0"/>
          <c:tx>
            <c:v>All sequences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1210-4E83-912D-318F8192C5C1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210-4E83-912D-318F8192C5C1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1210-4E83-912D-318F8192C5C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210-4E83-912D-318F8192C5C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210-4E83-912D-318F8192C5C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210-4E83-912D-318F8192C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Planilha1!$A$2:$A$4</c:f>
              <c:strCache>
                <c:ptCount val="3"/>
                <c:pt idx="0">
                  <c:v>TPS1 - Class I</c:v>
                </c:pt>
                <c:pt idx="1">
                  <c:v>TPS 5 a 10 - Class 2 </c:v>
                </c:pt>
                <c:pt idx="2">
                  <c:v>TPS 11  - Class 2 </c:v>
                </c:pt>
              </c:strCache>
            </c:strRef>
          </c:cat>
          <c:val>
            <c:numRef>
              <c:f>Planilha1!$B$2:$B$4</c:f>
              <c:numCache>
                <c:formatCode>General</c:formatCode>
                <c:ptCount val="3"/>
                <c:pt idx="0">
                  <c:v>38</c:v>
                </c:pt>
                <c:pt idx="1">
                  <c:v>80</c:v>
                </c:pt>
                <c:pt idx="2">
                  <c:v>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1210-4E83-912D-318F8192C5C1}"/>
            </c:ext>
          </c:extLst>
        </c:ser>
        <c:ser>
          <c:idx val="1"/>
          <c:order val="1"/>
          <c:tx>
            <c:v>Complete sequences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1210-4E83-912D-318F8192C5C1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1210-4E83-912D-318F8192C5C1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6-1210-4E83-912D-318F8192C5C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210-4E83-912D-318F8192C5C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210-4E83-912D-318F8192C5C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 lvl="0">
                      <a:defRPr sz="900"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sz="900" b="0">
                        <a:solidFill>
                          <a:srgbClr val="000000"/>
                        </a:solidFill>
                        <a:latin typeface="+mn-lt"/>
                      </a:rPr>
                      <a:t>[VALOR]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210-4E83-912D-318F8192C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Planilha1!$A$2:$A$4</c:f>
              <c:strCache>
                <c:ptCount val="3"/>
                <c:pt idx="0">
                  <c:v>TPS1 - Class I</c:v>
                </c:pt>
                <c:pt idx="1">
                  <c:v>TPS 5 a 10 - Class 2 </c:v>
                </c:pt>
                <c:pt idx="2">
                  <c:v>TPS 11  - Class 2 </c:v>
                </c:pt>
              </c:strCache>
            </c:strRef>
          </c:cat>
          <c:val>
            <c:numRef>
              <c:f>Planilha1!$C$2:$C$4</c:f>
              <c:numCache>
                <c:formatCode>General</c:formatCode>
                <c:ptCount val="3"/>
                <c:pt idx="0">
                  <c:v>15</c:v>
                </c:pt>
                <c:pt idx="1">
                  <c:v>53</c:v>
                </c:pt>
                <c:pt idx="2">
                  <c:v>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1210-4E83-912D-318F8192C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0038"/>
        <c:axId val="666436488"/>
      </c:barChart>
      <c:catAx>
        <c:axId val="109900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Arial"/>
              </a:defRPr>
            </a:pPr>
            <a:endParaRPr lang="en-BR"/>
          </a:p>
        </c:txPr>
        <c:crossAx val="666436488"/>
        <c:crosses val="autoZero"/>
        <c:auto val="1"/>
        <c:lblAlgn val="ctr"/>
        <c:lblOffset val="100"/>
        <c:noMultiLvlLbl val="1"/>
      </c:catAx>
      <c:valAx>
        <c:axId val="6664364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0" i="0">
                    <a:solidFill>
                      <a:srgbClr val="000000"/>
                    </a:solidFill>
                    <a:latin typeface="+mn-lt"/>
                  </a:rPr>
                  <a:t>Amount of transcripts  </a:t>
                </a:r>
              </a:p>
            </c:rich>
          </c:tx>
          <c:layout>
            <c:manualLayout>
              <c:xMode val="edge"/>
              <c:yMode val="edge"/>
              <c:x val="1.1829319814110688E-2"/>
              <c:y val="0.274758432973656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BR"/>
          </a:p>
        </c:txPr>
        <c:crossAx val="1099003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200" b="0" i="0">
                <a:latin typeface="Arial"/>
              </a:defRPr>
            </a:pPr>
            <a:endParaRPr lang="en-BR"/>
          </a:p>
        </c:txPr>
      </c:legendEntry>
      <c:legendEntry>
        <c:idx val="1"/>
        <c:txPr>
          <a:bodyPr/>
          <a:lstStyle/>
          <a:p>
            <a:pPr lvl="0">
              <a:defRPr sz="1200" b="0" i="0">
                <a:latin typeface="Arial"/>
              </a:defRPr>
            </a:pPr>
            <a:endParaRPr lang="en-BR"/>
          </a:p>
        </c:txPr>
      </c:legendEntry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4</xdr:row>
      <xdr:rowOff>171450</xdr:rowOff>
    </xdr:from>
    <xdr:ext cx="7334250" cy="3657600"/>
    <xdr:graphicFrame macro="">
      <xdr:nvGraphicFramePr>
        <xdr:cNvPr id="1456541003" name="Chart 1">
          <a:extLst>
            <a:ext uri="{FF2B5EF4-FFF2-40B4-BE49-F238E27FC236}">
              <a16:creationId xmlns:a16="http://schemas.microsoft.com/office/drawing/2014/main" id="{00000000-0008-0000-1000-00004B0DD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72325" cy="3667125"/>
    <xdr:graphicFrame macro="">
      <xdr:nvGraphicFramePr>
        <xdr:cNvPr id="389373836" name="Chart 2">
          <a:extLst>
            <a:ext uri="{FF2B5EF4-FFF2-40B4-BE49-F238E27FC236}">
              <a16:creationId xmlns:a16="http://schemas.microsoft.com/office/drawing/2014/main" id="{00000000-0008-0000-1100-00008C5F35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zoomScale="70" zoomScaleNormal="70" workbookViewId="0">
      <selection sqref="A1:G1"/>
    </sheetView>
  </sheetViews>
  <sheetFormatPr baseColWidth="10" defaultColWidth="12.6640625" defaultRowHeight="15" customHeight="1" x14ac:dyDescent="0.2"/>
  <cols>
    <col min="1" max="1" width="74.6640625" style="5" customWidth="1"/>
    <col min="2" max="2" width="21.1640625" style="5" customWidth="1"/>
    <col min="3" max="3" width="22.1640625" style="5" bestFit="1" customWidth="1"/>
    <col min="4" max="4" width="29.1640625" style="5" customWidth="1"/>
    <col min="5" max="5" width="29" style="5" customWidth="1"/>
    <col min="6" max="6" width="15.1640625" style="5" bestFit="1" customWidth="1"/>
    <col min="7" max="7" width="34.1640625" style="5" bestFit="1" customWidth="1"/>
    <col min="8" max="8" width="28.5" style="5" customWidth="1"/>
    <col min="9" max="9" width="9.83203125" style="5" customWidth="1"/>
    <col min="10" max="10" width="16.6640625" style="5" customWidth="1"/>
    <col min="11" max="12" width="19" style="5" customWidth="1"/>
    <col min="13" max="13" width="12.1640625" style="5" customWidth="1"/>
    <col min="14" max="14" width="20.1640625" style="5" customWidth="1"/>
    <col min="15" max="15" width="13.33203125" style="5" customWidth="1"/>
    <col min="16" max="16" width="11" style="5" customWidth="1"/>
    <col min="17" max="17" width="5.6640625" style="5" customWidth="1"/>
    <col min="18" max="18" width="15.33203125" style="5" customWidth="1"/>
    <col min="19" max="19" width="19.5" style="5" customWidth="1"/>
    <col min="20" max="20" width="7.83203125" style="5" customWidth="1"/>
    <col min="21" max="21" width="13.5" style="5" customWidth="1"/>
    <col min="22" max="26" width="9.83203125" style="5" customWidth="1"/>
    <col min="27" max="16384" width="12.6640625" style="5"/>
  </cols>
  <sheetData>
    <row r="1" spans="1:26" ht="84" customHeight="1" x14ac:dyDescent="0.2">
      <c r="A1" s="327" t="s">
        <v>1210</v>
      </c>
      <c r="B1" s="327"/>
      <c r="C1" s="327"/>
      <c r="D1" s="327"/>
      <c r="E1" s="327"/>
      <c r="F1" s="327"/>
      <c r="G1" s="327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4.25" customHeight="1" x14ac:dyDescent="0.2">
      <c r="A2" s="310" t="s">
        <v>0</v>
      </c>
      <c r="B2" s="310" t="s">
        <v>1</v>
      </c>
      <c r="C2" s="311" t="s">
        <v>2</v>
      </c>
      <c r="D2" s="312" t="s">
        <v>3</v>
      </c>
      <c r="E2" s="311" t="s">
        <v>4</v>
      </c>
      <c r="F2" s="311" t="s">
        <v>1219</v>
      </c>
      <c r="G2" s="311" t="s">
        <v>5</v>
      </c>
      <c r="H2" s="6"/>
      <c r="I2" s="4"/>
      <c r="J2" s="4"/>
      <c r="K2" s="4"/>
      <c r="L2" s="4"/>
      <c r="M2" s="4"/>
      <c r="N2" s="4"/>
      <c r="O2" s="6"/>
      <c r="P2" s="6"/>
      <c r="Q2" s="6"/>
      <c r="R2" s="6"/>
    </row>
    <row r="3" spans="1:26" ht="14.25" customHeight="1" x14ac:dyDescent="0.2">
      <c r="A3" s="340" t="s">
        <v>6</v>
      </c>
      <c r="B3" s="307" t="s">
        <v>7</v>
      </c>
      <c r="C3" s="308" t="s">
        <v>8</v>
      </c>
      <c r="D3" s="307" t="s">
        <v>9</v>
      </c>
      <c r="E3" s="307" t="s">
        <v>10</v>
      </c>
      <c r="F3" s="309" t="s">
        <v>11</v>
      </c>
      <c r="G3" s="328" t="s">
        <v>1218</v>
      </c>
      <c r="I3" s="4"/>
      <c r="J3" s="4"/>
      <c r="K3" s="4"/>
      <c r="L3" s="4"/>
      <c r="M3" s="4"/>
      <c r="N3" s="4"/>
      <c r="O3" s="4"/>
      <c r="P3" s="4"/>
      <c r="Q3" s="4"/>
      <c r="R3" s="4"/>
    </row>
    <row r="4" spans="1:26" ht="14.25" customHeight="1" x14ac:dyDescent="0.2">
      <c r="A4" s="334"/>
      <c r="B4" s="332" t="s">
        <v>12</v>
      </c>
      <c r="C4" s="10" t="s">
        <v>13</v>
      </c>
      <c r="D4" s="7" t="s">
        <v>14</v>
      </c>
      <c r="E4" s="7" t="s">
        <v>10</v>
      </c>
      <c r="F4" s="329" t="s">
        <v>15</v>
      </c>
      <c r="G4" s="32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">
      <c r="A5" s="334"/>
      <c r="B5" s="318"/>
      <c r="C5" s="10" t="s">
        <v>16</v>
      </c>
      <c r="D5" s="7" t="s">
        <v>17</v>
      </c>
      <c r="E5" s="7" t="s">
        <v>10</v>
      </c>
      <c r="F5" s="320"/>
      <c r="G5" s="323"/>
      <c r="H5" s="1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">
      <c r="A6" s="334"/>
      <c r="B6" s="320"/>
      <c r="C6" s="10" t="s">
        <v>18</v>
      </c>
      <c r="D6" s="7" t="s">
        <v>19</v>
      </c>
      <c r="E6" s="7" t="s">
        <v>10</v>
      </c>
      <c r="F6" s="9" t="s">
        <v>20</v>
      </c>
      <c r="G6" s="3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">
      <c r="A7" s="334"/>
      <c r="B7" s="12" t="s">
        <v>21</v>
      </c>
      <c r="C7" s="8" t="s">
        <v>22</v>
      </c>
      <c r="D7" s="7" t="s">
        <v>23</v>
      </c>
      <c r="E7" s="7" t="s">
        <v>10</v>
      </c>
      <c r="F7" s="329" t="s">
        <v>24</v>
      </c>
      <c r="G7" s="32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">
      <c r="A8" s="334"/>
      <c r="B8" s="12" t="s">
        <v>25</v>
      </c>
      <c r="C8" s="10" t="s">
        <v>26</v>
      </c>
      <c r="D8" s="7" t="s">
        <v>27</v>
      </c>
      <c r="E8" s="7" t="s">
        <v>10</v>
      </c>
      <c r="F8" s="318"/>
      <c r="G8" s="32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">
      <c r="A9" s="334"/>
      <c r="B9" s="12" t="s">
        <v>28</v>
      </c>
      <c r="C9" s="10" t="s">
        <v>29</v>
      </c>
      <c r="D9" s="7" t="s">
        <v>30</v>
      </c>
      <c r="E9" s="7" t="s">
        <v>10</v>
      </c>
      <c r="F9" s="318"/>
      <c r="G9" s="32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8.5" customHeight="1" x14ac:dyDescent="0.2">
      <c r="A10" s="334"/>
      <c r="B10" s="332" t="s">
        <v>31</v>
      </c>
      <c r="C10" s="10" t="s">
        <v>32</v>
      </c>
      <c r="D10" s="7" t="s">
        <v>33</v>
      </c>
      <c r="E10" s="7" t="s">
        <v>10</v>
      </c>
      <c r="F10" s="318"/>
      <c r="G10" s="32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">
      <c r="A11" s="334"/>
      <c r="B11" s="318"/>
      <c r="C11" s="10" t="s">
        <v>34</v>
      </c>
      <c r="D11" s="7" t="s">
        <v>35</v>
      </c>
      <c r="E11" s="7" t="s">
        <v>10</v>
      </c>
      <c r="F11" s="318"/>
      <c r="G11" s="32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">
      <c r="A12" s="334"/>
      <c r="B12" s="320"/>
      <c r="C12" s="10" t="s">
        <v>36</v>
      </c>
      <c r="D12" s="7" t="s">
        <v>37</v>
      </c>
      <c r="E12" s="7" t="s">
        <v>10</v>
      </c>
      <c r="F12" s="320"/>
      <c r="G12" s="32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thickBot="1" x14ac:dyDescent="0.25">
      <c r="A13" s="334"/>
      <c r="B13" s="13" t="s">
        <v>38</v>
      </c>
      <c r="C13" s="14" t="s">
        <v>39</v>
      </c>
      <c r="D13" s="13" t="s">
        <v>40</v>
      </c>
      <c r="E13" s="13" t="s">
        <v>10</v>
      </c>
      <c r="F13" s="15" t="s">
        <v>41</v>
      </c>
      <c r="G13" s="32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">
      <c r="A14" s="334"/>
      <c r="B14" s="16" t="s">
        <v>7</v>
      </c>
      <c r="C14" s="17" t="s">
        <v>42</v>
      </c>
      <c r="D14" s="18" t="s">
        <v>1228</v>
      </c>
      <c r="E14" s="18" t="s">
        <v>10</v>
      </c>
      <c r="F14" s="19" t="s">
        <v>43</v>
      </c>
      <c r="G14" s="330" t="s">
        <v>1223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">
      <c r="A15" s="334"/>
      <c r="B15" s="332" t="s">
        <v>28</v>
      </c>
      <c r="C15" s="10" t="s">
        <v>44</v>
      </c>
      <c r="D15" s="7" t="s">
        <v>1230</v>
      </c>
      <c r="E15" s="7" t="s">
        <v>10</v>
      </c>
      <c r="F15" s="329" t="s">
        <v>24</v>
      </c>
      <c r="G15" s="32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">
      <c r="A16" s="334"/>
      <c r="B16" s="320"/>
      <c r="C16" s="10" t="s">
        <v>45</v>
      </c>
      <c r="D16" s="7" t="s">
        <v>1229</v>
      </c>
      <c r="E16" s="7"/>
      <c r="F16" s="320"/>
      <c r="G16" s="32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">
      <c r="A17" s="334"/>
      <c r="B17" s="7" t="s">
        <v>25</v>
      </c>
      <c r="C17" s="10" t="s">
        <v>46</v>
      </c>
      <c r="D17" s="7" t="s">
        <v>1231</v>
      </c>
      <c r="E17" s="7" t="s">
        <v>10</v>
      </c>
      <c r="F17" s="20" t="s">
        <v>47</v>
      </c>
      <c r="G17" s="3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">
      <c r="A18" s="334"/>
      <c r="B18" s="12" t="s">
        <v>31</v>
      </c>
      <c r="C18" s="10" t="s">
        <v>48</v>
      </c>
      <c r="D18" s="7" t="s">
        <v>1232</v>
      </c>
      <c r="E18" s="7" t="s">
        <v>10</v>
      </c>
      <c r="F18" s="20" t="s">
        <v>49</v>
      </c>
      <c r="G18" s="32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">
      <c r="A19" s="334"/>
      <c r="B19" s="7" t="s">
        <v>28</v>
      </c>
      <c r="C19" s="10" t="s">
        <v>50</v>
      </c>
      <c r="D19" s="7" t="s">
        <v>1233</v>
      </c>
      <c r="E19" s="7" t="s">
        <v>10</v>
      </c>
      <c r="F19" s="20" t="s">
        <v>51</v>
      </c>
      <c r="G19" s="32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">
      <c r="A20" s="334"/>
      <c r="B20" s="7" t="s">
        <v>31</v>
      </c>
      <c r="C20" s="10" t="s">
        <v>52</v>
      </c>
      <c r="D20" s="7" t="s">
        <v>1234</v>
      </c>
      <c r="E20" s="7" t="s">
        <v>10</v>
      </c>
      <c r="F20" s="21" t="s">
        <v>53</v>
      </c>
      <c r="G20" s="32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">
      <c r="A21" s="334"/>
      <c r="B21" s="332" t="s">
        <v>38</v>
      </c>
      <c r="C21" s="10" t="s">
        <v>54</v>
      </c>
      <c r="D21" s="7" t="s">
        <v>1235</v>
      </c>
      <c r="E21" s="22"/>
      <c r="F21" s="339" t="s">
        <v>55</v>
      </c>
      <c r="G21" s="32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">
      <c r="A22" s="334"/>
      <c r="B22" s="320"/>
      <c r="C22" s="10" t="s">
        <v>56</v>
      </c>
      <c r="D22" s="7" t="s">
        <v>1237</v>
      </c>
      <c r="E22" s="18" t="s">
        <v>10</v>
      </c>
      <c r="F22" s="320"/>
      <c r="G22" s="32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">
      <c r="A23" s="334"/>
      <c r="B23" s="7" t="s">
        <v>25</v>
      </c>
      <c r="C23" s="10" t="s">
        <v>57</v>
      </c>
      <c r="D23" s="7" t="s">
        <v>1236</v>
      </c>
      <c r="E23" s="7" t="s">
        <v>10</v>
      </c>
      <c r="F23" s="20" t="s">
        <v>47</v>
      </c>
      <c r="G23" s="32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thickBot="1" x14ac:dyDescent="0.25">
      <c r="A24" s="334"/>
      <c r="B24" s="22" t="s">
        <v>31</v>
      </c>
      <c r="C24" s="14" t="s">
        <v>58</v>
      </c>
      <c r="D24" s="13" t="s">
        <v>1238</v>
      </c>
      <c r="E24" s="13" t="s">
        <v>10</v>
      </c>
      <c r="F24" s="15" t="s">
        <v>53</v>
      </c>
      <c r="G24" s="33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">
      <c r="A25" s="334"/>
      <c r="B25" s="330" t="s">
        <v>7</v>
      </c>
      <c r="C25" s="23" t="s">
        <v>59</v>
      </c>
      <c r="D25" s="24" t="s">
        <v>60</v>
      </c>
      <c r="E25" s="24" t="s">
        <v>61</v>
      </c>
      <c r="F25" s="325" t="s">
        <v>11</v>
      </c>
      <c r="G25" s="326" t="s">
        <v>1224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">
      <c r="A26" s="334"/>
      <c r="B26" s="320"/>
      <c r="C26" s="23" t="s">
        <v>62</v>
      </c>
      <c r="D26" s="24" t="s">
        <v>63</v>
      </c>
      <c r="E26" s="24" t="s">
        <v>64</v>
      </c>
      <c r="F26" s="320"/>
      <c r="G26" s="32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">
      <c r="A27" s="334"/>
      <c r="B27" s="332" t="s">
        <v>25</v>
      </c>
      <c r="C27" s="25" t="s">
        <v>65</v>
      </c>
      <c r="D27" s="24" t="s">
        <v>66</v>
      </c>
      <c r="E27" s="24" t="s">
        <v>67</v>
      </c>
      <c r="F27" s="24" t="s">
        <v>24</v>
      </c>
      <c r="G27" s="32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">
      <c r="A28" s="334"/>
      <c r="B28" s="320"/>
      <c r="C28" s="23" t="s">
        <v>68</v>
      </c>
      <c r="D28" s="24" t="s">
        <v>69</v>
      </c>
      <c r="E28" s="24" t="s">
        <v>70</v>
      </c>
      <c r="F28" s="24" t="s">
        <v>71</v>
      </c>
      <c r="G28" s="32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">
      <c r="A29" s="334"/>
      <c r="B29" s="332" t="s">
        <v>28</v>
      </c>
      <c r="C29" s="23" t="s">
        <v>72</v>
      </c>
      <c r="D29" s="24" t="s">
        <v>73</v>
      </c>
      <c r="E29" s="24" t="s">
        <v>74</v>
      </c>
      <c r="F29" s="317" t="s">
        <v>24</v>
      </c>
      <c r="G29" s="32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">
      <c r="A30" s="334"/>
      <c r="B30" s="318"/>
      <c r="C30" s="23" t="s">
        <v>75</v>
      </c>
      <c r="D30" s="24" t="s">
        <v>76</v>
      </c>
      <c r="E30" s="24" t="s">
        <v>77</v>
      </c>
      <c r="F30" s="318"/>
      <c r="G30" s="32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">
      <c r="A31" s="334"/>
      <c r="B31" s="320"/>
      <c r="C31" s="23" t="s">
        <v>78</v>
      </c>
      <c r="D31" s="24" t="s">
        <v>79</v>
      </c>
      <c r="E31" s="24" t="s">
        <v>80</v>
      </c>
      <c r="F31" s="320"/>
      <c r="G31" s="32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">
      <c r="A32" s="334"/>
      <c r="B32" s="332" t="s">
        <v>31</v>
      </c>
      <c r="C32" s="23" t="s">
        <v>81</v>
      </c>
      <c r="D32" s="24" t="s">
        <v>82</v>
      </c>
      <c r="E32" s="24" t="s">
        <v>83</v>
      </c>
      <c r="F32" s="329" t="s">
        <v>1220</v>
      </c>
      <c r="G32" s="32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">
      <c r="A33" s="334"/>
      <c r="B33" s="318"/>
      <c r="C33" s="23" t="s">
        <v>84</v>
      </c>
      <c r="D33" s="24" t="s">
        <v>85</v>
      </c>
      <c r="E33" s="26" t="s">
        <v>86</v>
      </c>
      <c r="F33" s="318"/>
      <c r="G33" s="32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">
      <c r="A34" s="334"/>
      <c r="B34" s="320"/>
      <c r="C34" s="23" t="s">
        <v>87</v>
      </c>
      <c r="D34" s="24" t="s">
        <v>88</v>
      </c>
      <c r="E34" s="24" t="s">
        <v>89</v>
      </c>
      <c r="F34" s="320"/>
      <c r="G34" s="32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">
      <c r="A35" s="334"/>
      <c r="B35" s="332" t="s">
        <v>38</v>
      </c>
      <c r="C35" s="23" t="s">
        <v>90</v>
      </c>
      <c r="D35" s="24" t="s">
        <v>91</v>
      </c>
      <c r="E35" s="24" t="s">
        <v>92</v>
      </c>
      <c r="F35" s="317" t="s">
        <v>93</v>
      </c>
      <c r="G35" s="32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">
      <c r="A36" s="334"/>
      <c r="B36" s="318"/>
      <c r="C36" s="23" t="s">
        <v>94</v>
      </c>
      <c r="D36" s="24" t="s">
        <v>95</v>
      </c>
      <c r="E36" s="24" t="s">
        <v>96</v>
      </c>
      <c r="F36" s="320"/>
      <c r="G36" s="32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">
      <c r="A37" s="334"/>
      <c r="B37" s="318"/>
      <c r="C37" s="23" t="s">
        <v>97</v>
      </c>
      <c r="D37" s="24" t="s">
        <v>98</v>
      </c>
      <c r="E37" s="24" t="s">
        <v>99</v>
      </c>
      <c r="F37" s="317" t="s">
        <v>41</v>
      </c>
      <c r="G37" s="32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">
      <c r="A38" s="334"/>
      <c r="B38" s="320"/>
      <c r="C38" s="23" t="s">
        <v>100</v>
      </c>
      <c r="D38" s="24" t="s">
        <v>101</v>
      </c>
      <c r="E38" s="24" t="s">
        <v>102</v>
      </c>
      <c r="F38" s="320"/>
      <c r="G38" s="32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">
      <c r="A39" s="335"/>
      <c r="B39" s="22" t="s">
        <v>10</v>
      </c>
      <c r="C39" s="27" t="s">
        <v>1213</v>
      </c>
      <c r="D39" s="28" t="s">
        <v>103</v>
      </c>
      <c r="E39" s="28" t="s">
        <v>104</v>
      </c>
      <c r="F39" s="28" t="s">
        <v>105</v>
      </c>
      <c r="G39" s="32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">
      <c r="A40" s="333" t="s">
        <v>106</v>
      </c>
      <c r="B40" s="330" t="s">
        <v>107</v>
      </c>
      <c r="C40" s="10" t="s">
        <v>108</v>
      </c>
      <c r="D40" s="18" t="s">
        <v>109</v>
      </c>
      <c r="E40" s="18" t="s">
        <v>10</v>
      </c>
      <c r="F40" s="321" t="s">
        <v>110</v>
      </c>
      <c r="G40" s="322" t="s">
        <v>1214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">
      <c r="A41" s="334"/>
      <c r="B41" s="318"/>
      <c r="C41" s="10" t="s">
        <v>111</v>
      </c>
      <c r="D41" s="7" t="s">
        <v>112</v>
      </c>
      <c r="E41" s="7" t="s">
        <v>10</v>
      </c>
      <c r="F41" s="318"/>
      <c r="G41" s="3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">
      <c r="A42" s="334"/>
      <c r="B42" s="318"/>
      <c r="C42" s="10" t="s">
        <v>113</v>
      </c>
      <c r="D42" s="7" t="s">
        <v>114</v>
      </c>
      <c r="E42" s="7" t="s">
        <v>10</v>
      </c>
      <c r="F42" s="318"/>
      <c r="G42" s="3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">
      <c r="A43" s="334"/>
      <c r="B43" s="320"/>
      <c r="C43" s="10" t="s">
        <v>115</v>
      </c>
      <c r="D43" s="7" t="s">
        <v>116</v>
      </c>
      <c r="E43" s="7" t="s">
        <v>10</v>
      </c>
      <c r="F43" s="318"/>
      <c r="G43" s="3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">
      <c r="A44" s="334"/>
      <c r="B44" s="317" t="s">
        <v>117</v>
      </c>
      <c r="C44" s="10" t="s">
        <v>118</v>
      </c>
      <c r="D44" s="7" t="s">
        <v>119</v>
      </c>
      <c r="E44" s="7" t="s">
        <v>10</v>
      </c>
      <c r="F44" s="318"/>
      <c r="G44" s="3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">
      <c r="A45" s="334"/>
      <c r="B45" s="320"/>
      <c r="C45" s="10" t="s">
        <v>120</v>
      </c>
      <c r="D45" s="7" t="s">
        <v>121</v>
      </c>
      <c r="E45" s="7" t="s">
        <v>10</v>
      </c>
      <c r="F45" s="318"/>
      <c r="G45" s="3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">
      <c r="A46" s="334"/>
      <c r="B46" s="317" t="s">
        <v>107</v>
      </c>
      <c r="C46" s="10" t="s">
        <v>122</v>
      </c>
      <c r="D46" s="7" t="s">
        <v>123</v>
      </c>
      <c r="E46" s="7" t="s">
        <v>10</v>
      </c>
      <c r="F46" s="318"/>
      <c r="G46" s="32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">
      <c r="A47" s="334"/>
      <c r="B47" s="320"/>
      <c r="C47" s="8" t="s">
        <v>124</v>
      </c>
      <c r="D47" s="7" t="s">
        <v>125</v>
      </c>
      <c r="E47" s="7" t="s">
        <v>10</v>
      </c>
      <c r="F47" s="318"/>
      <c r="G47" s="32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">
      <c r="A48" s="334"/>
      <c r="B48" s="26" t="s">
        <v>117</v>
      </c>
      <c r="C48" s="10" t="s">
        <v>126</v>
      </c>
      <c r="D48" s="7" t="s">
        <v>127</v>
      </c>
      <c r="E48" s="7" t="s">
        <v>10</v>
      </c>
      <c r="F48" s="318"/>
      <c r="G48" s="32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">
      <c r="A49" s="334"/>
      <c r="B49" s="29" t="s">
        <v>107</v>
      </c>
      <c r="C49" s="14" t="s">
        <v>128</v>
      </c>
      <c r="D49" s="13" t="s">
        <v>129</v>
      </c>
      <c r="E49" s="13" t="s">
        <v>10</v>
      </c>
      <c r="F49" s="319"/>
      <c r="G49" s="32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334"/>
      <c r="B50" s="30" t="s">
        <v>130</v>
      </c>
      <c r="C50" s="31" t="s">
        <v>131</v>
      </c>
      <c r="D50" s="32" t="s">
        <v>132</v>
      </c>
      <c r="E50" s="32" t="s">
        <v>133</v>
      </c>
      <c r="F50" s="325" t="s">
        <v>110</v>
      </c>
      <c r="G50" s="314" t="s">
        <v>134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">
      <c r="A51" s="334"/>
      <c r="B51" s="26" t="s">
        <v>117</v>
      </c>
      <c r="C51" s="23" t="s">
        <v>135</v>
      </c>
      <c r="D51" s="24" t="s">
        <v>136</v>
      </c>
      <c r="E51" s="24" t="s">
        <v>137</v>
      </c>
      <c r="F51" s="320"/>
      <c r="G51" s="31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">
      <c r="A52" s="334"/>
      <c r="B52" s="317" t="s">
        <v>107</v>
      </c>
      <c r="C52" s="23" t="s">
        <v>138</v>
      </c>
      <c r="D52" s="24" t="s">
        <v>139</v>
      </c>
      <c r="E52" s="24" t="s">
        <v>140</v>
      </c>
      <c r="F52" s="26" t="s">
        <v>141</v>
      </c>
      <c r="G52" s="31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">
      <c r="A53" s="334"/>
      <c r="B53" s="320"/>
      <c r="C53" s="23" t="s">
        <v>142</v>
      </c>
      <c r="D53" s="24" t="s">
        <v>143</v>
      </c>
      <c r="E53" s="24" t="s">
        <v>144</v>
      </c>
      <c r="F53" s="26" t="s">
        <v>145</v>
      </c>
      <c r="G53" s="31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">
      <c r="A54" s="334"/>
      <c r="B54" s="26" t="s">
        <v>130</v>
      </c>
      <c r="C54" s="23" t="s">
        <v>146</v>
      </c>
      <c r="D54" s="24" t="s">
        <v>147</v>
      </c>
      <c r="E54" s="24" t="s">
        <v>148</v>
      </c>
      <c r="F54" s="317" t="s">
        <v>110</v>
      </c>
      <c r="G54" s="31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">
      <c r="A55" s="334"/>
      <c r="B55" s="317" t="s">
        <v>107</v>
      </c>
      <c r="C55" s="23" t="s">
        <v>149</v>
      </c>
      <c r="D55" s="24" t="s">
        <v>150</v>
      </c>
      <c r="E55" s="24" t="s">
        <v>151</v>
      </c>
      <c r="F55" s="318"/>
      <c r="G55" s="31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51" x14ac:dyDescent="0.2">
      <c r="A56" s="334"/>
      <c r="B56" s="318"/>
      <c r="C56" s="35" t="s">
        <v>152</v>
      </c>
      <c r="D56" s="26" t="s">
        <v>153</v>
      </c>
      <c r="E56" s="26" t="s">
        <v>154</v>
      </c>
      <c r="F56" s="320"/>
      <c r="G56" s="313" t="s">
        <v>1225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">
      <c r="A57" s="334"/>
      <c r="B57" s="318"/>
      <c r="C57" s="23" t="s">
        <v>155</v>
      </c>
      <c r="D57" s="24" t="s">
        <v>156</v>
      </c>
      <c r="E57" s="24" t="s">
        <v>157</v>
      </c>
      <c r="F57" s="26" t="s">
        <v>145</v>
      </c>
      <c r="G57" s="31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334"/>
      <c r="B58" s="320"/>
      <c r="C58" s="23" t="s">
        <v>158</v>
      </c>
      <c r="D58" s="24" t="s">
        <v>159</v>
      </c>
      <c r="E58" s="24" t="s">
        <v>160</v>
      </c>
      <c r="F58" s="26" t="s">
        <v>161</v>
      </c>
      <c r="G58" s="31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">
      <c r="A59" s="334"/>
      <c r="B59" s="26" t="s">
        <v>162</v>
      </c>
      <c r="C59" s="23" t="s">
        <v>163</v>
      </c>
      <c r="D59" s="24" t="s">
        <v>164</v>
      </c>
      <c r="E59" s="24" t="s">
        <v>165</v>
      </c>
      <c r="F59" s="26" t="s">
        <v>166</v>
      </c>
      <c r="G59" s="31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">
      <c r="A60" s="334"/>
      <c r="B60" s="26" t="s">
        <v>130</v>
      </c>
      <c r="C60" s="23" t="s">
        <v>167</v>
      </c>
      <c r="D60" s="24" t="s">
        <v>168</v>
      </c>
      <c r="E60" s="24" t="s">
        <v>169</v>
      </c>
      <c r="F60" s="317" t="s">
        <v>110</v>
      </c>
      <c r="G60" s="31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">
      <c r="A61" s="334"/>
      <c r="B61" s="26" t="s">
        <v>117</v>
      </c>
      <c r="C61" s="23" t="s">
        <v>170</v>
      </c>
      <c r="D61" s="24" t="s">
        <v>171</v>
      </c>
      <c r="E61" s="24" t="s">
        <v>137</v>
      </c>
      <c r="F61" s="318"/>
      <c r="G61" s="31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">
      <c r="A62" s="334"/>
      <c r="B62" s="37" t="s">
        <v>130</v>
      </c>
      <c r="C62" s="38" t="s">
        <v>172</v>
      </c>
      <c r="D62" s="39" t="s">
        <v>173</v>
      </c>
      <c r="E62" s="39" t="s">
        <v>174</v>
      </c>
      <c r="F62" s="318"/>
      <c r="G62" s="31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334"/>
      <c r="B63" s="40" t="s">
        <v>117</v>
      </c>
      <c r="C63" s="31" t="s">
        <v>175</v>
      </c>
      <c r="D63" s="32" t="s">
        <v>1239</v>
      </c>
      <c r="E63" s="32" t="s">
        <v>176</v>
      </c>
      <c r="F63" s="325" t="s">
        <v>110</v>
      </c>
      <c r="G63" s="330" t="s">
        <v>1217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">
      <c r="A64" s="334"/>
      <c r="B64" s="26" t="s">
        <v>130</v>
      </c>
      <c r="C64" s="23" t="s">
        <v>177</v>
      </c>
      <c r="D64" s="24" t="s">
        <v>1240</v>
      </c>
      <c r="E64" s="24" t="s">
        <v>178</v>
      </c>
      <c r="F64" s="318"/>
      <c r="G64" s="32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">
      <c r="A65" s="334"/>
      <c r="B65" s="317" t="s">
        <v>107</v>
      </c>
      <c r="C65" s="23" t="s">
        <v>179</v>
      </c>
      <c r="D65" s="24" t="s">
        <v>1241</v>
      </c>
      <c r="E65" s="24" t="s">
        <v>180</v>
      </c>
      <c r="F65" s="318"/>
      <c r="G65" s="32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">
      <c r="A66" s="334"/>
      <c r="B66" s="318"/>
      <c r="C66" s="23" t="s">
        <v>181</v>
      </c>
      <c r="D66" s="24" t="s">
        <v>1242</v>
      </c>
      <c r="E66" s="24" t="s">
        <v>182</v>
      </c>
      <c r="F66" s="318"/>
      <c r="G66" s="32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">
      <c r="A67" s="334"/>
      <c r="B67" s="318"/>
      <c r="C67" s="23" t="s">
        <v>183</v>
      </c>
      <c r="D67" s="24" t="s">
        <v>1243</v>
      </c>
      <c r="E67" s="24" t="s">
        <v>184</v>
      </c>
      <c r="F67" s="320"/>
      <c r="G67" s="32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">
      <c r="A68" s="334"/>
      <c r="B68" s="318"/>
      <c r="C68" s="23" t="s">
        <v>185</v>
      </c>
      <c r="D68" s="24" t="s">
        <v>1245</v>
      </c>
      <c r="E68" s="24" t="s">
        <v>186</v>
      </c>
      <c r="F68" s="317" t="s">
        <v>145</v>
      </c>
      <c r="G68" s="32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">
      <c r="A69" s="334"/>
      <c r="B69" s="318"/>
      <c r="C69" s="23" t="s">
        <v>187</v>
      </c>
      <c r="D69" s="24" t="s">
        <v>1246</v>
      </c>
      <c r="E69" s="24" t="s">
        <v>188</v>
      </c>
      <c r="F69" s="318"/>
      <c r="G69" s="32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">
      <c r="A70" s="334"/>
      <c r="B70" s="320"/>
      <c r="C70" s="23" t="s">
        <v>189</v>
      </c>
      <c r="D70" s="24" t="s">
        <v>1247</v>
      </c>
      <c r="E70" s="24" t="s">
        <v>190</v>
      </c>
      <c r="F70" s="320"/>
      <c r="G70" s="32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">
      <c r="A71" s="334"/>
      <c r="B71" s="317" t="s">
        <v>191</v>
      </c>
      <c r="C71" s="23" t="s">
        <v>192</v>
      </c>
      <c r="D71" s="24" t="s">
        <v>1248</v>
      </c>
      <c r="E71" s="24" t="s">
        <v>193</v>
      </c>
      <c r="F71" s="317" t="s">
        <v>141</v>
      </c>
      <c r="G71" s="32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">
      <c r="A72" s="334"/>
      <c r="B72" s="318"/>
      <c r="C72" s="23" t="s">
        <v>194</v>
      </c>
      <c r="D72" s="24" t="s">
        <v>1249</v>
      </c>
      <c r="E72" s="24" t="s">
        <v>195</v>
      </c>
      <c r="F72" s="318"/>
      <c r="G72" s="32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thickBot="1" x14ac:dyDescent="0.25">
      <c r="A73" s="335"/>
      <c r="B73" s="318"/>
      <c r="C73" s="38" t="s">
        <v>196</v>
      </c>
      <c r="D73" s="28" t="s">
        <v>1250</v>
      </c>
      <c r="E73" s="28" t="s">
        <v>197</v>
      </c>
      <c r="F73" s="319"/>
      <c r="G73" s="32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5" thickBot="1" x14ac:dyDescent="0.25">
      <c r="A74" s="336" t="s">
        <v>198</v>
      </c>
      <c r="B74" s="41" t="s">
        <v>10</v>
      </c>
      <c r="C74" s="42" t="s">
        <v>199</v>
      </c>
      <c r="D74" s="43" t="s">
        <v>200</v>
      </c>
      <c r="E74" s="43" t="s">
        <v>10</v>
      </c>
      <c r="F74" s="43" t="s">
        <v>201</v>
      </c>
      <c r="G74" s="43" t="s">
        <v>1216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52" thickBot="1" x14ac:dyDescent="0.25">
      <c r="A75" s="337"/>
      <c r="B75" s="41" t="s">
        <v>10</v>
      </c>
      <c r="C75" s="44" t="s">
        <v>202</v>
      </c>
      <c r="D75" s="45" t="s">
        <v>1244</v>
      </c>
      <c r="E75" s="45" t="s">
        <v>10</v>
      </c>
      <c r="F75" s="45" t="s">
        <v>201</v>
      </c>
      <c r="G75" s="46" t="s">
        <v>1215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02" x14ac:dyDescent="0.2">
      <c r="A76" s="338"/>
      <c r="B76" s="40" t="s">
        <v>10</v>
      </c>
      <c r="C76" s="47" t="s">
        <v>203</v>
      </c>
      <c r="D76" s="48" t="s">
        <v>204</v>
      </c>
      <c r="E76" s="49" t="s">
        <v>205</v>
      </c>
      <c r="F76" s="40" t="s">
        <v>201</v>
      </c>
      <c r="G76" s="49" t="s">
        <v>1226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">
      <c r="A77" s="50" t="s">
        <v>206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">
      <c r="A78" s="51" t="s">
        <v>207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">
      <c r="A79" s="51" t="s">
        <v>1211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">
      <c r="A80" s="5" t="s">
        <v>1227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">
      <c r="A82" s="1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1">
    <mergeCell ref="A74:A76"/>
    <mergeCell ref="B10:B12"/>
    <mergeCell ref="B15:B16"/>
    <mergeCell ref="F21:F22"/>
    <mergeCell ref="B25:B26"/>
    <mergeCell ref="F25:F26"/>
    <mergeCell ref="F29:F31"/>
    <mergeCell ref="F32:F34"/>
    <mergeCell ref="F63:F67"/>
    <mergeCell ref="B21:B22"/>
    <mergeCell ref="B65:B70"/>
    <mergeCell ref="B71:B73"/>
    <mergeCell ref="A3:A39"/>
    <mergeCell ref="B27:B28"/>
    <mergeCell ref="B29:B31"/>
    <mergeCell ref="B32:B34"/>
    <mergeCell ref="B44:B45"/>
    <mergeCell ref="B46:B47"/>
    <mergeCell ref="B52:B53"/>
    <mergeCell ref="B55:B58"/>
    <mergeCell ref="A1:G1"/>
    <mergeCell ref="G3:G13"/>
    <mergeCell ref="F4:F5"/>
    <mergeCell ref="F7:F12"/>
    <mergeCell ref="G14:G24"/>
    <mergeCell ref="F15:F16"/>
    <mergeCell ref="B4:B6"/>
    <mergeCell ref="B35:B38"/>
    <mergeCell ref="A40:A73"/>
    <mergeCell ref="B40:B43"/>
    <mergeCell ref="G63:G73"/>
    <mergeCell ref="F68:F70"/>
    <mergeCell ref="F71:F73"/>
    <mergeCell ref="F35:F36"/>
    <mergeCell ref="F37:F38"/>
    <mergeCell ref="F40:F49"/>
    <mergeCell ref="G40:G49"/>
    <mergeCell ref="F50:F51"/>
    <mergeCell ref="F54:F56"/>
    <mergeCell ref="F60:F62"/>
    <mergeCell ref="G25:G39"/>
  </mergeCells>
  <pageMargins left="0.511811024" right="0.511811024" top="0.78740157499999996" bottom="0.7874015749999999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Z1000"/>
  <sheetViews>
    <sheetView showGridLines="0" workbookViewId="0">
      <pane ySplit="2" topLeftCell="A9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6.5" style="5" customWidth="1"/>
    <col min="3" max="3" width="18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1" width="22.33203125" style="5" customWidth="1"/>
    <col min="12" max="12" width="25.33203125" style="5" customWidth="1"/>
    <col min="13" max="13" width="24.33203125" style="5" customWidth="1"/>
    <col min="14" max="14" width="8.6640625" style="5" customWidth="1"/>
    <col min="15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5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228" t="s">
        <v>839</v>
      </c>
      <c r="B3" s="18" t="s">
        <v>10</v>
      </c>
      <c r="C3" s="196" t="s">
        <v>10</v>
      </c>
      <c r="D3" s="30" t="s">
        <v>10</v>
      </c>
      <c r="E3" s="196" t="s">
        <v>10</v>
      </c>
      <c r="F3" s="196" t="s">
        <v>10</v>
      </c>
      <c r="G3" s="196" t="s">
        <v>10</v>
      </c>
      <c r="H3" s="196" t="s">
        <v>10</v>
      </c>
      <c r="I3" s="196" t="s">
        <v>10</v>
      </c>
      <c r="J3" s="195" t="s">
        <v>10</v>
      </c>
      <c r="K3" s="196" t="s">
        <v>10</v>
      </c>
      <c r="L3" s="228" t="e">
        <f t="shared" ref="L3:L42" si="0">(H3-G3)/I3*100</f>
        <v>#VALUE!</v>
      </c>
      <c r="M3" s="196">
        <v>110</v>
      </c>
      <c r="N3" s="30"/>
      <c r="O3" s="251"/>
      <c r="P3" s="30"/>
      <c r="Q3" s="30"/>
      <c r="R3" s="26"/>
      <c r="S3" s="59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248" t="s">
        <v>840</v>
      </c>
      <c r="B4" s="7" t="s">
        <v>841</v>
      </c>
      <c r="C4" s="24" t="s">
        <v>10</v>
      </c>
      <c r="D4" s="26" t="s">
        <v>842</v>
      </c>
      <c r="E4" s="24">
        <v>325</v>
      </c>
      <c r="F4" s="24">
        <v>359</v>
      </c>
      <c r="G4" s="24">
        <v>7</v>
      </c>
      <c r="H4" s="24">
        <v>38</v>
      </c>
      <c r="I4" s="24">
        <v>38</v>
      </c>
      <c r="J4" s="197">
        <v>20.22</v>
      </c>
      <c r="K4" s="24">
        <v>12.1</v>
      </c>
      <c r="L4" s="228">
        <f t="shared" si="0"/>
        <v>81.578947368421055</v>
      </c>
      <c r="M4" s="24">
        <v>944</v>
      </c>
      <c r="N4" s="26"/>
      <c r="O4" s="252"/>
      <c r="P4" s="26"/>
      <c r="Q4" s="26"/>
      <c r="R4" s="26"/>
      <c r="S4" s="67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53"/>
      <c r="B5" s="39"/>
      <c r="C5" s="39" t="s">
        <v>10</v>
      </c>
      <c r="D5" s="39"/>
      <c r="E5" s="39">
        <v>406</v>
      </c>
      <c r="F5" s="39">
        <v>442</v>
      </c>
      <c r="G5" s="39">
        <v>5</v>
      </c>
      <c r="H5" s="39">
        <v>38</v>
      </c>
      <c r="I5" s="39">
        <v>38</v>
      </c>
      <c r="J5" s="198">
        <v>21.48</v>
      </c>
      <c r="K5" s="39"/>
      <c r="L5" s="39">
        <f t="shared" si="0"/>
        <v>86.842105263157904</v>
      </c>
      <c r="M5" s="39"/>
      <c r="N5" s="37"/>
      <c r="O5" s="254"/>
      <c r="P5" s="37"/>
      <c r="Q5" s="37"/>
      <c r="R5" s="37"/>
      <c r="S5" s="62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35" t="s">
        <v>843</v>
      </c>
      <c r="B6" s="16" t="s">
        <v>841</v>
      </c>
      <c r="C6" s="33"/>
      <c r="D6" s="34" t="s">
        <v>842</v>
      </c>
      <c r="E6" s="33">
        <v>445</v>
      </c>
      <c r="F6" s="33">
        <v>484</v>
      </c>
      <c r="G6" s="33">
        <v>1</v>
      </c>
      <c r="H6" s="33">
        <v>37</v>
      </c>
      <c r="I6" s="33">
        <v>38</v>
      </c>
      <c r="J6" s="212">
        <v>12.31</v>
      </c>
      <c r="K6" s="33">
        <v>12.1</v>
      </c>
      <c r="L6" s="33">
        <f t="shared" si="0"/>
        <v>94.73684210526315</v>
      </c>
      <c r="M6" s="33">
        <v>1047</v>
      </c>
      <c r="N6" s="34"/>
      <c r="O6" s="255"/>
      <c r="P6" s="34"/>
      <c r="Q6" s="34"/>
      <c r="R6" s="34"/>
      <c r="S6" s="58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28"/>
      <c r="B7" s="18"/>
      <c r="C7" s="196"/>
      <c r="D7" s="30"/>
      <c r="E7" s="196">
        <v>879</v>
      </c>
      <c r="F7" s="196">
        <v>911</v>
      </c>
      <c r="G7" s="196">
        <v>6</v>
      </c>
      <c r="H7" s="196">
        <v>37</v>
      </c>
      <c r="I7" s="196">
        <v>38</v>
      </c>
      <c r="J7" s="195">
        <v>15.87</v>
      </c>
      <c r="K7" s="196"/>
      <c r="L7" s="228">
        <f t="shared" si="0"/>
        <v>81.578947368421055</v>
      </c>
      <c r="M7" s="196"/>
      <c r="N7" s="30"/>
      <c r="O7" s="251"/>
      <c r="P7" s="30"/>
      <c r="Q7" s="30"/>
      <c r="R7" s="30"/>
      <c r="S7" s="59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48" t="s">
        <v>844</v>
      </c>
      <c r="B8" s="7" t="s">
        <v>841</v>
      </c>
      <c r="C8" s="24"/>
      <c r="D8" s="26" t="s">
        <v>842</v>
      </c>
      <c r="E8" s="24">
        <v>516</v>
      </c>
      <c r="F8" s="24">
        <v>552</v>
      </c>
      <c r="G8" s="24">
        <v>5</v>
      </c>
      <c r="H8" s="24">
        <v>38</v>
      </c>
      <c r="I8" s="24">
        <v>38</v>
      </c>
      <c r="J8" s="197">
        <v>22.26</v>
      </c>
      <c r="K8" s="24">
        <v>12.1</v>
      </c>
      <c r="L8" s="228">
        <f t="shared" si="0"/>
        <v>86.842105263157904</v>
      </c>
      <c r="M8" s="24">
        <v>651</v>
      </c>
      <c r="N8" s="26"/>
      <c r="O8" s="252"/>
      <c r="P8" s="26"/>
      <c r="Q8" s="26"/>
      <c r="R8" s="26"/>
      <c r="S8" s="67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48" t="s">
        <v>845</v>
      </c>
      <c r="B9" s="7" t="s">
        <v>841</v>
      </c>
      <c r="C9" s="24"/>
      <c r="D9" s="26" t="s">
        <v>842</v>
      </c>
      <c r="E9" s="24">
        <v>341</v>
      </c>
      <c r="F9" s="24">
        <v>375</v>
      </c>
      <c r="G9" s="24">
        <v>7</v>
      </c>
      <c r="H9" s="24">
        <v>38</v>
      </c>
      <c r="I9" s="24">
        <v>38</v>
      </c>
      <c r="J9" s="195">
        <v>20.190000000000001</v>
      </c>
      <c r="K9" s="24">
        <v>12.1</v>
      </c>
      <c r="L9" s="228">
        <f t="shared" si="0"/>
        <v>81.578947368421055</v>
      </c>
      <c r="M9" s="24">
        <v>960</v>
      </c>
      <c r="N9" s="26"/>
      <c r="O9" s="252"/>
      <c r="P9" s="26"/>
      <c r="Q9" s="26"/>
      <c r="R9" s="26"/>
      <c r="S9" s="67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35" t="s">
        <v>846</v>
      </c>
      <c r="B10" s="16" t="s">
        <v>841</v>
      </c>
      <c r="C10" s="33"/>
      <c r="D10" s="34" t="s">
        <v>842</v>
      </c>
      <c r="E10" s="33">
        <v>449</v>
      </c>
      <c r="F10" s="33">
        <v>483</v>
      </c>
      <c r="G10" s="33">
        <v>7</v>
      </c>
      <c r="H10" s="33">
        <v>38</v>
      </c>
      <c r="I10" s="33">
        <v>38</v>
      </c>
      <c r="J10" s="212">
        <v>18.350000000000001</v>
      </c>
      <c r="K10" s="33">
        <v>12.1</v>
      </c>
      <c r="L10" s="39">
        <f t="shared" si="0"/>
        <v>81.578947368421055</v>
      </c>
      <c r="M10" s="33">
        <v>1131</v>
      </c>
      <c r="N10" s="34"/>
      <c r="O10" s="255"/>
      <c r="P10" s="34"/>
      <c r="Q10" s="34"/>
      <c r="R10" s="34"/>
      <c r="S10" s="58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228"/>
      <c r="B11" s="18"/>
      <c r="C11" s="196"/>
      <c r="D11" s="30"/>
      <c r="E11" s="196">
        <v>909</v>
      </c>
      <c r="F11" s="196">
        <v>942</v>
      </c>
      <c r="G11" s="196">
        <v>5</v>
      </c>
      <c r="H11" s="196">
        <v>37</v>
      </c>
      <c r="I11" s="196">
        <v>38</v>
      </c>
      <c r="J11" s="195">
        <v>15.7</v>
      </c>
      <c r="K11" s="196"/>
      <c r="L11" s="228">
        <f t="shared" si="0"/>
        <v>84.210526315789465</v>
      </c>
      <c r="M11" s="196"/>
      <c r="N11" s="30"/>
      <c r="O11" s="251"/>
      <c r="P11" s="30"/>
      <c r="Q11" s="30"/>
      <c r="R11" s="30"/>
      <c r="S11" s="59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48" t="s">
        <v>847</v>
      </c>
      <c r="B12" s="7" t="s">
        <v>841</v>
      </c>
      <c r="C12" s="24"/>
      <c r="D12" s="26" t="s">
        <v>842</v>
      </c>
      <c r="E12" s="24">
        <v>423</v>
      </c>
      <c r="F12" s="24">
        <v>455</v>
      </c>
      <c r="G12" s="24">
        <v>6</v>
      </c>
      <c r="H12" s="24">
        <v>37</v>
      </c>
      <c r="I12" s="24">
        <v>38</v>
      </c>
      <c r="J12" s="197">
        <v>16.690000000000001</v>
      </c>
      <c r="K12" s="24">
        <v>12.1</v>
      </c>
      <c r="L12" s="228">
        <f t="shared" si="0"/>
        <v>81.578947368421055</v>
      </c>
      <c r="M12" s="24">
        <v>636</v>
      </c>
      <c r="N12" s="26"/>
      <c r="O12" s="252"/>
      <c r="P12" s="26"/>
      <c r="Q12" s="26"/>
      <c r="R12" s="26"/>
      <c r="S12" s="67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35"/>
      <c r="B13" s="16"/>
      <c r="C13" s="33"/>
      <c r="D13" s="34"/>
      <c r="E13" s="33">
        <v>439</v>
      </c>
      <c r="F13" s="33">
        <v>475</v>
      </c>
      <c r="G13" s="33">
        <v>5</v>
      </c>
      <c r="H13" s="33">
        <v>38</v>
      </c>
      <c r="I13" s="33">
        <v>38</v>
      </c>
      <c r="J13" s="212">
        <v>21.36</v>
      </c>
      <c r="K13" s="33"/>
      <c r="L13" s="39">
        <f t="shared" si="0"/>
        <v>86.842105263157904</v>
      </c>
      <c r="M13" s="33"/>
      <c r="N13" s="34"/>
      <c r="O13" s="255"/>
      <c r="P13" s="34"/>
      <c r="Q13" s="34"/>
      <c r="R13" s="34"/>
      <c r="S13" s="58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235" t="s">
        <v>848</v>
      </c>
      <c r="B14" s="16" t="s">
        <v>841</v>
      </c>
      <c r="C14" s="33"/>
      <c r="D14" s="34" t="s">
        <v>842</v>
      </c>
      <c r="E14" s="33">
        <v>478</v>
      </c>
      <c r="F14" s="33">
        <v>517</v>
      </c>
      <c r="G14" s="33">
        <v>1</v>
      </c>
      <c r="H14" s="33">
        <v>37</v>
      </c>
      <c r="I14" s="33">
        <v>38</v>
      </c>
      <c r="J14" s="212">
        <v>12.2</v>
      </c>
      <c r="K14" s="33">
        <v>12.1</v>
      </c>
      <c r="L14" s="33">
        <f t="shared" si="0"/>
        <v>94.73684210526315</v>
      </c>
      <c r="M14" s="33">
        <v>1125</v>
      </c>
      <c r="N14" s="34"/>
      <c r="O14" s="255"/>
      <c r="P14" s="34"/>
      <c r="Q14" s="34"/>
      <c r="R14" s="34"/>
      <c r="S14" s="58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28"/>
      <c r="B15" s="18"/>
      <c r="C15" s="196"/>
      <c r="D15" s="30"/>
      <c r="E15" s="196">
        <v>912</v>
      </c>
      <c r="F15" s="196">
        <v>944</v>
      </c>
      <c r="G15" s="196">
        <v>6</v>
      </c>
      <c r="H15" s="196">
        <v>37</v>
      </c>
      <c r="I15" s="196">
        <v>38</v>
      </c>
      <c r="J15" s="195">
        <v>15.76</v>
      </c>
      <c r="K15" s="196"/>
      <c r="L15" s="228">
        <f t="shared" si="0"/>
        <v>81.578947368421055</v>
      </c>
      <c r="M15" s="196"/>
      <c r="N15" s="30"/>
      <c r="O15" s="251"/>
      <c r="P15" s="30"/>
      <c r="Q15" s="30"/>
      <c r="R15" s="30"/>
      <c r="S15" s="59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235"/>
      <c r="B16" s="16"/>
      <c r="C16" s="33"/>
      <c r="D16" s="34"/>
      <c r="E16" s="33">
        <v>439</v>
      </c>
      <c r="F16" s="33">
        <v>475</v>
      </c>
      <c r="G16" s="33">
        <v>5</v>
      </c>
      <c r="H16" s="33">
        <v>38</v>
      </c>
      <c r="I16" s="33">
        <v>38</v>
      </c>
      <c r="J16" s="212">
        <v>21.61</v>
      </c>
      <c r="K16" s="33"/>
      <c r="L16" s="39">
        <f t="shared" si="0"/>
        <v>86.842105263157904</v>
      </c>
      <c r="M16" s="33"/>
      <c r="N16" s="34"/>
      <c r="O16" s="255"/>
      <c r="P16" s="34"/>
      <c r="Q16" s="34"/>
      <c r="R16" s="34"/>
      <c r="S16" s="58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35" t="s">
        <v>849</v>
      </c>
      <c r="B17" s="16" t="s">
        <v>841</v>
      </c>
      <c r="C17" s="33"/>
      <c r="D17" s="34" t="s">
        <v>842</v>
      </c>
      <c r="E17" s="33">
        <v>478</v>
      </c>
      <c r="F17" s="33">
        <v>517</v>
      </c>
      <c r="G17" s="33">
        <v>1</v>
      </c>
      <c r="H17" s="33">
        <v>37</v>
      </c>
      <c r="I17" s="33">
        <v>38</v>
      </c>
      <c r="J17" s="212">
        <v>12.44</v>
      </c>
      <c r="K17" s="33">
        <v>12.1</v>
      </c>
      <c r="L17" s="33">
        <f t="shared" si="0"/>
        <v>94.73684210526315</v>
      </c>
      <c r="M17" s="33">
        <v>967</v>
      </c>
      <c r="N17" s="34"/>
      <c r="O17" s="255"/>
      <c r="P17" s="34"/>
      <c r="Q17" s="34"/>
      <c r="R17" s="34"/>
      <c r="S17" s="58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28"/>
      <c r="B18" s="196"/>
      <c r="C18" s="196"/>
      <c r="D18" s="196"/>
      <c r="E18" s="196">
        <v>912</v>
      </c>
      <c r="F18" s="196">
        <v>944</v>
      </c>
      <c r="G18" s="196">
        <v>6</v>
      </c>
      <c r="H18" s="196">
        <v>37</v>
      </c>
      <c r="I18" s="196">
        <v>38</v>
      </c>
      <c r="J18" s="195">
        <v>15.53</v>
      </c>
      <c r="K18" s="196"/>
      <c r="L18" s="228">
        <f t="shared" si="0"/>
        <v>81.578947368421055</v>
      </c>
      <c r="M18" s="196"/>
      <c r="N18" s="30"/>
      <c r="O18" s="251"/>
      <c r="P18" s="30"/>
      <c r="Q18" s="30"/>
      <c r="R18" s="30"/>
      <c r="S18" s="59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235" t="s">
        <v>850</v>
      </c>
      <c r="B19" s="16" t="s">
        <v>841</v>
      </c>
      <c r="C19" s="33"/>
      <c r="D19" s="34" t="s">
        <v>842</v>
      </c>
      <c r="E19" s="33">
        <v>439</v>
      </c>
      <c r="F19" s="33">
        <v>475</v>
      </c>
      <c r="G19" s="33">
        <v>5</v>
      </c>
      <c r="H19" s="33">
        <v>38</v>
      </c>
      <c r="I19" s="33">
        <v>38</v>
      </c>
      <c r="J19" s="212">
        <v>21.6</v>
      </c>
      <c r="K19" s="39">
        <v>12.1</v>
      </c>
      <c r="L19" s="39">
        <f t="shared" si="0"/>
        <v>86.842105263157904</v>
      </c>
      <c r="M19" s="33"/>
      <c r="N19" s="34"/>
      <c r="O19" s="255"/>
      <c r="P19" s="34"/>
      <c r="Q19" s="34"/>
      <c r="R19" s="34"/>
      <c r="S19" s="58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228"/>
      <c r="B20" s="196"/>
      <c r="C20" s="196"/>
      <c r="D20" s="30"/>
      <c r="E20" s="196">
        <v>478</v>
      </c>
      <c r="F20" s="196">
        <v>517</v>
      </c>
      <c r="G20" s="196">
        <v>1</v>
      </c>
      <c r="H20" s="196">
        <v>37</v>
      </c>
      <c r="I20" s="196">
        <v>38</v>
      </c>
      <c r="J20" s="195">
        <v>12.43</v>
      </c>
      <c r="K20" s="196"/>
      <c r="L20" s="228">
        <f t="shared" si="0"/>
        <v>94.73684210526315</v>
      </c>
      <c r="M20" s="196">
        <v>972</v>
      </c>
      <c r="N20" s="30"/>
      <c r="O20" s="251"/>
      <c r="P20" s="30"/>
      <c r="Q20" s="30"/>
      <c r="R20" s="30"/>
      <c r="S20" s="59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235"/>
      <c r="B21" s="16"/>
      <c r="C21" s="33"/>
      <c r="D21" s="34"/>
      <c r="E21" s="33">
        <v>423</v>
      </c>
      <c r="F21" s="33">
        <v>459</v>
      </c>
      <c r="G21" s="33">
        <v>5</v>
      </c>
      <c r="H21" s="33">
        <v>38</v>
      </c>
      <c r="I21" s="33">
        <v>38</v>
      </c>
      <c r="J21" s="212">
        <v>21.38</v>
      </c>
      <c r="K21" s="39"/>
      <c r="L21" s="39">
        <f t="shared" si="0"/>
        <v>86.842105263157904</v>
      </c>
      <c r="M21" s="33"/>
      <c r="N21" s="34"/>
      <c r="O21" s="255"/>
      <c r="P21" s="34"/>
      <c r="Q21" s="34"/>
      <c r="R21" s="34"/>
      <c r="S21" s="58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35" t="s">
        <v>851</v>
      </c>
      <c r="B22" s="16" t="s">
        <v>841</v>
      </c>
      <c r="C22" s="33"/>
      <c r="D22" s="34" t="s">
        <v>842</v>
      </c>
      <c r="E22" s="33">
        <v>462</v>
      </c>
      <c r="F22" s="33">
        <v>501</v>
      </c>
      <c r="G22" s="33">
        <v>1</v>
      </c>
      <c r="H22" s="33">
        <v>37</v>
      </c>
      <c r="I22" s="33">
        <v>38</v>
      </c>
      <c r="J22" s="212">
        <v>12.22</v>
      </c>
      <c r="K22" s="33">
        <v>12.1</v>
      </c>
      <c r="L22" s="33">
        <f t="shared" si="0"/>
        <v>94.73684210526315</v>
      </c>
      <c r="M22" s="33">
        <v>1109</v>
      </c>
      <c r="N22" s="34"/>
      <c r="O22" s="255"/>
      <c r="P22" s="34"/>
      <c r="Q22" s="34"/>
      <c r="R22" s="34"/>
      <c r="S22" s="58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28"/>
      <c r="B23" s="18"/>
      <c r="C23" s="196"/>
      <c r="D23" s="30"/>
      <c r="E23" s="196">
        <v>896</v>
      </c>
      <c r="F23" s="196">
        <v>928</v>
      </c>
      <c r="G23" s="196">
        <v>6</v>
      </c>
      <c r="H23" s="196">
        <v>37</v>
      </c>
      <c r="I23" s="196">
        <v>38</v>
      </c>
      <c r="J23" s="195">
        <v>15.78</v>
      </c>
      <c r="K23" s="196"/>
      <c r="L23" s="228">
        <f t="shared" si="0"/>
        <v>81.578947368421055</v>
      </c>
      <c r="M23" s="196"/>
      <c r="N23" s="30"/>
      <c r="O23" s="251"/>
      <c r="P23" s="30"/>
      <c r="Q23" s="30"/>
      <c r="R23" s="30"/>
      <c r="S23" s="59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35"/>
      <c r="B24" s="16" t="s">
        <v>841</v>
      </c>
      <c r="C24" s="33" t="s">
        <v>10</v>
      </c>
      <c r="D24" s="34" t="s">
        <v>842</v>
      </c>
      <c r="E24" s="33">
        <v>457</v>
      </c>
      <c r="F24" s="33">
        <v>493</v>
      </c>
      <c r="G24" s="33">
        <v>5</v>
      </c>
      <c r="H24" s="33">
        <v>38</v>
      </c>
      <c r="I24" s="33">
        <v>38</v>
      </c>
      <c r="J24" s="212">
        <v>22.58</v>
      </c>
      <c r="K24" s="33">
        <v>12.1</v>
      </c>
      <c r="L24" s="39">
        <f t="shared" si="0"/>
        <v>86.842105263157904</v>
      </c>
      <c r="M24" s="33"/>
      <c r="N24" s="34"/>
      <c r="O24" s="255"/>
      <c r="P24" s="34"/>
      <c r="Q24" s="34"/>
      <c r="R24" s="34"/>
      <c r="S24" s="58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28" t="s">
        <v>852</v>
      </c>
      <c r="B25" s="18" t="s">
        <v>853</v>
      </c>
      <c r="C25" s="196"/>
      <c r="D25" s="30" t="s">
        <v>854</v>
      </c>
      <c r="E25" s="196">
        <v>5</v>
      </c>
      <c r="F25" s="196">
        <v>33</v>
      </c>
      <c r="G25" s="196">
        <v>1</v>
      </c>
      <c r="H25" s="196">
        <v>29</v>
      </c>
      <c r="I25" s="196">
        <v>30</v>
      </c>
      <c r="J25" s="195">
        <v>22.56</v>
      </c>
      <c r="K25" s="196">
        <v>22.4</v>
      </c>
      <c r="L25" s="228">
        <f t="shared" si="0"/>
        <v>93.333333333333329</v>
      </c>
      <c r="M25" s="196">
        <v>543</v>
      </c>
      <c r="N25" s="30"/>
      <c r="O25" s="251"/>
      <c r="P25" s="30"/>
      <c r="Q25" s="30"/>
      <c r="R25" s="30"/>
      <c r="S25" s="59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48" t="s">
        <v>855</v>
      </c>
      <c r="B26" s="7" t="s">
        <v>841</v>
      </c>
      <c r="C26" s="24"/>
      <c r="D26" s="26" t="s">
        <v>842</v>
      </c>
      <c r="E26" s="24">
        <v>428</v>
      </c>
      <c r="F26" s="24">
        <v>460</v>
      </c>
      <c r="G26" s="24">
        <v>6</v>
      </c>
      <c r="H26" s="24">
        <v>37</v>
      </c>
      <c r="I26" s="24">
        <v>38</v>
      </c>
      <c r="J26" s="197">
        <v>16.59</v>
      </c>
      <c r="K26" s="24">
        <v>12.1</v>
      </c>
      <c r="L26" s="228">
        <f t="shared" si="0"/>
        <v>81.578947368421055</v>
      </c>
      <c r="M26" s="24">
        <v>675</v>
      </c>
      <c r="N26" s="26"/>
      <c r="O26" s="252"/>
      <c r="P26" s="26"/>
      <c r="Q26" s="26"/>
      <c r="R26" s="26"/>
      <c r="S26" s="67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35"/>
      <c r="B27" s="16"/>
      <c r="C27" s="33"/>
      <c r="D27" s="34"/>
      <c r="E27" s="33">
        <v>439</v>
      </c>
      <c r="F27" s="33">
        <v>475</v>
      </c>
      <c r="G27" s="33">
        <v>5</v>
      </c>
      <c r="H27" s="33">
        <v>38</v>
      </c>
      <c r="I27" s="33">
        <v>38</v>
      </c>
      <c r="J27" s="212">
        <v>21.36</v>
      </c>
      <c r="K27" s="33"/>
      <c r="L27" s="39">
        <f t="shared" si="0"/>
        <v>86.842105263157904</v>
      </c>
      <c r="M27" s="33"/>
      <c r="N27" s="34"/>
      <c r="O27" s="255"/>
      <c r="P27" s="34"/>
      <c r="Q27" s="34"/>
      <c r="R27" s="34"/>
      <c r="S27" s="58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35" t="s">
        <v>856</v>
      </c>
      <c r="B28" s="16" t="s">
        <v>841</v>
      </c>
      <c r="C28" s="33"/>
      <c r="D28" s="34" t="s">
        <v>842</v>
      </c>
      <c r="E28" s="33">
        <v>478</v>
      </c>
      <c r="F28" s="33">
        <v>517</v>
      </c>
      <c r="G28" s="33">
        <v>1</v>
      </c>
      <c r="H28" s="33">
        <v>37</v>
      </c>
      <c r="I28" s="33">
        <v>38</v>
      </c>
      <c r="J28" s="212">
        <v>12.2</v>
      </c>
      <c r="K28" s="33">
        <v>12.1</v>
      </c>
      <c r="L28" s="33">
        <f t="shared" si="0"/>
        <v>94.73684210526315</v>
      </c>
      <c r="M28" s="33">
        <v>1125</v>
      </c>
      <c r="N28" s="34"/>
      <c r="O28" s="255"/>
      <c r="P28" s="34"/>
      <c r="Q28" s="34"/>
      <c r="R28" s="34"/>
      <c r="S28" s="58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28"/>
      <c r="B29" s="18"/>
      <c r="C29" s="196"/>
      <c r="D29" s="30"/>
      <c r="E29" s="196">
        <v>912</v>
      </c>
      <c r="F29" s="196">
        <v>944</v>
      </c>
      <c r="G29" s="196">
        <v>6</v>
      </c>
      <c r="H29" s="196">
        <v>37</v>
      </c>
      <c r="I29" s="196">
        <v>38</v>
      </c>
      <c r="J29" s="195">
        <v>15.76</v>
      </c>
      <c r="K29" s="196"/>
      <c r="L29" s="228">
        <f t="shared" si="0"/>
        <v>81.578947368421055</v>
      </c>
      <c r="M29" s="196"/>
      <c r="N29" s="30"/>
      <c r="O29" s="251"/>
      <c r="P29" s="30"/>
      <c r="Q29" s="30"/>
      <c r="R29" s="30"/>
      <c r="S29" s="59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35" t="s">
        <v>857</v>
      </c>
      <c r="B30" s="16" t="s">
        <v>841</v>
      </c>
      <c r="C30" s="33"/>
      <c r="D30" s="34" t="s">
        <v>842</v>
      </c>
      <c r="E30" s="33">
        <v>439</v>
      </c>
      <c r="F30" s="33">
        <v>475</v>
      </c>
      <c r="G30" s="33">
        <v>5</v>
      </c>
      <c r="H30" s="33">
        <v>38</v>
      </c>
      <c r="I30" s="33">
        <v>38</v>
      </c>
      <c r="J30" s="212">
        <v>21.6</v>
      </c>
      <c r="K30" s="33">
        <v>12.1</v>
      </c>
      <c r="L30" s="39">
        <f t="shared" si="0"/>
        <v>86.842105263157904</v>
      </c>
      <c r="M30" s="33">
        <v>972</v>
      </c>
      <c r="N30" s="34"/>
      <c r="O30" s="255"/>
      <c r="P30" s="34"/>
      <c r="Q30" s="34"/>
      <c r="R30" s="34"/>
      <c r="S30" s="58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228"/>
      <c r="B31" s="196"/>
      <c r="C31" s="196"/>
      <c r="D31" s="196"/>
      <c r="E31" s="196">
        <v>478</v>
      </c>
      <c r="F31" s="196">
        <v>517</v>
      </c>
      <c r="G31" s="196">
        <v>1</v>
      </c>
      <c r="H31" s="196">
        <v>37</v>
      </c>
      <c r="I31" s="196">
        <v>38</v>
      </c>
      <c r="J31" s="195">
        <v>12.43</v>
      </c>
      <c r="K31" s="196"/>
      <c r="L31" s="228">
        <f t="shared" si="0"/>
        <v>94.73684210526315</v>
      </c>
      <c r="M31" s="196"/>
      <c r="N31" s="30"/>
      <c r="O31" s="251"/>
      <c r="P31" s="30"/>
      <c r="Q31" s="30"/>
      <c r="R31" s="30"/>
      <c r="S31" s="59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235"/>
      <c r="B32" s="16"/>
      <c r="C32" s="33"/>
      <c r="D32" s="34"/>
      <c r="E32" s="33">
        <v>439</v>
      </c>
      <c r="F32" s="33">
        <v>475</v>
      </c>
      <c r="G32" s="33">
        <v>5</v>
      </c>
      <c r="H32" s="33">
        <v>38</v>
      </c>
      <c r="I32" s="33">
        <v>38</v>
      </c>
      <c r="J32" s="212">
        <v>21.36</v>
      </c>
      <c r="K32" s="33"/>
      <c r="L32" s="39">
        <f t="shared" si="0"/>
        <v>86.842105263157904</v>
      </c>
      <c r="M32" s="33"/>
      <c r="N32" s="34"/>
      <c r="O32" s="255"/>
      <c r="P32" s="34"/>
      <c r="Q32" s="34"/>
      <c r="R32" s="34"/>
      <c r="S32" s="58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235" t="s">
        <v>858</v>
      </c>
      <c r="B33" s="16" t="s">
        <v>841</v>
      </c>
      <c r="C33" s="33"/>
      <c r="D33" s="34" t="s">
        <v>842</v>
      </c>
      <c r="E33" s="33">
        <v>478</v>
      </c>
      <c r="F33" s="33">
        <v>517</v>
      </c>
      <c r="G33" s="33">
        <v>1</v>
      </c>
      <c r="H33" s="33">
        <v>37</v>
      </c>
      <c r="I33" s="33">
        <v>38</v>
      </c>
      <c r="J33" s="212">
        <v>12.2</v>
      </c>
      <c r="K33" s="33">
        <v>12.1</v>
      </c>
      <c r="L33" s="33">
        <f t="shared" si="0"/>
        <v>94.73684210526315</v>
      </c>
      <c r="M33" s="33">
        <v>1125</v>
      </c>
      <c r="N33" s="34"/>
      <c r="O33" s="255"/>
      <c r="P33" s="34"/>
      <c r="Q33" s="34"/>
      <c r="R33" s="34"/>
      <c r="S33" s="58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228"/>
      <c r="B34" s="18"/>
      <c r="C34" s="196"/>
      <c r="D34" s="30"/>
      <c r="E34" s="196">
        <v>912</v>
      </c>
      <c r="F34" s="196">
        <v>944</v>
      </c>
      <c r="G34" s="196">
        <v>6</v>
      </c>
      <c r="H34" s="196">
        <v>37</v>
      </c>
      <c r="I34" s="196">
        <v>38</v>
      </c>
      <c r="J34" s="195">
        <v>15.76</v>
      </c>
      <c r="K34" s="196"/>
      <c r="L34" s="228">
        <f t="shared" si="0"/>
        <v>81.578947368421055</v>
      </c>
      <c r="M34" s="196"/>
      <c r="N34" s="30"/>
      <c r="O34" s="251"/>
      <c r="P34" s="30"/>
      <c r="Q34" s="30"/>
      <c r="R34" s="30"/>
      <c r="S34" s="59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248" t="s">
        <v>859</v>
      </c>
      <c r="B35" s="7" t="s">
        <v>841</v>
      </c>
      <c r="C35" s="24"/>
      <c r="D35" s="26" t="s">
        <v>842</v>
      </c>
      <c r="E35" s="24">
        <v>321</v>
      </c>
      <c r="F35" s="24">
        <v>353</v>
      </c>
      <c r="G35" s="24">
        <v>6</v>
      </c>
      <c r="H35" s="24">
        <v>37</v>
      </c>
      <c r="I35" s="24">
        <v>38</v>
      </c>
      <c r="J35" s="197">
        <v>16.989999999999998</v>
      </c>
      <c r="K35" s="24">
        <v>12.1</v>
      </c>
      <c r="L35" s="228">
        <f t="shared" si="0"/>
        <v>81.578947368421055</v>
      </c>
      <c r="M35" s="24">
        <v>534</v>
      </c>
      <c r="N35" s="26"/>
      <c r="O35" s="252"/>
      <c r="P35" s="26"/>
      <c r="Q35" s="26"/>
      <c r="R35" s="26"/>
      <c r="S35" s="67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235" t="s">
        <v>860</v>
      </c>
      <c r="B36" s="22" t="s">
        <v>841</v>
      </c>
      <c r="C36" s="39"/>
      <c r="D36" s="37" t="s">
        <v>842</v>
      </c>
      <c r="E36" s="33">
        <v>83</v>
      </c>
      <c r="F36" s="33">
        <v>119</v>
      </c>
      <c r="G36" s="33">
        <v>5</v>
      </c>
      <c r="H36" s="33">
        <v>38</v>
      </c>
      <c r="I36" s="33">
        <v>38</v>
      </c>
      <c r="J36" s="212">
        <v>23.08</v>
      </c>
      <c r="K36" s="33">
        <v>12.1</v>
      </c>
      <c r="L36" s="39">
        <f t="shared" si="0"/>
        <v>86.842105263157904</v>
      </c>
      <c r="M36" s="33">
        <v>412</v>
      </c>
      <c r="N36" s="34"/>
      <c r="O36" s="255"/>
      <c r="P36" s="34"/>
      <c r="Q36" s="34"/>
      <c r="R36" s="34"/>
      <c r="S36" s="58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228"/>
      <c r="B37" s="18"/>
      <c r="C37" s="196"/>
      <c r="D37" s="30"/>
      <c r="E37" s="196">
        <v>122</v>
      </c>
      <c r="F37" s="196">
        <v>161</v>
      </c>
      <c r="G37" s="196">
        <v>1</v>
      </c>
      <c r="H37" s="196">
        <v>37</v>
      </c>
      <c r="I37" s="196">
        <v>38</v>
      </c>
      <c r="J37" s="195">
        <v>13.91</v>
      </c>
      <c r="K37" s="196"/>
      <c r="L37" s="228">
        <f t="shared" si="0"/>
        <v>94.73684210526315</v>
      </c>
      <c r="M37" s="196"/>
      <c r="N37" s="30"/>
      <c r="O37" s="251"/>
      <c r="P37" s="30"/>
      <c r="Q37" s="30"/>
      <c r="R37" s="30"/>
      <c r="S37" s="59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235" t="s">
        <v>861</v>
      </c>
      <c r="B38" s="22" t="s">
        <v>841</v>
      </c>
      <c r="C38" s="39"/>
      <c r="D38" s="37" t="s">
        <v>842</v>
      </c>
      <c r="E38" s="33">
        <v>584</v>
      </c>
      <c r="F38" s="33">
        <v>620</v>
      </c>
      <c r="G38" s="33">
        <v>5</v>
      </c>
      <c r="H38" s="33">
        <v>38</v>
      </c>
      <c r="I38" s="33">
        <v>38</v>
      </c>
      <c r="J38" s="212">
        <v>21.17</v>
      </c>
      <c r="K38" s="33">
        <v>12.1</v>
      </c>
      <c r="L38" s="39">
        <f t="shared" si="0"/>
        <v>86.842105263157904</v>
      </c>
      <c r="M38" s="33">
        <v>1270</v>
      </c>
      <c r="N38" s="34"/>
      <c r="O38" s="255"/>
      <c r="P38" s="34"/>
      <c r="Q38" s="34"/>
      <c r="R38" s="34"/>
      <c r="S38" s="58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228"/>
      <c r="B39" s="196"/>
      <c r="C39" s="196"/>
      <c r="D39" s="196"/>
      <c r="E39" s="196">
        <v>1057</v>
      </c>
      <c r="F39" s="196">
        <v>1089</v>
      </c>
      <c r="G39" s="196">
        <v>6</v>
      </c>
      <c r="H39" s="196">
        <v>37</v>
      </c>
      <c r="I39" s="196">
        <v>38</v>
      </c>
      <c r="J39" s="195">
        <v>15.57</v>
      </c>
      <c r="K39" s="196"/>
      <c r="L39" s="228">
        <f t="shared" si="0"/>
        <v>81.578947368421055</v>
      </c>
      <c r="M39" s="196"/>
      <c r="N39" s="30"/>
      <c r="O39" s="251"/>
      <c r="P39" s="30"/>
      <c r="Q39" s="30"/>
      <c r="R39" s="30"/>
      <c r="S39" s="59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235"/>
      <c r="B40" s="33"/>
      <c r="C40" s="33"/>
      <c r="D40" s="33"/>
      <c r="E40" s="33">
        <v>439</v>
      </c>
      <c r="F40" s="33">
        <v>475</v>
      </c>
      <c r="G40" s="33">
        <v>5</v>
      </c>
      <c r="H40" s="33">
        <v>38</v>
      </c>
      <c r="I40" s="33">
        <v>38</v>
      </c>
      <c r="J40" s="212">
        <v>21.55</v>
      </c>
      <c r="K40" s="33">
        <v>12.1</v>
      </c>
      <c r="L40" s="39">
        <f t="shared" si="0"/>
        <v>86.842105263157904</v>
      </c>
      <c r="M40" s="33"/>
      <c r="N40" s="34"/>
      <c r="O40" s="255"/>
      <c r="P40" s="34"/>
      <c r="Q40" s="34"/>
      <c r="R40" s="34"/>
      <c r="S40" s="58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235" t="s">
        <v>862</v>
      </c>
      <c r="B41" s="16" t="s">
        <v>841</v>
      </c>
      <c r="C41" s="33"/>
      <c r="D41" s="34" t="s">
        <v>842</v>
      </c>
      <c r="E41" s="33">
        <v>478</v>
      </c>
      <c r="F41" s="33">
        <v>517</v>
      </c>
      <c r="G41" s="33">
        <v>1</v>
      </c>
      <c r="H41" s="33">
        <v>37</v>
      </c>
      <c r="I41" s="33">
        <v>38</v>
      </c>
      <c r="J41" s="212">
        <v>12.38</v>
      </c>
      <c r="K41" s="33"/>
      <c r="L41" s="33">
        <f t="shared" si="0"/>
        <v>94.73684210526315</v>
      </c>
      <c r="M41" s="33">
        <v>1001</v>
      </c>
      <c r="N41" s="34"/>
      <c r="O41" s="255"/>
      <c r="P41" s="34"/>
      <c r="Q41" s="34"/>
      <c r="R41" s="34"/>
      <c r="S41" s="58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228"/>
      <c r="B42" s="196"/>
      <c r="C42" s="196"/>
      <c r="D42" s="196"/>
      <c r="E42" s="196">
        <v>912</v>
      </c>
      <c r="F42" s="196">
        <v>944</v>
      </c>
      <c r="G42" s="196">
        <v>6</v>
      </c>
      <c r="H42" s="196">
        <v>37</v>
      </c>
      <c r="I42" s="196">
        <v>38</v>
      </c>
      <c r="J42" s="195">
        <v>15.94</v>
      </c>
      <c r="K42" s="196"/>
      <c r="L42" s="228">
        <f t="shared" si="0"/>
        <v>81.578947368421055</v>
      </c>
      <c r="M42" s="196"/>
      <c r="N42" s="30"/>
      <c r="O42" s="251"/>
      <c r="P42" s="30"/>
      <c r="Q42" s="30"/>
      <c r="R42" s="30"/>
      <c r="S42" s="59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2"/>
      <c r="O43" s="53"/>
      <c r="P43" s="52"/>
      <c r="Q43" s="52"/>
      <c r="R43" s="52"/>
      <c r="S43" s="52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2"/>
      <c r="O44" s="53"/>
      <c r="P44" s="52"/>
      <c r="Q44" s="52"/>
      <c r="R44" s="52"/>
      <c r="S44" s="52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2"/>
      <c r="O45" s="53"/>
      <c r="P45" s="52"/>
      <c r="Q45" s="52"/>
      <c r="R45" s="52"/>
      <c r="S45" s="52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2"/>
      <c r="O46" s="53"/>
      <c r="P46" s="52"/>
      <c r="Q46" s="52"/>
      <c r="R46" s="52"/>
      <c r="S46" s="52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2"/>
      <c r="O47" s="53"/>
      <c r="P47" s="52"/>
      <c r="Q47" s="52"/>
      <c r="R47" s="52"/>
      <c r="S47" s="52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2"/>
      <c r="O48" s="53"/>
      <c r="P48" s="52"/>
      <c r="Q48" s="52"/>
      <c r="R48" s="52"/>
      <c r="S48" s="52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2"/>
      <c r="O49" s="53"/>
      <c r="P49" s="52"/>
      <c r="Q49" s="52"/>
      <c r="R49" s="52"/>
      <c r="S49" s="52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2"/>
      <c r="O50" s="53"/>
      <c r="P50" s="52"/>
      <c r="Q50" s="52"/>
      <c r="R50" s="52"/>
      <c r="S50" s="52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2"/>
      <c r="O51" s="53"/>
      <c r="P51" s="52"/>
      <c r="Q51" s="52"/>
      <c r="R51" s="52"/>
      <c r="S51" s="52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2"/>
      <c r="O52" s="53"/>
      <c r="P52" s="52"/>
      <c r="Q52" s="52"/>
      <c r="R52" s="52"/>
      <c r="S52" s="52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2"/>
      <c r="O53" s="53"/>
      <c r="P53" s="52"/>
      <c r="Q53" s="52"/>
      <c r="R53" s="52"/>
      <c r="S53" s="52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2"/>
      <c r="O54" s="53"/>
      <c r="P54" s="52"/>
      <c r="Q54" s="52"/>
      <c r="R54" s="52"/>
      <c r="S54" s="52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2"/>
      <c r="O55" s="53"/>
      <c r="P55" s="52"/>
      <c r="Q55" s="52"/>
      <c r="R55" s="52"/>
      <c r="S55" s="52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2"/>
      <c r="O56" s="53"/>
      <c r="P56" s="52"/>
      <c r="Q56" s="52"/>
      <c r="R56" s="52"/>
      <c r="S56" s="52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2"/>
      <c r="O57" s="53"/>
      <c r="P57" s="52"/>
      <c r="Q57" s="52"/>
      <c r="R57" s="52"/>
      <c r="S57" s="52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2"/>
      <c r="O58" s="53"/>
      <c r="P58" s="52"/>
      <c r="Q58" s="52"/>
      <c r="R58" s="52"/>
      <c r="S58" s="52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2"/>
      <c r="O59" s="53"/>
      <c r="P59" s="52"/>
      <c r="Q59" s="52"/>
      <c r="R59" s="52"/>
      <c r="S59" s="52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 t="s">
        <v>863</v>
      </c>
      <c r="N60" s="52"/>
      <c r="O60" s="53"/>
      <c r="P60" s="52"/>
      <c r="Q60" s="52"/>
      <c r="R60" s="52"/>
      <c r="S60" s="52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2"/>
      <c r="O61" s="53"/>
      <c r="P61" s="52"/>
      <c r="Q61" s="52"/>
      <c r="R61" s="52"/>
      <c r="S61" s="5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2"/>
      <c r="O62" s="53"/>
      <c r="P62" s="52"/>
      <c r="Q62" s="52"/>
      <c r="R62" s="52"/>
      <c r="S62" s="52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2"/>
      <c r="O63" s="53"/>
      <c r="P63" s="52"/>
      <c r="Q63" s="52"/>
      <c r="R63" s="52"/>
      <c r="S63" s="52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2"/>
      <c r="O64" s="53"/>
      <c r="P64" s="52"/>
      <c r="Q64" s="52"/>
      <c r="R64" s="52"/>
      <c r="S64" s="52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2"/>
      <c r="O65" s="53"/>
      <c r="P65" s="52"/>
      <c r="Q65" s="52"/>
      <c r="R65" s="52"/>
      <c r="S65" s="52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2"/>
      <c r="O74" s="53"/>
      <c r="P74" s="52"/>
      <c r="Q74" s="52"/>
      <c r="R74" s="52"/>
      <c r="S74" s="52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2"/>
      <c r="O75" s="53"/>
      <c r="P75" s="52"/>
      <c r="Q75" s="52"/>
      <c r="R75" s="52"/>
      <c r="S75" s="52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2"/>
      <c r="O76" s="53"/>
      <c r="P76" s="52"/>
      <c r="Q76" s="52"/>
      <c r="R76" s="52"/>
      <c r="S76" s="52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2"/>
      <c r="O77" s="53"/>
      <c r="P77" s="52"/>
      <c r="Q77" s="52"/>
      <c r="R77" s="52"/>
      <c r="S77" s="52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2"/>
      <c r="O78" s="53"/>
      <c r="P78" s="52"/>
      <c r="Q78" s="52"/>
      <c r="R78" s="52"/>
      <c r="S78" s="52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2"/>
      <c r="O79" s="53"/>
      <c r="P79" s="52"/>
      <c r="Q79" s="52"/>
      <c r="R79" s="52"/>
      <c r="S79" s="52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">
    <mergeCell ref="A1:K1"/>
  </mergeCells>
  <pageMargins left="0.511811024" right="0.511811024" top="0.78740157499999996" bottom="0.7874015749999999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Z1000"/>
  <sheetViews>
    <sheetView showGridLines="0" zoomScaleNormal="100" workbookViewId="0">
      <pane ySplit="1" topLeftCell="A2" activePane="bottomLeft" state="frozen"/>
      <selection pane="bottomLeft" sqref="A1:S1"/>
    </sheetView>
  </sheetViews>
  <sheetFormatPr baseColWidth="10" defaultColWidth="12.6640625" defaultRowHeight="15" customHeight="1" x14ac:dyDescent="0.2"/>
  <cols>
    <col min="1" max="1" width="54.5" style="5" customWidth="1"/>
    <col min="2" max="2" width="38.1640625" style="5" customWidth="1"/>
    <col min="3" max="3" width="20.5" style="5" customWidth="1"/>
    <col min="4" max="4" width="13.6640625" style="5" customWidth="1"/>
    <col min="5" max="5" width="17.1640625" style="5" customWidth="1"/>
    <col min="6" max="6" width="16.1640625" style="5" customWidth="1"/>
    <col min="7" max="7" width="12.6640625" style="5" customWidth="1"/>
    <col min="8" max="8" width="11.6640625" style="5" customWidth="1"/>
    <col min="9" max="9" width="8.5" style="5" customWidth="1"/>
    <col min="10" max="10" width="10.6640625" style="5" customWidth="1"/>
    <col min="11" max="11" width="26.6640625" style="5" customWidth="1"/>
    <col min="12" max="12" width="30.6640625" style="5" customWidth="1"/>
    <col min="13" max="13" width="23.5" style="5" customWidth="1"/>
    <col min="14" max="14" width="8.6640625" style="5" customWidth="1"/>
    <col min="15" max="15" width="15" style="5" customWidth="1"/>
    <col min="16" max="16" width="14.33203125" style="5" customWidth="1"/>
    <col min="17" max="18" width="12.6640625" style="5" customWidth="1"/>
    <col min="19" max="19" width="12.33203125" style="5" customWidth="1"/>
    <col min="20" max="26" width="8.1640625" style="5" customWidth="1"/>
    <col min="27" max="16384" width="12.6640625" style="5"/>
  </cols>
  <sheetData>
    <row r="1" spans="1:26" ht="63" customHeight="1" x14ac:dyDescent="0.2">
      <c r="A1" s="387" t="s">
        <v>1222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138"/>
      <c r="U1" s="138"/>
      <c r="V1" s="138"/>
      <c r="W1" s="138"/>
      <c r="X1" s="138"/>
      <c r="Y1" s="138"/>
      <c r="Z1" s="138"/>
    </row>
    <row r="2" spans="1:26" ht="5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4.25" customHeight="1" x14ac:dyDescent="0.2">
      <c r="A3" s="26" t="s">
        <v>864</v>
      </c>
      <c r="B3" s="26" t="s">
        <v>239</v>
      </c>
      <c r="C3" s="26" t="s">
        <v>10</v>
      </c>
      <c r="D3" s="26" t="s">
        <v>240</v>
      </c>
      <c r="E3" s="26">
        <v>25</v>
      </c>
      <c r="F3" s="26">
        <v>163</v>
      </c>
      <c r="G3" s="26">
        <v>89</v>
      </c>
      <c r="H3" s="26">
        <v>232</v>
      </c>
      <c r="I3" s="26">
        <v>233</v>
      </c>
      <c r="J3" s="26">
        <v>157.19999999999999</v>
      </c>
      <c r="K3" s="4">
        <v>20.2</v>
      </c>
      <c r="L3" s="256">
        <f t="shared" ref="L3:L118" si="0">(H3-G3)/I3*100</f>
        <v>61.373390557939913</v>
      </c>
      <c r="M3" s="26">
        <v>186</v>
      </c>
      <c r="N3" s="257"/>
      <c r="O3" s="258"/>
      <c r="P3" s="258"/>
      <c r="Q3" s="258"/>
      <c r="R3" s="258"/>
      <c r="S3" s="258"/>
      <c r="T3" s="4"/>
      <c r="U3" s="4"/>
      <c r="V3" s="4"/>
      <c r="W3" s="4"/>
      <c r="X3" s="4"/>
      <c r="Y3" s="4"/>
      <c r="Z3" s="4"/>
    </row>
    <row r="4" spans="1:26" ht="14.25" customHeight="1" x14ac:dyDescent="0.2">
      <c r="A4" s="259" t="s">
        <v>865</v>
      </c>
      <c r="B4" s="259" t="s">
        <v>239</v>
      </c>
      <c r="C4" s="259" t="s">
        <v>10</v>
      </c>
      <c r="D4" s="259" t="s">
        <v>240</v>
      </c>
      <c r="E4" s="259">
        <v>1</v>
      </c>
      <c r="F4" s="259">
        <v>212</v>
      </c>
      <c r="G4" s="259">
        <v>24</v>
      </c>
      <c r="H4" s="259">
        <v>232</v>
      </c>
      <c r="I4" s="259">
        <v>233</v>
      </c>
      <c r="J4" s="259">
        <v>219.42</v>
      </c>
      <c r="K4" s="187" t="s">
        <v>242</v>
      </c>
      <c r="L4" s="187">
        <f t="shared" si="0"/>
        <v>89.27038626609442</v>
      </c>
      <c r="M4" s="259">
        <v>235</v>
      </c>
      <c r="N4" s="356" t="s">
        <v>866</v>
      </c>
      <c r="O4" s="388">
        <f>0.91</f>
        <v>0.91</v>
      </c>
      <c r="P4" s="356" t="s">
        <v>867</v>
      </c>
      <c r="Q4" s="356" t="s">
        <v>10</v>
      </c>
      <c r="R4" s="389">
        <v>0.37669999999999998</v>
      </c>
      <c r="S4" s="356" t="s">
        <v>295</v>
      </c>
      <c r="T4" s="4"/>
      <c r="U4" s="4"/>
      <c r="V4" s="4"/>
      <c r="W4" s="4"/>
      <c r="X4" s="4"/>
      <c r="Y4" s="4"/>
      <c r="Z4" s="4"/>
    </row>
    <row r="5" spans="1:26" ht="14.25" customHeight="1" x14ac:dyDescent="0.2">
      <c r="A5" s="259" t="s">
        <v>868</v>
      </c>
      <c r="B5" s="259" t="s">
        <v>239</v>
      </c>
      <c r="C5" s="259" t="s">
        <v>10</v>
      </c>
      <c r="D5" s="259" t="s">
        <v>240</v>
      </c>
      <c r="E5" s="259">
        <v>1</v>
      </c>
      <c r="F5" s="259">
        <v>212</v>
      </c>
      <c r="G5" s="259">
        <v>24</v>
      </c>
      <c r="H5" s="259">
        <v>232</v>
      </c>
      <c r="I5" s="259">
        <v>233</v>
      </c>
      <c r="J5" s="259">
        <v>219.42</v>
      </c>
      <c r="K5" s="187" t="s">
        <v>242</v>
      </c>
      <c r="L5" s="187">
        <f t="shared" si="0"/>
        <v>89.27038626609442</v>
      </c>
      <c r="M5" s="259">
        <v>235</v>
      </c>
      <c r="N5" s="320"/>
      <c r="O5" s="320"/>
      <c r="P5" s="320"/>
      <c r="Q5" s="320"/>
      <c r="R5" s="320"/>
      <c r="S5" s="320"/>
      <c r="T5" s="4"/>
      <c r="U5" s="4"/>
      <c r="V5" s="4"/>
      <c r="W5" s="4"/>
      <c r="X5" s="4"/>
      <c r="Y5" s="4"/>
      <c r="Z5" s="4"/>
    </row>
    <row r="6" spans="1:26" ht="14.25" customHeight="1" x14ac:dyDescent="0.2">
      <c r="A6" s="26" t="s">
        <v>869</v>
      </c>
      <c r="B6" s="26" t="s">
        <v>239</v>
      </c>
      <c r="C6" s="26" t="s">
        <v>10</v>
      </c>
      <c r="D6" s="26" t="s">
        <v>240</v>
      </c>
      <c r="E6" s="26">
        <v>1</v>
      </c>
      <c r="F6" s="26">
        <v>171</v>
      </c>
      <c r="G6" s="26">
        <v>67</v>
      </c>
      <c r="H6" s="26">
        <v>232</v>
      </c>
      <c r="I6" s="26">
        <v>233</v>
      </c>
      <c r="J6" s="26">
        <v>169.55</v>
      </c>
      <c r="K6" s="178" t="s">
        <v>242</v>
      </c>
      <c r="L6" s="178">
        <f t="shared" si="0"/>
        <v>70.815450643776828</v>
      </c>
      <c r="M6" s="26">
        <v>192</v>
      </c>
      <c r="N6" s="52"/>
      <c r="O6" s="53"/>
      <c r="P6" s="52"/>
      <c r="Q6" s="52"/>
      <c r="R6" s="52"/>
      <c r="S6" s="52"/>
      <c r="T6" s="4"/>
      <c r="U6" s="4"/>
      <c r="V6" s="4"/>
      <c r="W6" s="4"/>
      <c r="X6" s="4"/>
      <c r="Y6" s="4"/>
      <c r="Z6" s="4"/>
    </row>
    <row r="7" spans="1:26" ht="14.25" customHeight="1" x14ac:dyDescent="0.2">
      <c r="A7" s="259" t="s">
        <v>870</v>
      </c>
      <c r="B7" s="259" t="s">
        <v>239</v>
      </c>
      <c r="C7" s="259" t="s">
        <v>871</v>
      </c>
      <c r="D7" s="259" t="s">
        <v>240</v>
      </c>
      <c r="E7" s="259">
        <v>35</v>
      </c>
      <c r="F7" s="259">
        <v>269</v>
      </c>
      <c r="G7" s="259">
        <v>1</v>
      </c>
      <c r="H7" s="259">
        <v>232</v>
      </c>
      <c r="I7" s="259">
        <v>233</v>
      </c>
      <c r="J7" s="259">
        <v>261.67</v>
      </c>
      <c r="K7" s="187" t="s">
        <v>242</v>
      </c>
      <c r="L7" s="187">
        <f t="shared" si="0"/>
        <v>99.141630901287556</v>
      </c>
      <c r="M7" s="259">
        <v>292</v>
      </c>
      <c r="N7" s="259" t="s">
        <v>866</v>
      </c>
      <c r="O7" s="260">
        <f>0.88</f>
        <v>0.88</v>
      </c>
      <c r="P7" s="259" t="s">
        <v>872</v>
      </c>
      <c r="Q7" s="259" t="s">
        <v>10</v>
      </c>
      <c r="R7" s="261">
        <v>0.40629999999999999</v>
      </c>
      <c r="S7" s="259"/>
      <c r="T7" s="4"/>
      <c r="U7" s="4"/>
      <c r="V7" s="4"/>
      <c r="W7" s="4"/>
      <c r="X7" s="4"/>
      <c r="Y7" s="4"/>
      <c r="Z7" s="4"/>
    </row>
    <row r="8" spans="1:26" ht="14.25" customHeight="1" x14ac:dyDescent="0.2">
      <c r="A8" s="26" t="s">
        <v>873</v>
      </c>
      <c r="B8" s="26" t="s">
        <v>239</v>
      </c>
      <c r="C8" s="26" t="s">
        <v>871</v>
      </c>
      <c r="D8" s="26" t="s">
        <v>240</v>
      </c>
      <c r="E8" s="26">
        <v>35</v>
      </c>
      <c r="F8" s="26">
        <v>127</v>
      </c>
      <c r="G8" s="26">
        <v>1</v>
      </c>
      <c r="H8" s="26">
        <v>93</v>
      </c>
      <c r="I8" s="26">
        <v>233</v>
      </c>
      <c r="J8" s="26">
        <v>93.22</v>
      </c>
      <c r="K8" s="178" t="s">
        <v>242</v>
      </c>
      <c r="L8" s="178">
        <f t="shared" si="0"/>
        <v>39.484978540772531</v>
      </c>
      <c r="M8" s="26">
        <v>145</v>
      </c>
      <c r="N8" s="52"/>
      <c r="O8" s="53"/>
      <c r="P8" s="52"/>
      <c r="Q8" s="52"/>
      <c r="R8" s="52"/>
      <c r="S8" s="52"/>
      <c r="T8" s="4"/>
      <c r="U8" s="4"/>
      <c r="V8" s="4"/>
      <c r="W8" s="4"/>
      <c r="X8" s="4"/>
      <c r="Y8" s="4"/>
      <c r="Z8" s="4"/>
    </row>
    <row r="9" spans="1:26" ht="14.25" customHeight="1" x14ac:dyDescent="0.2">
      <c r="A9" s="26" t="s">
        <v>874</v>
      </c>
      <c r="B9" s="26" t="s">
        <v>239</v>
      </c>
      <c r="C9" s="26" t="s">
        <v>10</v>
      </c>
      <c r="D9" s="26" t="s">
        <v>240</v>
      </c>
      <c r="E9" s="26">
        <v>1</v>
      </c>
      <c r="F9" s="26">
        <v>78</v>
      </c>
      <c r="G9" s="26">
        <v>152</v>
      </c>
      <c r="H9" s="26">
        <v>232</v>
      </c>
      <c r="I9" s="26">
        <v>233</v>
      </c>
      <c r="J9" s="26">
        <v>84.76</v>
      </c>
      <c r="K9" s="178" t="s">
        <v>242</v>
      </c>
      <c r="L9" s="178">
        <f t="shared" si="0"/>
        <v>34.334763948497852</v>
      </c>
      <c r="M9" s="26">
        <v>101</v>
      </c>
      <c r="N9" s="52"/>
      <c r="O9" s="53"/>
      <c r="P9" s="52"/>
      <c r="Q9" s="52"/>
      <c r="R9" s="52"/>
      <c r="S9" s="52"/>
      <c r="T9" s="4"/>
      <c r="U9" s="4"/>
      <c r="V9" s="4"/>
      <c r="W9" s="4"/>
      <c r="X9" s="4"/>
      <c r="Y9" s="4"/>
      <c r="Z9" s="4"/>
    </row>
    <row r="10" spans="1:26" ht="14.25" customHeight="1" x14ac:dyDescent="0.2">
      <c r="A10" s="26" t="s">
        <v>875</v>
      </c>
      <c r="B10" s="26" t="s">
        <v>239</v>
      </c>
      <c r="C10" s="26" t="s">
        <v>10</v>
      </c>
      <c r="D10" s="26" t="s">
        <v>240</v>
      </c>
      <c r="E10" s="26">
        <v>1</v>
      </c>
      <c r="F10" s="26">
        <v>95</v>
      </c>
      <c r="G10" s="26">
        <v>135</v>
      </c>
      <c r="H10" s="26">
        <v>232</v>
      </c>
      <c r="I10" s="26">
        <v>233</v>
      </c>
      <c r="J10" s="26">
        <v>106.13</v>
      </c>
      <c r="K10" s="178" t="s">
        <v>242</v>
      </c>
      <c r="L10" s="178">
        <f t="shared" si="0"/>
        <v>41.630901287553648</v>
      </c>
      <c r="M10" s="26">
        <v>116</v>
      </c>
      <c r="N10" s="52"/>
      <c r="O10" s="53"/>
      <c r="P10" s="52"/>
      <c r="Q10" s="52"/>
      <c r="R10" s="52"/>
      <c r="S10" s="52"/>
      <c r="T10" s="4"/>
      <c r="U10" s="4"/>
      <c r="V10" s="4"/>
      <c r="W10" s="4"/>
      <c r="X10" s="4"/>
      <c r="Y10" s="4"/>
      <c r="Z10" s="4"/>
    </row>
    <row r="11" spans="1:26" ht="14.25" customHeight="1" x14ac:dyDescent="0.2">
      <c r="A11" s="26" t="s">
        <v>876</v>
      </c>
      <c r="B11" s="26" t="s">
        <v>239</v>
      </c>
      <c r="C11" s="26" t="s">
        <v>10</v>
      </c>
      <c r="D11" s="26" t="s">
        <v>240</v>
      </c>
      <c r="E11" s="26">
        <v>29</v>
      </c>
      <c r="F11" s="26">
        <v>131</v>
      </c>
      <c r="G11" s="26">
        <v>125</v>
      </c>
      <c r="H11" s="26">
        <v>232</v>
      </c>
      <c r="I11" s="26">
        <v>233</v>
      </c>
      <c r="J11" s="26">
        <v>112.74</v>
      </c>
      <c r="K11" s="178" t="s">
        <v>242</v>
      </c>
      <c r="L11" s="178">
        <f t="shared" si="0"/>
        <v>45.922746781115883</v>
      </c>
      <c r="M11" s="26">
        <v>154</v>
      </c>
      <c r="N11" s="52"/>
      <c r="O11" s="53"/>
      <c r="P11" s="52"/>
      <c r="Q11" s="52"/>
      <c r="R11" s="52"/>
      <c r="S11" s="52"/>
      <c r="T11" s="4"/>
      <c r="U11" s="4"/>
      <c r="V11" s="4"/>
      <c r="W11" s="4"/>
      <c r="X11" s="4"/>
      <c r="Y11" s="4"/>
      <c r="Z11" s="4"/>
    </row>
    <row r="12" spans="1:26" ht="14.25" customHeight="1" x14ac:dyDescent="0.2">
      <c r="A12" s="259" t="s">
        <v>877</v>
      </c>
      <c r="B12" s="259" t="s">
        <v>239</v>
      </c>
      <c r="C12" s="259" t="s">
        <v>423</v>
      </c>
      <c r="D12" s="259" t="s">
        <v>240</v>
      </c>
      <c r="E12" s="259">
        <v>110</v>
      </c>
      <c r="F12" s="259">
        <v>344</v>
      </c>
      <c r="G12" s="259">
        <v>1</v>
      </c>
      <c r="H12" s="259">
        <v>232</v>
      </c>
      <c r="I12" s="259">
        <v>233</v>
      </c>
      <c r="J12" s="259">
        <v>260.64</v>
      </c>
      <c r="K12" s="187" t="s">
        <v>242</v>
      </c>
      <c r="L12" s="187">
        <f t="shared" si="0"/>
        <v>99.141630901287556</v>
      </c>
      <c r="M12" s="259">
        <v>367</v>
      </c>
      <c r="N12" s="259" t="s">
        <v>866</v>
      </c>
      <c r="O12" s="260">
        <f>0.72</f>
        <v>0.72</v>
      </c>
      <c r="P12" s="259" t="s">
        <v>878</v>
      </c>
      <c r="Q12" s="259" t="s">
        <v>10</v>
      </c>
      <c r="R12" s="261">
        <v>0.35849999999999999</v>
      </c>
      <c r="S12" s="259"/>
      <c r="T12" s="4"/>
      <c r="U12" s="4"/>
      <c r="V12" s="4"/>
      <c r="W12" s="4"/>
      <c r="X12" s="4"/>
      <c r="Y12" s="4"/>
      <c r="Z12" s="4"/>
    </row>
    <row r="13" spans="1:26" ht="14.25" customHeight="1" x14ac:dyDescent="0.2">
      <c r="A13" s="259" t="s">
        <v>879</v>
      </c>
      <c r="B13" s="259" t="s">
        <v>239</v>
      </c>
      <c r="C13" s="259" t="s">
        <v>880</v>
      </c>
      <c r="D13" s="259" t="s">
        <v>240</v>
      </c>
      <c r="E13" s="259">
        <v>114</v>
      </c>
      <c r="F13" s="259">
        <v>386</v>
      </c>
      <c r="G13" s="259">
        <v>1</v>
      </c>
      <c r="H13" s="259">
        <v>232</v>
      </c>
      <c r="I13" s="259">
        <v>233</v>
      </c>
      <c r="J13" s="259">
        <v>255.31</v>
      </c>
      <c r="K13" s="187" t="s">
        <v>242</v>
      </c>
      <c r="L13" s="187">
        <f t="shared" si="0"/>
        <v>99.141630901287556</v>
      </c>
      <c r="M13" s="259">
        <v>430</v>
      </c>
      <c r="N13" s="259" t="s">
        <v>866</v>
      </c>
      <c r="O13" s="260">
        <f>0.62</f>
        <v>0.62</v>
      </c>
      <c r="P13" s="259" t="s">
        <v>290</v>
      </c>
      <c r="Q13" s="259" t="s">
        <v>10</v>
      </c>
      <c r="R13" s="261">
        <v>0.33579999999999999</v>
      </c>
      <c r="S13" s="259"/>
      <c r="T13" s="4"/>
      <c r="U13" s="4"/>
      <c r="V13" s="4"/>
      <c r="W13" s="4"/>
      <c r="X13" s="4"/>
      <c r="Y13" s="4"/>
      <c r="Z13" s="4"/>
    </row>
    <row r="14" spans="1:26" ht="14.25" customHeight="1" x14ac:dyDescent="0.2">
      <c r="A14" s="259" t="s">
        <v>881</v>
      </c>
      <c r="B14" s="259" t="s">
        <v>239</v>
      </c>
      <c r="C14" s="259" t="s">
        <v>882</v>
      </c>
      <c r="D14" s="259" t="s">
        <v>240</v>
      </c>
      <c r="E14" s="259">
        <v>115</v>
      </c>
      <c r="F14" s="259">
        <v>349</v>
      </c>
      <c r="G14" s="259">
        <v>1</v>
      </c>
      <c r="H14" s="259">
        <v>232</v>
      </c>
      <c r="I14" s="259">
        <v>233</v>
      </c>
      <c r="J14" s="259">
        <v>260.23</v>
      </c>
      <c r="K14" s="187" t="s">
        <v>242</v>
      </c>
      <c r="L14" s="187">
        <f t="shared" si="0"/>
        <v>99.141630901287556</v>
      </c>
      <c r="M14" s="259">
        <v>375</v>
      </c>
      <c r="N14" s="259" t="s">
        <v>866</v>
      </c>
      <c r="O14" s="260">
        <f>0.68</f>
        <v>0.68</v>
      </c>
      <c r="P14" s="259" t="s">
        <v>878</v>
      </c>
      <c r="Q14" s="259" t="s">
        <v>10</v>
      </c>
      <c r="R14" s="261">
        <v>0.41020000000000001</v>
      </c>
      <c r="S14" s="259"/>
      <c r="T14" s="4"/>
      <c r="U14" s="4"/>
      <c r="V14" s="4"/>
      <c r="W14" s="4"/>
      <c r="X14" s="4"/>
      <c r="Y14" s="4"/>
      <c r="Z14" s="4"/>
    </row>
    <row r="15" spans="1:26" ht="14.25" customHeight="1" x14ac:dyDescent="0.2">
      <c r="A15" s="259" t="s">
        <v>883</v>
      </c>
      <c r="B15" s="259" t="s">
        <v>239</v>
      </c>
      <c r="C15" s="259" t="s">
        <v>771</v>
      </c>
      <c r="D15" s="259" t="s">
        <v>240</v>
      </c>
      <c r="E15" s="259">
        <v>116</v>
      </c>
      <c r="F15" s="259">
        <v>350</v>
      </c>
      <c r="G15" s="259">
        <v>1</v>
      </c>
      <c r="H15" s="259">
        <v>232</v>
      </c>
      <c r="I15" s="259">
        <v>233</v>
      </c>
      <c r="J15" s="259">
        <v>257.54000000000002</v>
      </c>
      <c r="K15" s="187" t="s">
        <v>242</v>
      </c>
      <c r="L15" s="187">
        <f t="shared" si="0"/>
        <v>99.141630901287556</v>
      </c>
      <c r="M15" s="259">
        <v>373</v>
      </c>
      <c r="N15" s="259" t="s">
        <v>866</v>
      </c>
      <c r="O15" s="260">
        <f>0.69</f>
        <v>0.69</v>
      </c>
      <c r="P15" s="259" t="s">
        <v>337</v>
      </c>
      <c r="Q15" s="259" t="s">
        <v>10</v>
      </c>
      <c r="R15" s="261">
        <v>0.40629999999999999</v>
      </c>
      <c r="S15" s="259"/>
      <c r="T15" s="4"/>
      <c r="U15" s="4"/>
      <c r="V15" s="4"/>
      <c r="W15" s="4"/>
      <c r="X15" s="4"/>
      <c r="Y15" s="4"/>
      <c r="Z15" s="4"/>
    </row>
    <row r="16" spans="1:26" ht="14.25" customHeight="1" x14ac:dyDescent="0.2">
      <c r="A16" s="259" t="s">
        <v>884</v>
      </c>
      <c r="B16" s="259" t="s">
        <v>239</v>
      </c>
      <c r="C16" s="259" t="s">
        <v>882</v>
      </c>
      <c r="D16" s="259" t="s">
        <v>240</v>
      </c>
      <c r="E16" s="259">
        <v>115</v>
      </c>
      <c r="F16" s="259">
        <v>349</v>
      </c>
      <c r="G16" s="259">
        <v>1</v>
      </c>
      <c r="H16" s="259">
        <v>232</v>
      </c>
      <c r="I16" s="259">
        <v>233</v>
      </c>
      <c r="J16" s="259">
        <v>260.41000000000003</v>
      </c>
      <c r="K16" s="187" t="s">
        <v>242</v>
      </c>
      <c r="L16" s="187">
        <f t="shared" si="0"/>
        <v>99.141630901287556</v>
      </c>
      <c r="M16" s="259">
        <v>388</v>
      </c>
      <c r="N16" s="259" t="s">
        <v>866</v>
      </c>
      <c r="O16" s="260">
        <f t="shared" ref="O16:O17" si="1">0.68</f>
        <v>0.68</v>
      </c>
      <c r="P16" s="259" t="s">
        <v>345</v>
      </c>
      <c r="Q16" s="259" t="s">
        <v>10</v>
      </c>
      <c r="R16" s="261">
        <v>0.35849999999999999</v>
      </c>
      <c r="S16" s="259"/>
      <c r="T16" s="4"/>
      <c r="U16" s="4"/>
      <c r="V16" s="4"/>
      <c r="W16" s="4"/>
      <c r="X16" s="4"/>
      <c r="Y16" s="4"/>
      <c r="Z16" s="4"/>
    </row>
    <row r="17" spans="1:26" ht="14.25" customHeight="1" x14ac:dyDescent="0.2">
      <c r="A17" s="259" t="s">
        <v>885</v>
      </c>
      <c r="B17" s="259" t="s">
        <v>239</v>
      </c>
      <c r="C17" s="259" t="s">
        <v>882</v>
      </c>
      <c r="D17" s="259" t="s">
        <v>240</v>
      </c>
      <c r="E17" s="259">
        <v>115</v>
      </c>
      <c r="F17" s="259">
        <v>349</v>
      </c>
      <c r="G17" s="259">
        <v>1</v>
      </c>
      <c r="H17" s="259">
        <v>232</v>
      </c>
      <c r="I17" s="259">
        <v>233</v>
      </c>
      <c r="J17" s="259">
        <v>260.23</v>
      </c>
      <c r="K17" s="187" t="s">
        <v>242</v>
      </c>
      <c r="L17" s="187">
        <f t="shared" si="0"/>
        <v>99.141630901287556</v>
      </c>
      <c r="M17" s="259">
        <v>375</v>
      </c>
      <c r="N17" s="259" t="s">
        <v>866</v>
      </c>
      <c r="O17" s="260">
        <f t="shared" si="1"/>
        <v>0.68</v>
      </c>
      <c r="P17" s="259" t="s">
        <v>878</v>
      </c>
      <c r="Q17" s="259" t="s">
        <v>10</v>
      </c>
      <c r="R17" s="261">
        <v>0.41020000000000001</v>
      </c>
      <c r="S17" s="259"/>
      <c r="T17" s="4"/>
      <c r="U17" s="4"/>
      <c r="V17" s="4"/>
      <c r="W17" s="4"/>
      <c r="X17" s="4"/>
      <c r="Y17" s="4"/>
      <c r="Z17" s="4"/>
    </row>
    <row r="18" spans="1:26" ht="14.25" customHeight="1" x14ac:dyDescent="0.2">
      <c r="A18" s="259" t="s">
        <v>886</v>
      </c>
      <c r="B18" s="259" t="s">
        <v>239</v>
      </c>
      <c r="C18" s="259" t="s">
        <v>882</v>
      </c>
      <c r="D18" s="259" t="s">
        <v>240</v>
      </c>
      <c r="E18" s="259">
        <v>115</v>
      </c>
      <c r="F18" s="259">
        <v>364</v>
      </c>
      <c r="G18" s="259">
        <v>1</v>
      </c>
      <c r="H18" s="259">
        <v>232</v>
      </c>
      <c r="I18" s="259">
        <v>233</v>
      </c>
      <c r="J18" s="259">
        <v>258.12</v>
      </c>
      <c r="K18" s="187" t="s">
        <v>242</v>
      </c>
      <c r="L18" s="187">
        <f t="shared" si="0"/>
        <v>99.141630901287556</v>
      </c>
      <c r="M18" s="259">
        <v>401</v>
      </c>
      <c r="N18" s="259" t="s">
        <v>866</v>
      </c>
      <c r="O18" s="260">
        <f>0.66</f>
        <v>0.66</v>
      </c>
      <c r="P18" s="259" t="s">
        <v>887</v>
      </c>
      <c r="Q18" s="259" t="s">
        <v>10</v>
      </c>
      <c r="R18" s="261">
        <v>0.36359999999999998</v>
      </c>
      <c r="S18" s="259"/>
      <c r="T18" s="4"/>
      <c r="U18" s="4"/>
      <c r="V18" s="4"/>
      <c r="W18" s="4"/>
      <c r="X18" s="4"/>
      <c r="Y18" s="4"/>
      <c r="Z18" s="4"/>
    </row>
    <row r="19" spans="1:26" ht="14.25" customHeight="1" x14ac:dyDescent="0.2">
      <c r="A19" s="259" t="s">
        <v>888</v>
      </c>
      <c r="B19" s="259" t="s">
        <v>239</v>
      </c>
      <c r="C19" s="259" t="s">
        <v>643</v>
      </c>
      <c r="D19" s="259" t="s">
        <v>240</v>
      </c>
      <c r="E19" s="259">
        <v>53</v>
      </c>
      <c r="F19" s="259">
        <v>310</v>
      </c>
      <c r="G19" s="259">
        <v>1</v>
      </c>
      <c r="H19" s="259">
        <v>214</v>
      </c>
      <c r="I19" s="259">
        <v>233</v>
      </c>
      <c r="J19" s="259">
        <v>246.78</v>
      </c>
      <c r="K19" s="187" t="s">
        <v>242</v>
      </c>
      <c r="L19" s="187">
        <f t="shared" si="0"/>
        <v>91.416309012875544</v>
      </c>
      <c r="M19" s="259">
        <v>329</v>
      </c>
      <c r="N19" s="259" t="s">
        <v>866</v>
      </c>
      <c r="O19" s="260">
        <f>0.71</f>
        <v>0.71</v>
      </c>
      <c r="P19" s="259" t="s">
        <v>878</v>
      </c>
      <c r="Q19" s="259" t="s">
        <v>10</v>
      </c>
      <c r="R19" s="261">
        <v>0.36480000000000001</v>
      </c>
      <c r="S19" s="259"/>
      <c r="T19" s="4"/>
      <c r="U19" s="4"/>
      <c r="V19" s="4"/>
      <c r="W19" s="4"/>
      <c r="X19" s="4"/>
      <c r="Y19" s="4"/>
      <c r="Z19" s="4"/>
    </row>
    <row r="20" spans="1:26" ht="14.25" customHeight="1" x14ac:dyDescent="0.2">
      <c r="A20" s="259" t="s">
        <v>889</v>
      </c>
      <c r="B20" s="259" t="s">
        <v>239</v>
      </c>
      <c r="C20" s="259" t="s">
        <v>643</v>
      </c>
      <c r="D20" s="259" t="s">
        <v>240</v>
      </c>
      <c r="E20" s="259">
        <v>53</v>
      </c>
      <c r="F20" s="259">
        <v>316</v>
      </c>
      <c r="G20" s="259">
        <v>1</v>
      </c>
      <c r="H20" s="259">
        <v>232</v>
      </c>
      <c r="I20" s="259">
        <v>233</v>
      </c>
      <c r="J20" s="259">
        <v>240.99</v>
      </c>
      <c r="K20" s="187" t="s">
        <v>242</v>
      </c>
      <c r="L20" s="187">
        <f t="shared" si="0"/>
        <v>99.141630901287556</v>
      </c>
      <c r="M20" s="259">
        <v>384</v>
      </c>
      <c r="N20" s="259" t="s">
        <v>866</v>
      </c>
      <c r="O20" s="260">
        <f>0.69</f>
        <v>0.69</v>
      </c>
      <c r="P20" s="259" t="s">
        <v>887</v>
      </c>
      <c r="Q20" s="259" t="s">
        <v>10</v>
      </c>
      <c r="R20" s="261">
        <v>0.33710000000000001</v>
      </c>
      <c r="S20" s="259"/>
      <c r="T20" s="4"/>
      <c r="U20" s="4"/>
      <c r="V20" s="4"/>
      <c r="W20" s="4"/>
      <c r="X20" s="4"/>
      <c r="Y20" s="4"/>
      <c r="Z20" s="4"/>
    </row>
    <row r="21" spans="1:26" ht="14.25" customHeight="1" x14ac:dyDescent="0.2">
      <c r="A21" s="259" t="s">
        <v>890</v>
      </c>
      <c r="B21" s="259" t="s">
        <v>239</v>
      </c>
      <c r="C21" s="259" t="s">
        <v>10</v>
      </c>
      <c r="D21" s="259" t="s">
        <v>240</v>
      </c>
      <c r="E21" s="259">
        <v>1</v>
      </c>
      <c r="F21" s="259">
        <v>216</v>
      </c>
      <c r="G21" s="259">
        <v>20</v>
      </c>
      <c r="H21" s="259">
        <v>232</v>
      </c>
      <c r="I21" s="259">
        <v>233</v>
      </c>
      <c r="J21" s="259">
        <v>224.89</v>
      </c>
      <c r="K21" s="187" t="s">
        <v>242</v>
      </c>
      <c r="L21" s="187">
        <f t="shared" si="0"/>
        <v>90.987124463519308</v>
      </c>
      <c r="M21" s="259">
        <v>239</v>
      </c>
      <c r="N21" s="259" t="s">
        <v>866</v>
      </c>
      <c r="O21" s="260">
        <f>0.9</f>
        <v>0.9</v>
      </c>
      <c r="P21" s="259" t="s">
        <v>891</v>
      </c>
      <c r="Q21" s="259" t="s">
        <v>10</v>
      </c>
      <c r="R21" s="261">
        <v>0.37669999999999998</v>
      </c>
      <c r="S21" s="259"/>
      <c r="T21" s="4"/>
      <c r="U21" s="4"/>
      <c r="V21" s="4"/>
      <c r="W21" s="4"/>
      <c r="X21" s="4"/>
      <c r="Y21" s="4"/>
      <c r="Z21" s="4"/>
    </row>
    <row r="22" spans="1:26" ht="14.25" customHeight="1" x14ac:dyDescent="0.2">
      <c r="A22" s="26" t="s">
        <v>892</v>
      </c>
      <c r="B22" s="26" t="s">
        <v>239</v>
      </c>
      <c r="C22" s="26" t="s">
        <v>10</v>
      </c>
      <c r="D22" s="26" t="s">
        <v>240</v>
      </c>
      <c r="E22" s="26">
        <v>1</v>
      </c>
      <c r="F22" s="26">
        <v>1236</v>
      </c>
      <c r="G22" s="26">
        <v>92</v>
      </c>
      <c r="H22" s="26">
        <v>232</v>
      </c>
      <c r="I22" s="26">
        <v>233</v>
      </c>
      <c r="J22" s="26">
        <v>154.58000000000001</v>
      </c>
      <c r="K22" s="178" t="s">
        <v>242</v>
      </c>
      <c r="L22" s="178">
        <f t="shared" si="0"/>
        <v>60.085836909871247</v>
      </c>
      <c r="M22" s="26">
        <v>159</v>
      </c>
      <c r="N22" s="52"/>
      <c r="O22" s="53"/>
      <c r="P22" s="52"/>
      <c r="Q22" s="52"/>
      <c r="R22" s="52"/>
      <c r="S22" s="52"/>
      <c r="T22" s="4"/>
      <c r="U22" s="4"/>
      <c r="V22" s="4"/>
      <c r="W22" s="4"/>
      <c r="X22" s="4"/>
      <c r="Y22" s="4"/>
      <c r="Z22" s="4"/>
    </row>
    <row r="23" spans="1:26" ht="14.25" customHeight="1" x14ac:dyDescent="0.2">
      <c r="A23" s="259" t="s">
        <v>893</v>
      </c>
      <c r="B23" s="259" t="s">
        <v>239</v>
      </c>
      <c r="C23" s="259" t="s">
        <v>894</v>
      </c>
      <c r="D23" s="259" t="s">
        <v>240</v>
      </c>
      <c r="E23" s="259">
        <v>55</v>
      </c>
      <c r="F23" s="259">
        <v>289</v>
      </c>
      <c r="G23" s="259">
        <v>1</v>
      </c>
      <c r="H23" s="259">
        <v>232</v>
      </c>
      <c r="I23" s="259">
        <v>233</v>
      </c>
      <c r="J23" s="259">
        <v>261.36</v>
      </c>
      <c r="K23" s="187" t="s">
        <v>242</v>
      </c>
      <c r="L23" s="187">
        <f t="shared" si="0"/>
        <v>99.141630901287556</v>
      </c>
      <c r="M23" s="259">
        <v>312</v>
      </c>
      <c r="N23" s="259" t="s">
        <v>866</v>
      </c>
      <c r="O23" s="260">
        <f>0.85</f>
        <v>0.85</v>
      </c>
      <c r="P23" s="259" t="s">
        <v>895</v>
      </c>
      <c r="Q23" s="259" t="s">
        <v>10</v>
      </c>
      <c r="R23" s="261">
        <v>0.35849999999999999</v>
      </c>
      <c r="S23" s="259"/>
      <c r="T23" s="4"/>
      <c r="U23" s="4"/>
      <c r="V23" s="4"/>
      <c r="W23" s="4"/>
      <c r="X23" s="4"/>
      <c r="Y23" s="4"/>
      <c r="Z23" s="4"/>
    </row>
    <row r="24" spans="1:26" ht="14.25" customHeight="1" x14ac:dyDescent="0.2">
      <c r="A24" s="262" t="s">
        <v>896</v>
      </c>
      <c r="B24" s="262" t="s">
        <v>239</v>
      </c>
      <c r="C24" s="262" t="s">
        <v>897</v>
      </c>
      <c r="D24" s="262" t="s">
        <v>240</v>
      </c>
      <c r="E24" s="262">
        <v>118</v>
      </c>
      <c r="F24" s="262">
        <v>352</v>
      </c>
      <c r="G24" s="262">
        <v>1</v>
      </c>
      <c r="H24" s="262">
        <v>232</v>
      </c>
      <c r="I24" s="262">
        <v>233</v>
      </c>
      <c r="J24" s="262">
        <v>260.82</v>
      </c>
      <c r="K24" s="182" t="s">
        <v>242</v>
      </c>
      <c r="L24" s="182">
        <f t="shared" si="0"/>
        <v>99.141630901287556</v>
      </c>
      <c r="M24" s="262">
        <v>376</v>
      </c>
      <c r="N24" s="357" t="s">
        <v>866</v>
      </c>
      <c r="O24" s="391">
        <f>0.68</f>
        <v>0.68</v>
      </c>
      <c r="P24" s="357" t="s">
        <v>878</v>
      </c>
      <c r="Q24" s="357" t="s">
        <v>10</v>
      </c>
      <c r="R24" s="390">
        <v>0.40629999999999999</v>
      </c>
      <c r="S24" s="357"/>
      <c r="T24" s="4"/>
      <c r="U24" s="4"/>
      <c r="V24" s="4"/>
      <c r="W24" s="4"/>
      <c r="X24" s="4"/>
      <c r="Y24" s="4"/>
      <c r="Z24" s="4"/>
    </row>
    <row r="25" spans="1:26" ht="14.25" customHeight="1" x14ac:dyDescent="0.2">
      <c r="A25" s="262" t="s">
        <v>898</v>
      </c>
      <c r="B25" s="262" t="s">
        <v>239</v>
      </c>
      <c r="C25" s="262" t="s">
        <v>897</v>
      </c>
      <c r="D25" s="262" t="s">
        <v>240</v>
      </c>
      <c r="E25" s="262">
        <v>118</v>
      </c>
      <c r="F25" s="262">
        <v>352</v>
      </c>
      <c r="G25" s="262">
        <v>1</v>
      </c>
      <c r="H25" s="262">
        <v>232</v>
      </c>
      <c r="I25" s="262">
        <v>233</v>
      </c>
      <c r="J25" s="262">
        <v>260.82</v>
      </c>
      <c r="K25" s="182" t="s">
        <v>242</v>
      </c>
      <c r="L25" s="182">
        <f t="shared" si="0"/>
        <v>99.141630901287556</v>
      </c>
      <c r="M25" s="262">
        <v>376</v>
      </c>
      <c r="N25" s="320"/>
      <c r="O25" s="320"/>
      <c r="P25" s="320"/>
      <c r="Q25" s="320"/>
      <c r="R25" s="320"/>
      <c r="S25" s="320"/>
      <c r="T25" s="4"/>
      <c r="U25" s="4"/>
      <c r="V25" s="4"/>
      <c r="W25" s="4"/>
      <c r="X25" s="4"/>
      <c r="Y25" s="4"/>
      <c r="Z25" s="4"/>
    </row>
    <row r="26" spans="1:26" ht="14.25" customHeight="1" x14ac:dyDescent="0.2">
      <c r="A26" s="26" t="s">
        <v>899</v>
      </c>
      <c r="B26" s="26" t="s">
        <v>239</v>
      </c>
      <c r="C26" s="26" t="s">
        <v>900</v>
      </c>
      <c r="D26" s="26" t="s">
        <v>240</v>
      </c>
      <c r="E26" s="26">
        <v>40</v>
      </c>
      <c r="F26" s="26">
        <v>171</v>
      </c>
      <c r="G26" s="26">
        <v>1</v>
      </c>
      <c r="H26" s="26">
        <v>124</v>
      </c>
      <c r="I26" s="26">
        <v>233</v>
      </c>
      <c r="J26" s="26">
        <v>132.74</v>
      </c>
      <c r="K26" s="178" t="s">
        <v>242</v>
      </c>
      <c r="L26" s="178">
        <f t="shared" si="0"/>
        <v>52.789699570815451</v>
      </c>
      <c r="M26" s="26">
        <v>171</v>
      </c>
      <c r="N26" s="52"/>
      <c r="O26" s="53"/>
      <c r="P26" s="52"/>
      <c r="Q26" s="52"/>
      <c r="R26" s="52"/>
      <c r="S26" s="52"/>
      <c r="T26" s="4"/>
      <c r="U26" s="4"/>
      <c r="V26" s="4"/>
      <c r="W26" s="4"/>
      <c r="X26" s="4"/>
      <c r="Y26" s="4"/>
      <c r="Z26" s="4"/>
    </row>
    <row r="27" spans="1:26" ht="14.25" customHeight="1" x14ac:dyDescent="0.2">
      <c r="A27" s="26" t="s">
        <v>901</v>
      </c>
      <c r="B27" s="26" t="s">
        <v>239</v>
      </c>
      <c r="C27" s="26" t="s">
        <v>10</v>
      </c>
      <c r="D27" s="26" t="s">
        <v>240</v>
      </c>
      <c r="E27" s="26">
        <v>1</v>
      </c>
      <c r="F27" s="26">
        <v>95</v>
      </c>
      <c r="G27" s="26">
        <v>135</v>
      </c>
      <c r="H27" s="26">
        <v>232</v>
      </c>
      <c r="I27" s="26">
        <v>233</v>
      </c>
      <c r="J27" s="26">
        <v>106.75</v>
      </c>
      <c r="K27" s="178" t="s">
        <v>242</v>
      </c>
      <c r="L27" s="178">
        <f t="shared" si="0"/>
        <v>41.630901287553648</v>
      </c>
      <c r="M27" s="26">
        <v>119</v>
      </c>
      <c r="N27" s="52"/>
      <c r="O27" s="53"/>
      <c r="P27" s="52"/>
      <c r="Q27" s="52"/>
      <c r="R27" s="52"/>
      <c r="S27" s="52"/>
      <c r="T27" s="4"/>
      <c r="U27" s="4"/>
      <c r="V27" s="4"/>
      <c r="W27" s="4"/>
      <c r="X27" s="4"/>
      <c r="Y27" s="4"/>
      <c r="Z27" s="4"/>
    </row>
    <row r="28" spans="1:26" ht="14.25" customHeight="1" x14ac:dyDescent="0.2">
      <c r="A28" s="262" t="s">
        <v>902</v>
      </c>
      <c r="B28" s="262" t="s">
        <v>239</v>
      </c>
      <c r="C28" s="262" t="s">
        <v>903</v>
      </c>
      <c r="D28" s="262" t="s">
        <v>240</v>
      </c>
      <c r="E28" s="262">
        <v>120</v>
      </c>
      <c r="F28" s="262">
        <v>356</v>
      </c>
      <c r="G28" s="262">
        <v>1</v>
      </c>
      <c r="H28" s="262">
        <v>232</v>
      </c>
      <c r="I28" s="262">
        <v>233</v>
      </c>
      <c r="J28" s="262">
        <v>245.6</v>
      </c>
      <c r="K28" s="182" t="s">
        <v>242</v>
      </c>
      <c r="L28" s="182">
        <f t="shared" si="0"/>
        <v>99.141630901287556</v>
      </c>
      <c r="M28" s="262">
        <v>381</v>
      </c>
      <c r="N28" s="262" t="s">
        <v>866</v>
      </c>
      <c r="O28" s="263">
        <f t="shared" ref="O28:O29" si="2">0.67</f>
        <v>0.67</v>
      </c>
      <c r="P28" s="262" t="s">
        <v>345</v>
      </c>
      <c r="Q28" s="262" t="s">
        <v>10</v>
      </c>
      <c r="R28" s="264">
        <v>0.34339999999999998</v>
      </c>
      <c r="S28" s="262"/>
      <c r="T28" s="4"/>
      <c r="U28" s="4"/>
      <c r="V28" s="4"/>
      <c r="W28" s="4"/>
      <c r="X28" s="4"/>
      <c r="Y28" s="4"/>
      <c r="Z28" s="4"/>
    </row>
    <row r="29" spans="1:26" ht="14.25" customHeight="1" x14ac:dyDescent="0.2">
      <c r="A29" s="262" t="s">
        <v>904</v>
      </c>
      <c r="B29" s="262" t="s">
        <v>239</v>
      </c>
      <c r="C29" s="262" t="s">
        <v>423</v>
      </c>
      <c r="D29" s="262" t="s">
        <v>240</v>
      </c>
      <c r="E29" s="262">
        <v>120</v>
      </c>
      <c r="F29" s="262">
        <v>356</v>
      </c>
      <c r="G29" s="262">
        <v>1</v>
      </c>
      <c r="H29" s="262">
        <v>232</v>
      </c>
      <c r="I29" s="262">
        <v>232</v>
      </c>
      <c r="J29" s="262">
        <v>245.6</v>
      </c>
      <c r="K29" s="182" t="s">
        <v>242</v>
      </c>
      <c r="L29" s="182">
        <f t="shared" si="0"/>
        <v>99.568965517241381</v>
      </c>
      <c r="M29" s="262">
        <v>381</v>
      </c>
      <c r="N29" s="262" t="s">
        <v>866</v>
      </c>
      <c r="O29" s="263">
        <f t="shared" si="2"/>
        <v>0.67</v>
      </c>
      <c r="P29" s="262" t="s">
        <v>345</v>
      </c>
      <c r="Q29" s="262" t="s">
        <v>10</v>
      </c>
      <c r="R29" s="264">
        <v>0.38279999999999997</v>
      </c>
      <c r="S29" s="262"/>
      <c r="T29" s="4"/>
      <c r="U29" s="4"/>
      <c r="V29" s="4"/>
      <c r="W29" s="4"/>
      <c r="X29" s="4"/>
      <c r="Y29" s="4"/>
      <c r="Z29" s="4"/>
    </row>
    <row r="30" spans="1:26" ht="14.25" customHeight="1" x14ac:dyDescent="0.2">
      <c r="A30" s="259" t="s">
        <v>905</v>
      </c>
      <c r="B30" s="259" t="s">
        <v>239</v>
      </c>
      <c r="C30" s="259" t="s">
        <v>906</v>
      </c>
      <c r="D30" s="259" t="s">
        <v>240</v>
      </c>
      <c r="E30" s="259">
        <v>123</v>
      </c>
      <c r="F30" s="259">
        <v>359</v>
      </c>
      <c r="G30" s="259">
        <v>1</v>
      </c>
      <c r="H30" s="259">
        <v>232</v>
      </c>
      <c r="I30" s="259">
        <v>233</v>
      </c>
      <c r="J30" s="259">
        <v>243.48</v>
      </c>
      <c r="K30" s="187" t="s">
        <v>242</v>
      </c>
      <c r="L30" s="187">
        <f t="shared" si="0"/>
        <v>99.141630901287556</v>
      </c>
      <c r="M30" s="259">
        <v>409</v>
      </c>
      <c r="N30" s="259" t="s">
        <v>866</v>
      </c>
      <c r="O30" s="260">
        <f>0.65</f>
        <v>0.65</v>
      </c>
      <c r="P30" s="259" t="s">
        <v>284</v>
      </c>
      <c r="Q30" s="259" t="s">
        <v>10</v>
      </c>
      <c r="R30" s="261">
        <v>0.3296</v>
      </c>
      <c r="S30" s="259"/>
      <c r="T30" s="4"/>
      <c r="U30" s="4"/>
      <c r="V30" s="4"/>
      <c r="W30" s="4"/>
      <c r="X30" s="4"/>
      <c r="Y30" s="4"/>
      <c r="Z30" s="4"/>
    </row>
    <row r="31" spans="1:26" ht="14.25" customHeight="1" x14ac:dyDescent="0.2">
      <c r="A31" s="26" t="s">
        <v>907</v>
      </c>
      <c r="B31" s="26" t="s">
        <v>239</v>
      </c>
      <c r="C31" s="26" t="s">
        <v>10</v>
      </c>
      <c r="D31" s="26" t="s">
        <v>240</v>
      </c>
      <c r="E31" s="26">
        <v>8</v>
      </c>
      <c r="F31" s="26">
        <v>157</v>
      </c>
      <c r="G31" s="26">
        <v>80</v>
      </c>
      <c r="H31" s="26">
        <v>232</v>
      </c>
      <c r="I31" s="26">
        <v>233</v>
      </c>
      <c r="J31" s="26">
        <v>153.82</v>
      </c>
      <c r="K31" s="178" t="s">
        <v>242</v>
      </c>
      <c r="L31" s="178">
        <f t="shared" si="0"/>
        <v>65.236051502145926</v>
      </c>
      <c r="M31" s="26">
        <v>166</v>
      </c>
      <c r="N31" s="52"/>
      <c r="O31" s="53"/>
      <c r="P31" s="52"/>
      <c r="Q31" s="52"/>
      <c r="R31" s="52"/>
      <c r="S31" s="52"/>
      <c r="T31" s="4"/>
      <c r="U31" s="4"/>
      <c r="V31" s="4"/>
      <c r="W31" s="4"/>
      <c r="X31" s="4"/>
      <c r="Y31" s="4"/>
      <c r="Z31" s="4"/>
    </row>
    <row r="32" spans="1:26" ht="14.25" customHeight="1" x14ac:dyDescent="0.2">
      <c r="A32" s="26" t="s">
        <v>908</v>
      </c>
      <c r="B32" s="26" t="s">
        <v>239</v>
      </c>
      <c r="C32" s="26" t="s">
        <v>10</v>
      </c>
      <c r="D32" s="26" t="s">
        <v>240</v>
      </c>
      <c r="E32" s="26">
        <v>10</v>
      </c>
      <c r="F32" s="26">
        <v>112</v>
      </c>
      <c r="G32" s="26">
        <v>129</v>
      </c>
      <c r="H32" s="26">
        <v>232</v>
      </c>
      <c r="I32" s="26">
        <v>233</v>
      </c>
      <c r="J32" s="26">
        <v>102.82</v>
      </c>
      <c r="K32" s="178" t="s">
        <v>242</v>
      </c>
      <c r="L32" s="178">
        <f t="shared" si="0"/>
        <v>44.206008583690988</v>
      </c>
      <c r="M32" s="26">
        <v>136</v>
      </c>
      <c r="N32" s="52"/>
      <c r="O32" s="53"/>
      <c r="P32" s="52"/>
      <c r="Q32" s="52"/>
      <c r="R32" s="52"/>
      <c r="S32" s="52"/>
      <c r="T32" s="4"/>
      <c r="U32" s="4"/>
      <c r="V32" s="4"/>
      <c r="W32" s="4"/>
      <c r="X32" s="4"/>
      <c r="Y32" s="4"/>
      <c r="Z32" s="4"/>
    </row>
    <row r="33" spans="1:26" ht="14.25" customHeight="1" x14ac:dyDescent="0.2">
      <c r="A33" s="259" t="s">
        <v>909</v>
      </c>
      <c r="B33" s="259" t="s">
        <v>239</v>
      </c>
      <c r="C33" s="259" t="s">
        <v>910</v>
      </c>
      <c r="D33" s="259" t="s">
        <v>240</v>
      </c>
      <c r="E33" s="259">
        <v>126</v>
      </c>
      <c r="F33" s="259">
        <v>362</v>
      </c>
      <c r="G33" s="259">
        <v>1</v>
      </c>
      <c r="H33" s="259">
        <v>232</v>
      </c>
      <c r="I33" s="259">
        <v>233</v>
      </c>
      <c r="J33" s="259">
        <v>244.19</v>
      </c>
      <c r="K33" s="187" t="s">
        <v>242</v>
      </c>
      <c r="L33" s="187">
        <f t="shared" si="0"/>
        <v>99.141630901287556</v>
      </c>
      <c r="M33" s="259">
        <v>371</v>
      </c>
      <c r="N33" s="259" t="s">
        <v>866</v>
      </c>
      <c r="O33" s="260">
        <f>0.69</f>
        <v>0.69</v>
      </c>
      <c r="P33" s="259" t="s">
        <v>911</v>
      </c>
      <c r="Q33" s="259" t="s">
        <v>10</v>
      </c>
      <c r="R33" s="261">
        <v>0.33460000000000001</v>
      </c>
      <c r="S33" s="259"/>
      <c r="T33" s="4"/>
      <c r="U33" s="4"/>
      <c r="V33" s="4"/>
      <c r="W33" s="4"/>
      <c r="X33" s="4"/>
      <c r="Y33" s="4"/>
      <c r="Z33" s="4"/>
    </row>
    <row r="34" spans="1:26" ht="14.25" customHeight="1" x14ac:dyDescent="0.2">
      <c r="A34" s="259" t="s">
        <v>912</v>
      </c>
      <c r="B34" s="259" t="s">
        <v>239</v>
      </c>
      <c r="C34" s="259" t="s">
        <v>910</v>
      </c>
      <c r="D34" s="259" t="s">
        <v>240</v>
      </c>
      <c r="E34" s="259">
        <v>126</v>
      </c>
      <c r="F34" s="259">
        <v>375</v>
      </c>
      <c r="G34" s="259">
        <v>1</v>
      </c>
      <c r="H34" s="259">
        <v>232</v>
      </c>
      <c r="I34" s="259">
        <v>233</v>
      </c>
      <c r="J34" s="259">
        <v>225.37</v>
      </c>
      <c r="K34" s="187" t="s">
        <v>242</v>
      </c>
      <c r="L34" s="187">
        <f t="shared" si="0"/>
        <v>99.141630901287556</v>
      </c>
      <c r="M34" s="259">
        <v>384</v>
      </c>
      <c r="N34" s="259" t="s">
        <v>866</v>
      </c>
      <c r="O34" s="260">
        <f>0.67</f>
        <v>0.67</v>
      </c>
      <c r="P34" s="259" t="s">
        <v>284</v>
      </c>
      <c r="Q34" s="259" t="s">
        <v>10</v>
      </c>
      <c r="R34" s="261">
        <v>0.33860000000000001</v>
      </c>
      <c r="S34" s="259"/>
      <c r="T34" s="4"/>
      <c r="U34" s="4"/>
      <c r="V34" s="4"/>
      <c r="W34" s="4"/>
      <c r="X34" s="4"/>
      <c r="Y34" s="4"/>
      <c r="Z34" s="4"/>
    </row>
    <row r="35" spans="1:26" ht="14.25" customHeight="1" x14ac:dyDescent="0.2">
      <c r="A35" s="259" t="s">
        <v>913</v>
      </c>
      <c r="B35" s="259" t="s">
        <v>239</v>
      </c>
      <c r="C35" s="259" t="s">
        <v>910</v>
      </c>
      <c r="D35" s="259" t="s">
        <v>240</v>
      </c>
      <c r="E35" s="259">
        <v>126</v>
      </c>
      <c r="F35" s="259">
        <v>362</v>
      </c>
      <c r="G35" s="259">
        <v>1</v>
      </c>
      <c r="H35" s="259">
        <v>232</v>
      </c>
      <c r="I35" s="259">
        <v>233</v>
      </c>
      <c r="J35" s="259">
        <v>243.25</v>
      </c>
      <c r="K35" s="187" t="s">
        <v>242</v>
      </c>
      <c r="L35" s="187">
        <f t="shared" si="0"/>
        <v>99.141630901287556</v>
      </c>
      <c r="M35" s="259">
        <v>386</v>
      </c>
      <c r="N35" s="259" t="s">
        <v>866</v>
      </c>
      <c r="O35" s="260">
        <f>0.7</f>
        <v>0.7</v>
      </c>
      <c r="P35" s="259" t="s">
        <v>911</v>
      </c>
      <c r="Q35" s="259" t="s">
        <v>10</v>
      </c>
      <c r="R35" s="259" t="s">
        <v>914</v>
      </c>
      <c r="S35" s="259"/>
      <c r="T35" s="4"/>
      <c r="U35" s="4"/>
      <c r="V35" s="4"/>
      <c r="W35" s="4"/>
      <c r="X35" s="4"/>
      <c r="Y35" s="4"/>
      <c r="Z35" s="4"/>
    </row>
    <row r="36" spans="1:26" ht="14.25" customHeight="1" x14ac:dyDescent="0.2">
      <c r="A36" s="26" t="s">
        <v>915</v>
      </c>
      <c r="B36" s="26" t="s">
        <v>239</v>
      </c>
      <c r="C36" s="26" t="s">
        <v>916</v>
      </c>
      <c r="D36" s="26" t="s">
        <v>240</v>
      </c>
      <c r="E36" s="26">
        <v>21</v>
      </c>
      <c r="F36" s="26">
        <v>153</v>
      </c>
      <c r="G36" s="26">
        <v>1</v>
      </c>
      <c r="H36" s="26">
        <v>125</v>
      </c>
      <c r="I36" s="26">
        <v>233</v>
      </c>
      <c r="J36" s="26">
        <v>131.63999999999999</v>
      </c>
      <c r="K36" s="178" t="s">
        <v>242</v>
      </c>
      <c r="L36" s="178">
        <f t="shared" si="0"/>
        <v>53.218884120171673</v>
      </c>
      <c r="M36" s="26">
        <v>163</v>
      </c>
      <c r="N36" s="265"/>
      <c r="O36" s="266"/>
      <c r="P36" s="265"/>
      <c r="Q36" s="265"/>
      <c r="R36" s="265"/>
      <c r="S36" s="265"/>
      <c r="T36" s="4"/>
      <c r="U36" s="4"/>
      <c r="V36" s="4"/>
      <c r="W36" s="4"/>
      <c r="X36" s="4"/>
      <c r="Y36" s="4"/>
      <c r="Z36" s="4"/>
    </row>
    <row r="37" spans="1:26" ht="14.25" customHeight="1" x14ac:dyDescent="0.2">
      <c r="A37" s="259" t="s">
        <v>917</v>
      </c>
      <c r="B37" s="259" t="s">
        <v>239</v>
      </c>
      <c r="C37" s="259" t="s">
        <v>918</v>
      </c>
      <c r="D37" s="259" t="s">
        <v>240</v>
      </c>
      <c r="E37" s="259">
        <v>125</v>
      </c>
      <c r="F37" s="259">
        <v>361</v>
      </c>
      <c r="G37" s="259">
        <v>1</v>
      </c>
      <c r="H37" s="259">
        <v>232</v>
      </c>
      <c r="I37" s="259">
        <v>233</v>
      </c>
      <c r="J37" s="259">
        <v>242.69</v>
      </c>
      <c r="K37" s="187" t="s">
        <v>242</v>
      </c>
      <c r="L37" s="187">
        <f t="shared" si="0"/>
        <v>99.141630901287556</v>
      </c>
      <c r="M37" s="259">
        <v>385</v>
      </c>
      <c r="N37" s="259" t="s">
        <v>866</v>
      </c>
      <c r="O37" s="260">
        <f>0.71</f>
        <v>0.71</v>
      </c>
      <c r="P37" s="259" t="s">
        <v>911</v>
      </c>
      <c r="Q37" s="259" t="s">
        <v>10</v>
      </c>
      <c r="R37" s="261">
        <v>0.34560000000000002</v>
      </c>
      <c r="S37" s="259"/>
      <c r="T37" s="4"/>
      <c r="U37" s="4"/>
      <c r="V37" s="4"/>
      <c r="W37" s="4"/>
      <c r="X37" s="4"/>
      <c r="Y37" s="4"/>
      <c r="Z37" s="4"/>
    </row>
    <row r="38" spans="1:26" ht="14.25" customHeight="1" x14ac:dyDescent="0.2">
      <c r="A38" s="259" t="s">
        <v>919</v>
      </c>
      <c r="B38" s="259" t="s">
        <v>239</v>
      </c>
      <c r="C38" s="259" t="s">
        <v>910</v>
      </c>
      <c r="D38" s="259" t="s">
        <v>240</v>
      </c>
      <c r="E38" s="259">
        <v>126</v>
      </c>
      <c r="F38" s="259">
        <v>362</v>
      </c>
      <c r="G38" s="259">
        <v>1</v>
      </c>
      <c r="H38" s="259">
        <v>232</v>
      </c>
      <c r="I38" s="259">
        <v>233</v>
      </c>
      <c r="J38" s="259">
        <v>243.72</v>
      </c>
      <c r="K38" s="187" t="s">
        <v>242</v>
      </c>
      <c r="L38" s="187">
        <f t="shared" si="0"/>
        <v>99.141630901287556</v>
      </c>
      <c r="M38" s="259">
        <v>3896</v>
      </c>
      <c r="N38" s="259" t="s">
        <v>866</v>
      </c>
      <c r="O38" s="260">
        <f>0.7</f>
        <v>0.7</v>
      </c>
      <c r="P38" s="259" t="s">
        <v>911</v>
      </c>
      <c r="Q38" s="259" t="s">
        <v>10</v>
      </c>
      <c r="R38" s="261">
        <v>0.34560000000000002</v>
      </c>
      <c r="S38" s="259"/>
      <c r="T38" s="4"/>
      <c r="U38" s="4"/>
      <c r="V38" s="4"/>
      <c r="W38" s="4"/>
      <c r="X38" s="4"/>
      <c r="Y38" s="4"/>
      <c r="Z38" s="4"/>
    </row>
    <row r="39" spans="1:26" ht="14.25" customHeight="1" x14ac:dyDescent="0.2">
      <c r="A39" s="259" t="s">
        <v>920</v>
      </c>
      <c r="B39" s="259" t="s">
        <v>239</v>
      </c>
      <c r="C39" s="259" t="s">
        <v>900</v>
      </c>
      <c r="D39" s="259" t="s">
        <v>240</v>
      </c>
      <c r="E39" s="259">
        <v>40</v>
      </c>
      <c r="F39" s="259">
        <v>276</v>
      </c>
      <c r="G39" s="259">
        <v>1</v>
      </c>
      <c r="H39" s="259">
        <v>232</v>
      </c>
      <c r="I39" s="259">
        <v>233</v>
      </c>
      <c r="J39" s="259">
        <v>246.89</v>
      </c>
      <c r="K39" s="187" t="s">
        <v>242</v>
      </c>
      <c r="L39" s="187">
        <f t="shared" si="0"/>
        <v>99.141630901287556</v>
      </c>
      <c r="M39" s="259">
        <v>300</v>
      </c>
      <c r="N39" s="259" t="s">
        <v>866</v>
      </c>
      <c r="O39" s="260">
        <f>0.85</f>
        <v>0.85</v>
      </c>
      <c r="P39" s="259" t="s">
        <v>921</v>
      </c>
      <c r="Q39" s="259" t="s">
        <v>10</v>
      </c>
      <c r="R39" s="261">
        <v>0.375</v>
      </c>
      <c r="S39" s="259"/>
      <c r="T39" s="4"/>
      <c r="U39" s="4"/>
      <c r="V39" s="4"/>
      <c r="W39" s="4"/>
      <c r="X39" s="4"/>
      <c r="Y39" s="4"/>
      <c r="Z39" s="4"/>
    </row>
    <row r="40" spans="1:26" ht="14.25" customHeight="1" x14ac:dyDescent="0.2">
      <c r="A40" s="26" t="s">
        <v>922</v>
      </c>
      <c r="B40" s="26" t="s">
        <v>239</v>
      </c>
      <c r="C40" s="26" t="s">
        <v>10</v>
      </c>
      <c r="D40" s="26" t="s">
        <v>240</v>
      </c>
      <c r="E40" s="26">
        <v>2</v>
      </c>
      <c r="F40" s="26">
        <v>123</v>
      </c>
      <c r="G40" s="26">
        <v>108</v>
      </c>
      <c r="H40" s="26">
        <v>232</v>
      </c>
      <c r="I40" s="26">
        <v>233</v>
      </c>
      <c r="J40" s="26">
        <v>131.47</v>
      </c>
      <c r="K40" s="178" t="s">
        <v>242</v>
      </c>
      <c r="L40" s="178">
        <f t="shared" si="0"/>
        <v>53.218884120171673</v>
      </c>
      <c r="M40" s="26">
        <v>132</v>
      </c>
      <c r="N40" s="265"/>
      <c r="O40" s="266"/>
      <c r="P40" s="265"/>
      <c r="Q40" s="265"/>
      <c r="R40" s="265"/>
      <c r="S40" s="265"/>
      <c r="T40" s="4"/>
      <c r="U40" s="4"/>
      <c r="V40" s="4"/>
      <c r="W40" s="4"/>
      <c r="X40" s="4"/>
      <c r="Y40" s="4"/>
      <c r="Z40" s="4"/>
    </row>
    <row r="41" spans="1:26" ht="14.25" customHeight="1" x14ac:dyDescent="0.2">
      <c r="A41" s="26" t="s">
        <v>923</v>
      </c>
      <c r="B41" s="26" t="s">
        <v>239</v>
      </c>
      <c r="C41" s="26" t="s">
        <v>10</v>
      </c>
      <c r="D41" s="26" t="s">
        <v>240</v>
      </c>
      <c r="E41" s="26">
        <v>2</v>
      </c>
      <c r="F41" s="26">
        <v>123</v>
      </c>
      <c r="G41" s="26">
        <v>108</v>
      </c>
      <c r="H41" s="26">
        <v>232</v>
      </c>
      <c r="I41" s="26">
        <v>233</v>
      </c>
      <c r="J41" s="26">
        <v>131.47</v>
      </c>
      <c r="K41" s="178" t="s">
        <v>242</v>
      </c>
      <c r="L41" s="178">
        <f t="shared" si="0"/>
        <v>53.218884120171673</v>
      </c>
      <c r="M41" s="26">
        <v>132</v>
      </c>
      <c r="N41" s="265"/>
      <c r="O41" s="266"/>
      <c r="P41" s="265"/>
      <c r="Q41" s="265"/>
      <c r="R41" s="265"/>
      <c r="S41" s="265"/>
      <c r="T41" s="4"/>
      <c r="U41" s="4"/>
      <c r="V41" s="4"/>
      <c r="W41" s="4"/>
      <c r="X41" s="4"/>
      <c r="Y41" s="4"/>
      <c r="Z41" s="4"/>
    </row>
    <row r="42" spans="1:26" ht="14.25" customHeight="1" x14ac:dyDescent="0.2">
      <c r="A42" s="26" t="s">
        <v>924</v>
      </c>
      <c r="B42" s="26" t="s">
        <v>239</v>
      </c>
      <c r="C42" s="26" t="s">
        <v>10</v>
      </c>
      <c r="D42" s="26" t="s">
        <v>240</v>
      </c>
      <c r="E42" s="26">
        <v>2</v>
      </c>
      <c r="F42" s="26">
        <v>123</v>
      </c>
      <c r="G42" s="26">
        <v>108</v>
      </c>
      <c r="H42" s="26">
        <v>232</v>
      </c>
      <c r="I42" s="26">
        <v>233</v>
      </c>
      <c r="J42" s="26">
        <v>131.47</v>
      </c>
      <c r="K42" s="178" t="s">
        <v>242</v>
      </c>
      <c r="L42" s="178">
        <f t="shared" si="0"/>
        <v>53.218884120171673</v>
      </c>
      <c r="M42" s="26">
        <v>132</v>
      </c>
      <c r="N42" s="265"/>
      <c r="O42" s="266"/>
      <c r="P42" s="265"/>
      <c r="Q42" s="265"/>
      <c r="R42" s="265"/>
      <c r="S42" s="265"/>
      <c r="T42" s="4"/>
      <c r="U42" s="4"/>
      <c r="V42" s="4"/>
      <c r="W42" s="4"/>
      <c r="X42" s="4"/>
      <c r="Y42" s="4"/>
      <c r="Z42" s="4"/>
    </row>
    <row r="43" spans="1:26" ht="14.25" customHeight="1" x14ac:dyDescent="0.2">
      <c r="A43" s="26" t="s">
        <v>925</v>
      </c>
      <c r="B43" s="26" t="s">
        <v>239</v>
      </c>
      <c r="C43" s="26" t="s">
        <v>10</v>
      </c>
      <c r="D43" s="26" t="s">
        <v>240</v>
      </c>
      <c r="E43" s="26">
        <v>2</v>
      </c>
      <c r="F43" s="26">
        <v>123</v>
      </c>
      <c r="G43" s="26">
        <v>108</v>
      </c>
      <c r="H43" s="26">
        <v>232</v>
      </c>
      <c r="I43" s="26">
        <v>233</v>
      </c>
      <c r="J43" s="26">
        <v>130.91</v>
      </c>
      <c r="K43" s="178" t="s">
        <v>242</v>
      </c>
      <c r="L43" s="178">
        <f t="shared" si="0"/>
        <v>53.218884120171673</v>
      </c>
      <c r="M43" s="26">
        <v>147</v>
      </c>
      <c r="N43" s="265"/>
      <c r="O43" s="266"/>
      <c r="P43" s="265"/>
      <c r="Q43" s="265"/>
      <c r="R43" s="265"/>
      <c r="S43" s="265"/>
      <c r="T43" s="4"/>
      <c r="U43" s="4"/>
      <c r="V43" s="4"/>
      <c r="W43" s="4"/>
      <c r="X43" s="4"/>
      <c r="Y43" s="4"/>
      <c r="Z43" s="4"/>
    </row>
    <row r="44" spans="1:26" ht="14.25" customHeight="1" x14ac:dyDescent="0.2">
      <c r="A44" s="26" t="s">
        <v>926</v>
      </c>
      <c r="B44" s="26" t="s">
        <v>239</v>
      </c>
      <c r="C44" s="26" t="s">
        <v>10</v>
      </c>
      <c r="D44" s="26" t="s">
        <v>240</v>
      </c>
      <c r="E44" s="26">
        <v>1</v>
      </c>
      <c r="F44" s="26">
        <v>167</v>
      </c>
      <c r="G44" s="26">
        <v>24</v>
      </c>
      <c r="H44" s="26">
        <v>183</v>
      </c>
      <c r="I44" s="26">
        <v>233</v>
      </c>
      <c r="J44" s="26">
        <v>156.22999999999999</v>
      </c>
      <c r="K44" s="178" t="s">
        <v>242</v>
      </c>
      <c r="L44" s="178">
        <f t="shared" si="0"/>
        <v>68.240343347639481</v>
      </c>
      <c r="M44" s="26">
        <v>168</v>
      </c>
      <c r="N44" s="265"/>
      <c r="O44" s="266"/>
      <c r="P44" s="265"/>
      <c r="Q44" s="265"/>
      <c r="R44" s="265"/>
      <c r="S44" s="265"/>
      <c r="T44" s="4"/>
      <c r="U44" s="4"/>
      <c r="V44" s="4"/>
      <c r="W44" s="4"/>
      <c r="X44" s="4"/>
      <c r="Y44" s="4"/>
      <c r="Z44" s="4"/>
    </row>
    <row r="45" spans="1:26" ht="14.25" customHeight="1" x14ac:dyDescent="0.2">
      <c r="A45" s="26" t="s">
        <v>927</v>
      </c>
      <c r="B45" s="26" t="s">
        <v>239</v>
      </c>
      <c r="C45" s="26" t="s">
        <v>871</v>
      </c>
      <c r="D45" s="26" t="s">
        <v>240</v>
      </c>
      <c r="E45" s="26">
        <v>35</v>
      </c>
      <c r="F45" s="26">
        <v>224</v>
      </c>
      <c r="G45" s="26">
        <v>1</v>
      </c>
      <c r="H45" s="26">
        <v>183</v>
      </c>
      <c r="I45" s="26">
        <v>233</v>
      </c>
      <c r="J45" s="26">
        <v>196.86</v>
      </c>
      <c r="K45" s="178" t="s">
        <v>242</v>
      </c>
      <c r="L45" s="178">
        <f t="shared" si="0"/>
        <v>78.111587982832617</v>
      </c>
      <c r="M45" s="26">
        <v>225</v>
      </c>
      <c r="N45" s="265"/>
      <c r="O45" s="266"/>
      <c r="P45" s="265"/>
      <c r="Q45" s="265"/>
      <c r="R45" s="265"/>
      <c r="S45" s="265"/>
      <c r="T45" s="4"/>
      <c r="U45" s="4"/>
      <c r="V45" s="4"/>
      <c r="W45" s="4"/>
      <c r="X45" s="4"/>
      <c r="Y45" s="4"/>
      <c r="Z45" s="4"/>
    </row>
    <row r="46" spans="1:26" ht="14.25" customHeight="1" x14ac:dyDescent="0.2">
      <c r="A46" s="26" t="s">
        <v>928</v>
      </c>
      <c r="B46" s="26" t="s">
        <v>239</v>
      </c>
      <c r="C46" s="26" t="s">
        <v>871</v>
      </c>
      <c r="D46" s="26" t="s">
        <v>240</v>
      </c>
      <c r="E46" s="26">
        <v>35</v>
      </c>
      <c r="F46" s="26">
        <v>167</v>
      </c>
      <c r="G46" s="26">
        <v>1</v>
      </c>
      <c r="H46" s="26">
        <v>125</v>
      </c>
      <c r="I46" s="26">
        <v>233</v>
      </c>
      <c r="J46" s="26">
        <v>133.93</v>
      </c>
      <c r="K46" s="178" t="s">
        <v>242</v>
      </c>
      <c r="L46" s="178">
        <f t="shared" si="0"/>
        <v>53.218884120171673</v>
      </c>
      <c r="M46" s="26">
        <v>176</v>
      </c>
      <c r="N46" s="52"/>
      <c r="O46" s="53"/>
      <c r="P46" s="52"/>
      <c r="Q46" s="52"/>
      <c r="R46" s="52"/>
      <c r="S46" s="52"/>
      <c r="T46" s="4"/>
      <c r="U46" s="4"/>
      <c r="V46" s="4"/>
      <c r="W46" s="4"/>
      <c r="X46" s="4"/>
      <c r="Y46" s="4"/>
      <c r="Z46" s="4"/>
    </row>
    <row r="47" spans="1:26" ht="14.25" customHeight="1" x14ac:dyDescent="0.2">
      <c r="A47" s="26" t="s">
        <v>929</v>
      </c>
      <c r="B47" s="26" t="s">
        <v>239</v>
      </c>
      <c r="C47" s="26" t="s">
        <v>10</v>
      </c>
      <c r="D47" s="26" t="s">
        <v>240</v>
      </c>
      <c r="E47" s="26">
        <v>1</v>
      </c>
      <c r="F47" s="26">
        <v>110</v>
      </c>
      <c r="G47" s="26">
        <v>224</v>
      </c>
      <c r="H47" s="26">
        <v>125</v>
      </c>
      <c r="I47" s="26">
        <v>233</v>
      </c>
      <c r="J47" s="26">
        <v>93.56</v>
      </c>
      <c r="K47" s="178" t="s">
        <v>242</v>
      </c>
      <c r="L47" s="178">
        <f t="shared" si="0"/>
        <v>-42.489270386266092</v>
      </c>
      <c r="M47" s="26">
        <v>119</v>
      </c>
      <c r="N47" s="52"/>
      <c r="O47" s="53"/>
      <c r="P47" s="52"/>
      <c r="Q47" s="52"/>
      <c r="R47" s="52"/>
      <c r="S47" s="52"/>
      <c r="T47" s="4"/>
      <c r="U47" s="4"/>
      <c r="V47" s="4"/>
      <c r="W47" s="4"/>
      <c r="X47" s="4"/>
      <c r="Y47" s="4"/>
      <c r="Z47" s="4"/>
    </row>
    <row r="48" spans="1:26" ht="14.25" customHeight="1" x14ac:dyDescent="0.2">
      <c r="A48" s="26" t="s">
        <v>930</v>
      </c>
      <c r="B48" s="26" t="s">
        <v>239</v>
      </c>
      <c r="C48" s="26" t="s">
        <v>10</v>
      </c>
      <c r="D48" s="26" t="s">
        <v>240</v>
      </c>
      <c r="E48" s="26">
        <v>1</v>
      </c>
      <c r="F48" s="26">
        <v>110</v>
      </c>
      <c r="G48" s="26">
        <v>24</v>
      </c>
      <c r="H48" s="26">
        <v>125</v>
      </c>
      <c r="I48" s="26">
        <v>233</v>
      </c>
      <c r="J48" s="26">
        <v>92.25</v>
      </c>
      <c r="K48" s="178" t="s">
        <v>242</v>
      </c>
      <c r="L48" s="178">
        <f t="shared" si="0"/>
        <v>43.347639484978536</v>
      </c>
      <c r="M48" s="26">
        <v>119</v>
      </c>
      <c r="N48" s="52"/>
      <c r="O48" s="53"/>
      <c r="P48" s="52"/>
      <c r="Q48" s="52"/>
      <c r="R48" s="52"/>
      <c r="S48" s="52"/>
      <c r="T48" s="4"/>
      <c r="U48" s="4"/>
      <c r="V48" s="4"/>
      <c r="W48" s="4"/>
      <c r="X48" s="4"/>
      <c r="Y48" s="4"/>
      <c r="Z48" s="4"/>
    </row>
    <row r="49" spans="1:26" ht="14.25" customHeight="1" x14ac:dyDescent="0.2">
      <c r="A49" s="26" t="s">
        <v>931</v>
      </c>
      <c r="B49" s="26" t="s">
        <v>239</v>
      </c>
      <c r="C49" s="26" t="s">
        <v>10</v>
      </c>
      <c r="D49" s="26" t="s">
        <v>240</v>
      </c>
      <c r="E49" s="26">
        <v>1</v>
      </c>
      <c r="F49" s="26">
        <v>167</v>
      </c>
      <c r="G49" s="26">
        <v>24</v>
      </c>
      <c r="H49" s="26">
        <v>183</v>
      </c>
      <c r="I49" s="26">
        <v>233</v>
      </c>
      <c r="J49" s="26">
        <v>154.93</v>
      </c>
      <c r="K49" s="178" t="s">
        <v>242</v>
      </c>
      <c r="L49" s="178">
        <f t="shared" si="0"/>
        <v>68.240343347639481</v>
      </c>
      <c r="M49" s="26">
        <v>168</v>
      </c>
      <c r="N49" s="52"/>
      <c r="O49" s="53"/>
      <c r="P49" s="52"/>
      <c r="Q49" s="52"/>
      <c r="R49" s="52"/>
      <c r="S49" s="52"/>
      <c r="T49" s="4"/>
      <c r="U49" s="4"/>
      <c r="V49" s="4"/>
      <c r="W49" s="4"/>
      <c r="X49" s="4"/>
      <c r="Y49" s="4"/>
      <c r="Z49" s="4"/>
    </row>
    <row r="50" spans="1:26" ht="14.25" customHeight="1" x14ac:dyDescent="0.2">
      <c r="A50" s="26" t="s">
        <v>932</v>
      </c>
      <c r="B50" s="26" t="s">
        <v>239</v>
      </c>
      <c r="C50" s="26" t="s">
        <v>10</v>
      </c>
      <c r="D50" s="26" t="s">
        <v>240</v>
      </c>
      <c r="E50" s="26">
        <v>52</v>
      </c>
      <c r="F50" s="26">
        <v>117</v>
      </c>
      <c r="G50" s="26">
        <v>116</v>
      </c>
      <c r="H50" s="26">
        <v>183</v>
      </c>
      <c r="I50" s="26">
        <v>233</v>
      </c>
      <c r="J50" s="26">
        <v>52.3</v>
      </c>
      <c r="K50" s="178" t="s">
        <v>242</v>
      </c>
      <c r="L50" s="178">
        <f t="shared" si="0"/>
        <v>28.75536480686695</v>
      </c>
      <c r="M50" s="26">
        <v>118</v>
      </c>
      <c r="N50" s="52"/>
      <c r="O50" s="53"/>
      <c r="P50" s="52"/>
      <c r="Q50" s="52"/>
      <c r="R50" s="52"/>
      <c r="S50" s="52"/>
      <c r="T50" s="4"/>
      <c r="U50" s="4"/>
      <c r="V50" s="4"/>
      <c r="W50" s="4"/>
      <c r="X50" s="4"/>
      <c r="Y50" s="4"/>
      <c r="Z50" s="4"/>
    </row>
    <row r="51" spans="1:26" ht="14.25" customHeight="1" x14ac:dyDescent="0.2">
      <c r="A51" s="26" t="s">
        <v>933</v>
      </c>
      <c r="B51" s="26" t="s">
        <v>239</v>
      </c>
      <c r="C51" s="26" t="s">
        <v>10</v>
      </c>
      <c r="D51" s="26" t="s">
        <v>240</v>
      </c>
      <c r="E51" s="26">
        <v>1</v>
      </c>
      <c r="F51" s="26">
        <v>149</v>
      </c>
      <c r="G51" s="26">
        <v>63</v>
      </c>
      <c r="H51" s="26">
        <v>202</v>
      </c>
      <c r="I51" s="26">
        <v>233</v>
      </c>
      <c r="J51" s="26">
        <v>159.09</v>
      </c>
      <c r="K51" s="178" t="s">
        <v>242</v>
      </c>
      <c r="L51" s="178">
        <f t="shared" si="0"/>
        <v>59.656652360515018</v>
      </c>
      <c r="M51" s="26">
        <v>176</v>
      </c>
      <c r="N51" s="52"/>
      <c r="O51" s="53"/>
      <c r="P51" s="52"/>
      <c r="Q51" s="52"/>
      <c r="R51" s="52"/>
      <c r="S51" s="52"/>
      <c r="T51" s="4"/>
      <c r="U51" s="4"/>
      <c r="V51" s="4"/>
      <c r="W51" s="4"/>
      <c r="X51" s="4"/>
      <c r="Y51" s="4"/>
      <c r="Z51" s="4"/>
    </row>
    <row r="52" spans="1:26" ht="14.25" customHeight="1" x14ac:dyDescent="0.2">
      <c r="A52" s="26" t="s">
        <v>934</v>
      </c>
      <c r="B52" s="26" t="s">
        <v>239</v>
      </c>
      <c r="C52" s="26" t="s">
        <v>10</v>
      </c>
      <c r="D52" s="26" t="s">
        <v>240</v>
      </c>
      <c r="E52" s="26">
        <v>1</v>
      </c>
      <c r="F52" s="26">
        <v>175</v>
      </c>
      <c r="G52" s="26">
        <v>63</v>
      </c>
      <c r="H52" s="26">
        <v>232</v>
      </c>
      <c r="I52" s="26">
        <v>233</v>
      </c>
      <c r="J52" s="26">
        <v>177.17</v>
      </c>
      <c r="K52" s="178" t="s">
        <v>242</v>
      </c>
      <c r="L52" s="178">
        <f t="shared" si="0"/>
        <v>72.532188841201716</v>
      </c>
      <c r="M52" s="26">
        <v>213</v>
      </c>
      <c r="N52" s="52"/>
      <c r="O52" s="53"/>
      <c r="P52" s="52"/>
      <c r="Q52" s="52"/>
      <c r="R52" s="52"/>
      <c r="S52" s="52"/>
      <c r="T52" s="4"/>
      <c r="U52" s="4"/>
      <c r="V52" s="4"/>
      <c r="W52" s="4"/>
      <c r="X52" s="4"/>
      <c r="Y52" s="4"/>
      <c r="Z52" s="4"/>
    </row>
    <row r="53" spans="1:26" ht="14.25" customHeight="1" x14ac:dyDescent="0.2">
      <c r="A53" s="26" t="s">
        <v>935</v>
      </c>
      <c r="B53" s="26" t="s">
        <v>239</v>
      </c>
      <c r="C53" s="26" t="s">
        <v>10</v>
      </c>
      <c r="D53" s="26" t="s">
        <v>240</v>
      </c>
      <c r="E53" s="26">
        <v>1</v>
      </c>
      <c r="F53" s="26">
        <v>175</v>
      </c>
      <c r="G53" s="26">
        <v>63</v>
      </c>
      <c r="H53" s="26">
        <v>232</v>
      </c>
      <c r="I53" s="26">
        <v>233</v>
      </c>
      <c r="J53" s="26">
        <v>178.84</v>
      </c>
      <c r="K53" s="178" t="s">
        <v>242</v>
      </c>
      <c r="L53" s="178">
        <f t="shared" si="0"/>
        <v>72.532188841201716</v>
      </c>
      <c r="M53" s="26">
        <v>202</v>
      </c>
      <c r="N53" s="52"/>
      <c r="O53" s="53"/>
      <c r="P53" s="52"/>
      <c r="Q53" s="52"/>
      <c r="R53" s="52"/>
      <c r="S53" s="52"/>
      <c r="T53" s="4"/>
      <c r="U53" s="4"/>
      <c r="V53" s="4"/>
      <c r="W53" s="4"/>
      <c r="X53" s="4"/>
      <c r="Y53" s="4"/>
      <c r="Z53" s="4"/>
    </row>
    <row r="54" spans="1:26" ht="14.25" customHeight="1" x14ac:dyDescent="0.2">
      <c r="A54" s="26" t="s">
        <v>936</v>
      </c>
      <c r="B54" s="26" t="s">
        <v>239</v>
      </c>
      <c r="C54" s="26" t="s">
        <v>10</v>
      </c>
      <c r="D54" s="26" t="s">
        <v>240</v>
      </c>
      <c r="E54" s="26">
        <v>2</v>
      </c>
      <c r="F54" s="26">
        <v>102</v>
      </c>
      <c r="G54" s="26">
        <v>129</v>
      </c>
      <c r="H54" s="26">
        <v>232</v>
      </c>
      <c r="I54" s="26">
        <v>233</v>
      </c>
      <c r="J54" s="26">
        <v>114.19</v>
      </c>
      <c r="K54" s="178" t="s">
        <v>242</v>
      </c>
      <c r="L54" s="178">
        <f t="shared" si="0"/>
        <v>44.206008583690988</v>
      </c>
      <c r="M54" s="26">
        <v>129</v>
      </c>
      <c r="N54" s="93"/>
      <c r="O54" s="267"/>
      <c r="P54" s="93"/>
      <c r="Q54" s="93"/>
      <c r="R54" s="93"/>
      <c r="S54" s="93"/>
      <c r="T54" s="4"/>
      <c r="U54" s="4"/>
      <c r="V54" s="4"/>
      <c r="W54" s="4"/>
      <c r="X54" s="4"/>
      <c r="Y54" s="4"/>
      <c r="Z54" s="4"/>
    </row>
    <row r="55" spans="1:26" ht="14.25" customHeight="1" x14ac:dyDescent="0.2">
      <c r="A55" s="26" t="s">
        <v>937</v>
      </c>
      <c r="B55" s="26" t="s">
        <v>239</v>
      </c>
      <c r="C55" s="26" t="s">
        <v>10</v>
      </c>
      <c r="D55" s="26" t="s">
        <v>240</v>
      </c>
      <c r="E55" s="26">
        <v>28</v>
      </c>
      <c r="F55" s="26">
        <v>82</v>
      </c>
      <c r="G55" s="26">
        <v>174</v>
      </c>
      <c r="H55" s="26">
        <v>232</v>
      </c>
      <c r="I55" s="26">
        <v>233</v>
      </c>
      <c r="J55" s="26">
        <v>50.26</v>
      </c>
      <c r="K55" s="178" t="s">
        <v>242</v>
      </c>
      <c r="L55" s="178">
        <f t="shared" si="0"/>
        <v>24.892703862660944</v>
      </c>
      <c r="M55" s="26">
        <v>109</v>
      </c>
      <c r="N55" s="93"/>
      <c r="O55" s="267"/>
      <c r="P55" s="93"/>
      <c r="Q55" s="93"/>
      <c r="R55" s="93"/>
      <c r="S55" s="93"/>
      <c r="T55" s="4"/>
      <c r="U55" s="4"/>
      <c r="V55" s="4"/>
      <c r="W55" s="4"/>
      <c r="X55" s="4"/>
      <c r="Y55" s="4"/>
      <c r="Z55" s="4"/>
    </row>
    <row r="56" spans="1:26" ht="14.25" customHeight="1" x14ac:dyDescent="0.2">
      <c r="A56" s="262" t="s">
        <v>938</v>
      </c>
      <c r="B56" s="262" t="s">
        <v>239</v>
      </c>
      <c r="C56" s="262" t="s">
        <v>939</v>
      </c>
      <c r="D56" s="262" t="s">
        <v>240</v>
      </c>
      <c r="E56" s="262">
        <v>94</v>
      </c>
      <c r="F56" s="262">
        <v>329</v>
      </c>
      <c r="G56" s="262">
        <v>1</v>
      </c>
      <c r="H56" s="262">
        <v>232</v>
      </c>
      <c r="I56" s="262">
        <v>233</v>
      </c>
      <c r="J56" s="262">
        <v>278.8</v>
      </c>
      <c r="K56" s="182" t="s">
        <v>242</v>
      </c>
      <c r="L56" s="182">
        <f t="shared" si="0"/>
        <v>99.141630901287556</v>
      </c>
      <c r="M56" s="262">
        <v>333</v>
      </c>
      <c r="N56" s="262" t="s">
        <v>866</v>
      </c>
      <c r="O56" s="263">
        <f t="shared" ref="O56:O57" si="3">0.74</f>
        <v>0.74</v>
      </c>
      <c r="P56" s="262" t="s">
        <v>940</v>
      </c>
      <c r="Q56" s="262" t="s">
        <v>10</v>
      </c>
      <c r="R56" s="264">
        <v>0.3659</v>
      </c>
      <c r="S56" s="262"/>
      <c r="T56" s="4"/>
      <c r="U56" s="4"/>
      <c r="V56" s="4"/>
      <c r="W56" s="4"/>
      <c r="X56" s="4"/>
      <c r="Y56" s="4"/>
      <c r="Z56" s="4"/>
    </row>
    <row r="57" spans="1:26" ht="14.25" customHeight="1" x14ac:dyDescent="0.2">
      <c r="A57" s="262" t="s">
        <v>941</v>
      </c>
      <c r="B57" s="262" t="s">
        <v>239</v>
      </c>
      <c r="C57" s="262" t="s">
        <v>939</v>
      </c>
      <c r="D57" s="262" t="s">
        <v>240</v>
      </c>
      <c r="E57" s="262">
        <v>94</v>
      </c>
      <c r="F57" s="262">
        <v>329</v>
      </c>
      <c r="G57" s="262">
        <v>1</v>
      </c>
      <c r="H57" s="262">
        <v>232</v>
      </c>
      <c r="I57" s="262">
        <v>233</v>
      </c>
      <c r="J57" s="262">
        <v>278.60000000000002</v>
      </c>
      <c r="K57" s="182" t="s">
        <v>242</v>
      </c>
      <c r="L57" s="182">
        <f t="shared" si="0"/>
        <v>99.141630901287556</v>
      </c>
      <c r="M57" s="262">
        <v>349</v>
      </c>
      <c r="N57" s="262" t="s">
        <v>866</v>
      </c>
      <c r="O57" s="263">
        <f t="shared" si="3"/>
        <v>0.74</v>
      </c>
      <c r="P57" s="262" t="s">
        <v>942</v>
      </c>
      <c r="Q57" s="262" t="s">
        <v>10</v>
      </c>
      <c r="R57" s="264">
        <v>0.376</v>
      </c>
      <c r="S57" s="262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262" t="s">
        <v>943</v>
      </c>
      <c r="B58" s="262" t="s">
        <v>239</v>
      </c>
      <c r="C58" s="262" t="s">
        <v>944</v>
      </c>
      <c r="D58" s="262" t="s">
        <v>240</v>
      </c>
      <c r="E58" s="262">
        <v>102</v>
      </c>
      <c r="F58" s="262">
        <v>334</v>
      </c>
      <c r="G58" s="262">
        <v>1</v>
      </c>
      <c r="H58" s="262">
        <v>232</v>
      </c>
      <c r="I58" s="262">
        <v>233</v>
      </c>
      <c r="J58" s="262">
        <v>259.64999999999998</v>
      </c>
      <c r="K58" s="182" t="s">
        <v>242</v>
      </c>
      <c r="L58" s="182">
        <f t="shared" si="0"/>
        <v>99.141630901287556</v>
      </c>
      <c r="M58" s="262">
        <v>354</v>
      </c>
      <c r="N58" s="262" t="s">
        <v>866</v>
      </c>
      <c r="O58" s="263">
        <f>0.75</f>
        <v>0.75</v>
      </c>
      <c r="P58" s="262" t="s">
        <v>337</v>
      </c>
      <c r="Q58" s="262" t="s">
        <v>10</v>
      </c>
      <c r="R58" s="264">
        <v>0.33579999999999999</v>
      </c>
      <c r="S58" s="262"/>
      <c r="T58" s="4"/>
      <c r="U58" s="4"/>
      <c r="V58" s="4"/>
      <c r="W58" s="4"/>
      <c r="X58" s="4"/>
      <c r="Y58" s="4"/>
      <c r="Z58" s="4"/>
    </row>
    <row r="59" spans="1:26" ht="14.25" customHeight="1" x14ac:dyDescent="0.2">
      <c r="A59" s="262" t="s">
        <v>945</v>
      </c>
      <c r="B59" s="262" t="s">
        <v>239</v>
      </c>
      <c r="C59" s="262" t="s">
        <v>944</v>
      </c>
      <c r="D59" s="262" t="s">
        <v>240</v>
      </c>
      <c r="E59" s="262">
        <v>102</v>
      </c>
      <c r="F59" s="262">
        <v>334</v>
      </c>
      <c r="G59" s="262">
        <v>1</v>
      </c>
      <c r="H59" s="262">
        <v>232</v>
      </c>
      <c r="I59" s="262">
        <v>233</v>
      </c>
      <c r="J59" s="262">
        <v>259.68</v>
      </c>
      <c r="K59" s="182" t="s">
        <v>242</v>
      </c>
      <c r="L59" s="182">
        <f t="shared" si="0"/>
        <v>99.141630901287556</v>
      </c>
      <c r="M59" s="262">
        <v>352</v>
      </c>
      <c r="N59" s="262" t="s">
        <v>866</v>
      </c>
      <c r="O59" s="263">
        <f>0.74</f>
        <v>0.74</v>
      </c>
      <c r="P59" s="262" t="s">
        <v>337</v>
      </c>
      <c r="Q59" s="262" t="s">
        <v>10</v>
      </c>
      <c r="R59" s="264">
        <v>0.32819999999999999</v>
      </c>
      <c r="S59" s="262"/>
      <c r="T59" s="4"/>
      <c r="U59" s="4"/>
      <c r="V59" s="4"/>
      <c r="W59" s="4"/>
      <c r="X59" s="4"/>
      <c r="Y59" s="4"/>
      <c r="Z59" s="4"/>
    </row>
    <row r="60" spans="1:26" ht="14.25" customHeight="1" x14ac:dyDescent="0.2">
      <c r="A60" s="262" t="s">
        <v>946</v>
      </c>
      <c r="B60" s="262" t="s">
        <v>239</v>
      </c>
      <c r="C60" s="262" t="s">
        <v>947</v>
      </c>
      <c r="D60" s="262" t="s">
        <v>240</v>
      </c>
      <c r="E60" s="262">
        <v>119</v>
      </c>
      <c r="F60" s="262">
        <v>352</v>
      </c>
      <c r="G60" s="262">
        <v>1</v>
      </c>
      <c r="H60" s="262">
        <v>232</v>
      </c>
      <c r="I60" s="262">
        <v>233</v>
      </c>
      <c r="J60" s="262">
        <v>251.08</v>
      </c>
      <c r="K60" s="182" t="s">
        <v>242</v>
      </c>
      <c r="L60" s="182">
        <f t="shared" si="0"/>
        <v>99.141630901287556</v>
      </c>
      <c r="M60" s="262">
        <v>370</v>
      </c>
      <c r="N60" s="262" t="s">
        <v>866</v>
      </c>
      <c r="O60" s="263">
        <f>0.72</f>
        <v>0.72</v>
      </c>
      <c r="P60" s="262" t="s">
        <v>948</v>
      </c>
      <c r="Q60" s="262" t="s">
        <v>10</v>
      </c>
      <c r="R60" s="264">
        <v>0.31319999999999998</v>
      </c>
      <c r="S60" s="262"/>
      <c r="T60" s="4"/>
      <c r="U60" s="4"/>
      <c r="V60" s="4"/>
      <c r="W60" s="4"/>
      <c r="X60" s="4"/>
      <c r="Y60" s="4"/>
      <c r="Z60" s="4"/>
    </row>
    <row r="61" spans="1:26" ht="14.25" customHeight="1" x14ac:dyDescent="0.2">
      <c r="A61" s="26" t="s">
        <v>949</v>
      </c>
      <c r="B61" s="26" t="s">
        <v>239</v>
      </c>
      <c r="C61" s="26" t="s">
        <v>947</v>
      </c>
      <c r="D61" s="26" t="s">
        <v>240</v>
      </c>
      <c r="E61" s="26">
        <v>119</v>
      </c>
      <c r="F61" s="26">
        <v>311</v>
      </c>
      <c r="G61" s="26">
        <v>1</v>
      </c>
      <c r="H61" s="26">
        <v>185</v>
      </c>
      <c r="I61" s="26">
        <v>233</v>
      </c>
      <c r="J61" s="26">
        <v>195.24</v>
      </c>
      <c r="K61" s="178" t="s">
        <v>242</v>
      </c>
      <c r="L61" s="178">
        <f t="shared" si="0"/>
        <v>78.969957081545061</v>
      </c>
      <c r="M61" s="26">
        <v>325</v>
      </c>
      <c r="N61" s="26"/>
      <c r="O61" s="252"/>
      <c r="P61" s="26"/>
      <c r="Q61" s="26"/>
      <c r="R61" s="26"/>
      <c r="S61" s="26"/>
      <c r="T61" s="4"/>
      <c r="U61" s="4"/>
      <c r="V61" s="4"/>
      <c r="W61" s="4"/>
      <c r="X61" s="4"/>
      <c r="Y61" s="4"/>
      <c r="Z61" s="4"/>
    </row>
    <row r="62" spans="1:26" ht="14.25" customHeight="1" x14ac:dyDescent="0.2">
      <c r="A62" s="262" t="s">
        <v>950</v>
      </c>
      <c r="B62" s="262" t="s">
        <v>239</v>
      </c>
      <c r="C62" s="262" t="s">
        <v>947</v>
      </c>
      <c r="D62" s="262" t="s">
        <v>240</v>
      </c>
      <c r="E62" s="262">
        <v>119</v>
      </c>
      <c r="F62" s="262">
        <v>328</v>
      </c>
      <c r="G62" s="262">
        <v>1</v>
      </c>
      <c r="H62" s="262">
        <v>204</v>
      </c>
      <c r="I62" s="262">
        <v>233</v>
      </c>
      <c r="J62" s="262">
        <v>238.2</v>
      </c>
      <c r="K62" s="182" t="s">
        <v>242</v>
      </c>
      <c r="L62" s="182">
        <f t="shared" si="0"/>
        <v>87.124463519313295</v>
      </c>
      <c r="M62" s="262">
        <v>333</v>
      </c>
      <c r="N62" s="268" t="s">
        <v>866</v>
      </c>
      <c r="O62" s="263">
        <v>0.68</v>
      </c>
      <c r="P62" s="262" t="s">
        <v>345</v>
      </c>
      <c r="Q62" s="262" t="s">
        <v>10</v>
      </c>
      <c r="R62" s="264">
        <v>0.32300000000000001</v>
      </c>
      <c r="S62" s="262"/>
      <c r="T62" s="4"/>
      <c r="U62" s="4"/>
      <c r="V62" s="4"/>
      <c r="W62" s="4"/>
      <c r="X62" s="4"/>
      <c r="Y62" s="4"/>
      <c r="Z62" s="4"/>
    </row>
    <row r="63" spans="1:26" ht="14.25" customHeight="1" x14ac:dyDescent="0.2">
      <c r="A63" s="262" t="s">
        <v>951</v>
      </c>
      <c r="B63" s="262" t="s">
        <v>239</v>
      </c>
      <c r="C63" s="262" t="s">
        <v>952</v>
      </c>
      <c r="D63" s="262" t="s">
        <v>240</v>
      </c>
      <c r="E63" s="262">
        <v>127</v>
      </c>
      <c r="F63" s="262">
        <v>361</v>
      </c>
      <c r="G63" s="262">
        <v>1</v>
      </c>
      <c r="H63" s="262">
        <v>233</v>
      </c>
      <c r="I63" s="262">
        <v>233</v>
      </c>
      <c r="J63" s="262">
        <v>242.77</v>
      </c>
      <c r="K63" s="182" t="s">
        <v>242</v>
      </c>
      <c r="L63" s="182">
        <f t="shared" si="0"/>
        <v>99.570815450643778</v>
      </c>
      <c r="M63" s="262">
        <v>380</v>
      </c>
      <c r="N63" s="262" t="s">
        <v>866</v>
      </c>
      <c r="O63" s="263">
        <v>0.7</v>
      </c>
      <c r="P63" s="262" t="s">
        <v>911</v>
      </c>
      <c r="Q63" s="262" t="s">
        <v>10</v>
      </c>
      <c r="R63" s="264">
        <v>0.32450000000000001</v>
      </c>
      <c r="S63" s="262"/>
      <c r="T63" s="4"/>
      <c r="U63" s="4"/>
      <c r="V63" s="4"/>
      <c r="W63" s="4"/>
      <c r="X63" s="4"/>
      <c r="Y63" s="4"/>
      <c r="Z63" s="4"/>
    </row>
    <row r="64" spans="1:26" ht="14.25" customHeight="1" x14ac:dyDescent="0.2">
      <c r="A64" s="262" t="s">
        <v>953</v>
      </c>
      <c r="B64" s="262" t="s">
        <v>239</v>
      </c>
      <c r="C64" s="262" t="s">
        <v>771</v>
      </c>
      <c r="D64" s="262" t="s">
        <v>240</v>
      </c>
      <c r="E64" s="262">
        <v>116</v>
      </c>
      <c r="F64" s="262">
        <v>350</v>
      </c>
      <c r="G64" s="262">
        <v>1</v>
      </c>
      <c r="H64" s="262">
        <v>233</v>
      </c>
      <c r="I64" s="262">
        <v>233</v>
      </c>
      <c r="J64" s="262">
        <v>243.04</v>
      </c>
      <c r="K64" s="182" t="s">
        <v>242</v>
      </c>
      <c r="L64" s="182">
        <f t="shared" si="0"/>
        <v>99.570815450643778</v>
      </c>
      <c r="M64" s="262">
        <v>356</v>
      </c>
      <c r="N64" s="262" t="s">
        <v>866</v>
      </c>
      <c r="O64" s="263">
        <v>0.72</v>
      </c>
      <c r="P64" s="262" t="s">
        <v>878</v>
      </c>
      <c r="Q64" s="262" t="s">
        <v>10</v>
      </c>
      <c r="R64" s="264">
        <v>0.32029999999999997</v>
      </c>
      <c r="S64" s="262"/>
      <c r="T64" s="4"/>
      <c r="U64" s="4"/>
      <c r="V64" s="4"/>
      <c r="W64" s="4"/>
      <c r="X64" s="4"/>
      <c r="Y64" s="4"/>
      <c r="Z64" s="4"/>
    </row>
    <row r="65" spans="1:26" ht="14.25" customHeight="1" x14ac:dyDescent="0.2">
      <c r="A65" s="262" t="s">
        <v>954</v>
      </c>
      <c r="B65" s="262" t="s">
        <v>239</v>
      </c>
      <c r="C65" s="262" t="s">
        <v>771</v>
      </c>
      <c r="D65" s="262" t="s">
        <v>240</v>
      </c>
      <c r="E65" s="262">
        <v>116</v>
      </c>
      <c r="F65" s="262">
        <v>350</v>
      </c>
      <c r="G65" s="262">
        <v>1</v>
      </c>
      <c r="H65" s="262">
        <v>233</v>
      </c>
      <c r="I65" s="262">
        <v>233</v>
      </c>
      <c r="J65" s="262">
        <v>242.89</v>
      </c>
      <c r="K65" s="182" t="s">
        <v>242</v>
      </c>
      <c r="L65" s="182">
        <f t="shared" si="0"/>
        <v>99.570815450643778</v>
      </c>
      <c r="M65" s="262">
        <v>369</v>
      </c>
      <c r="N65" s="262" t="s">
        <v>866</v>
      </c>
      <c r="O65" s="263">
        <v>0.72</v>
      </c>
      <c r="P65" s="262" t="s">
        <v>878</v>
      </c>
      <c r="Q65" s="262" t="s">
        <v>10</v>
      </c>
      <c r="R65" s="264">
        <v>0.32450000000000001</v>
      </c>
      <c r="S65" s="262"/>
      <c r="T65" s="4"/>
      <c r="U65" s="4"/>
      <c r="V65" s="4"/>
      <c r="W65" s="4"/>
      <c r="X65" s="4"/>
      <c r="Y65" s="4"/>
      <c r="Z65" s="4"/>
    </row>
    <row r="66" spans="1:26" ht="14.25" customHeight="1" x14ac:dyDescent="0.2">
      <c r="A66" s="26" t="s">
        <v>955</v>
      </c>
      <c r="B66" s="26" t="s">
        <v>239</v>
      </c>
      <c r="C66" s="26" t="s">
        <v>952</v>
      </c>
      <c r="D66" s="26" t="s">
        <v>240</v>
      </c>
      <c r="E66" s="26">
        <v>127</v>
      </c>
      <c r="F66" s="26">
        <v>307</v>
      </c>
      <c r="G66" s="26">
        <v>1</v>
      </c>
      <c r="H66" s="26">
        <v>175</v>
      </c>
      <c r="I66" s="26">
        <v>233</v>
      </c>
      <c r="J66" s="26">
        <v>183.28</v>
      </c>
      <c r="K66" s="178" t="s">
        <v>242</v>
      </c>
      <c r="L66" s="178">
        <f t="shared" si="0"/>
        <v>74.678111587982826</v>
      </c>
      <c r="M66" s="26">
        <v>360</v>
      </c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4.25" customHeight="1" x14ac:dyDescent="0.2">
      <c r="A67" s="26" t="s">
        <v>956</v>
      </c>
      <c r="B67" s="26" t="s">
        <v>239</v>
      </c>
      <c r="C67" s="26" t="s">
        <v>10</v>
      </c>
      <c r="D67" s="26" t="s">
        <v>240</v>
      </c>
      <c r="E67" s="26">
        <v>39</v>
      </c>
      <c r="F67" s="26">
        <v>83</v>
      </c>
      <c r="G67" s="26">
        <v>148</v>
      </c>
      <c r="H67" s="26">
        <v>191</v>
      </c>
      <c r="I67" s="26">
        <v>233</v>
      </c>
      <c r="J67" s="26">
        <v>35.36</v>
      </c>
      <c r="K67" s="178" t="s">
        <v>242</v>
      </c>
      <c r="L67" s="178">
        <f t="shared" si="0"/>
        <v>18.454935622317599</v>
      </c>
      <c r="M67" s="26">
        <v>119</v>
      </c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4.25" customHeight="1" x14ac:dyDescent="0.2">
      <c r="A68" s="26" t="s">
        <v>957</v>
      </c>
      <c r="B68" s="26" t="s">
        <v>239</v>
      </c>
      <c r="C68" s="26" t="s">
        <v>10</v>
      </c>
      <c r="D68" s="26" t="s">
        <v>240</v>
      </c>
      <c r="E68" s="26">
        <v>39</v>
      </c>
      <c r="F68" s="26">
        <v>83</v>
      </c>
      <c r="G68" s="26">
        <v>148</v>
      </c>
      <c r="H68" s="26">
        <v>191</v>
      </c>
      <c r="I68" s="26">
        <v>233</v>
      </c>
      <c r="J68" s="26">
        <v>35.36</v>
      </c>
      <c r="K68" s="178" t="s">
        <v>242</v>
      </c>
      <c r="L68" s="178">
        <f t="shared" si="0"/>
        <v>18.454935622317599</v>
      </c>
      <c r="M68" s="26">
        <v>119</v>
      </c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4.25" customHeight="1" x14ac:dyDescent="0.2">
      <c r="A69" s="26" t="s">
        <v>958</v>
      </c>
      <c r="B69" s="26" t="s">
        <v>239</v>
      </c>
      <c r="C69" s="26" t="s">
        <v>10</v>
      </c>
      <c r="D69" s="26" t="s">
        <v>240</v>
      </c>
      <c r="E69" s="26">
        <v>39</v>
      </c>
      <c r="F69" s="26">
        <v>83</v>
      </c>
      <c r="G69" s="26">
        <v>148</v>
      </c>
      <c r="H69" s="26">
        <v>191</v>
      </c>
      <c r="I69" s="26">
        <v>233</v>
      </c>
      <c r="J69" s="26">
        <v>35.36</v>
      </c>
      <c r="K69" s="178" t="s">
        <v>242</v>
      </c>
      <c r="L69" s="178">
        <f t="shared" si="0"/>
        <v>18.454935622317599</v>
      </c>
      <c r="M69" s="26">
        <v>119</v>
      </c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4.25" customHeight="1" x14ac:dyDescent="0.2">
      <c r="A70" s="26" t="s">
        <v>959</v>
      </c>
      <c r="B70" s="26" t="s">
        <v>239</v>
      </c>
      <c r="C70" s="26" t="s">
        <v>10</v>
      </c>
      <c r="D70" s="26" t="s">
        <v>240</v>
      </c>
      <c r="E70" s="26">
        <v>39</v>
      </c>
      <c r="F70" s="26">
        <v>83</v>
      </c>
      <c r="G70" s="26">
        <v>148</v>
      </c>
      <c r="H70" s="26">
        <v>191</v>
      </c>
      <c r="I70" s="26">
        <v>233</v>
      </c>
      <c r="J70" s="26">
        <v>35.36</v>
      </c>
      <c r="K70" s="178" t="s">
        <v>242</v>
      </c>
      <c r="L70" s="178">
        <f t="shared" si="0"/>
        <v>18.454935622317599</v>
      </c>
      <c r="M70" s="26">
        <v>119</v>
      </c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4.25" customHeight="1" x14ac:dyDescent="0.2">
      <c r="A71" s="26" t="s">
        <v>960</v>
      </c>
      <c r="B71" s="26" t="s">
        <v>239</v>
      </c>
      <c r="C71" s="26" t="s">
        <v>10</v>
      </c>
      <c r="D71" s="26" t="s">
        <v>240</v>
      </c>
      <c r="E71" s="26">
        <v>39</v>
      </c>
      <c r="F71" s="26">
        <v>83</v>
      </c>
      <c r="G71" s="26">
        <v>148</v>
      </c>
      <c r="H71" s="26">
        <v>191</v>
      </c>
      <c r="I71" s="26">
        <v>233</v>
      </c>
      <c r="J71" s="26">
        <v>35.36</v>
      </c>
      <c r="K71" s="178" t="s">
        <v>242</v>
      </c>
      <c r="L71" s="178">
        <f t="shared" si="0"/>
        <v>18.454935622317599</v>
      </c>
      <c r="M71" s="26">
        <v>119</v>
      </c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4.25" customHeight="1" x14ac:dyDescent="0.2">
      <c r="A72" s="26" t="s">
        <v>961</v>
      </c>
      <c r="B72" s="26" t="s">
        <v>239</v>
      </c>
      <c r="C72" s="26" t="s">
        <v>10</v>
      </c>
      <c r="D72" s="26" t="s">
        <v>240</v>
      </c>
      <c r="E72" s="26">
        <v>39</v>
      </c>
      <c r="F72" s="26">
        <v>83</v>
      </c>
      <c r="G72" s="26">
        <v>148</v>
      </c>
      <c r="H72" s="26">
        <v>191</v>
      </c>
      <c r="I72" s="26">
        <v>233</v>
      </c>
      <c r="J72" s="26">
        <v>35.36</v>
      </c>
      <c r="K72" s="178" t="s">
        <v>242</v>
      </c>
      <c r="L72" s="178">
        <f t="shared" si="0"/>
        <v>18.454935622317599</v>
      </c>
      <c r="M72" s="26">
        <v>119</v>
      </c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4.25" customHeight="1" x14ac:dyDescent="0.2">
      <c r="A73" s="26" t="s">
        <v>962</v>
      </c>
      <c r="B73" s="26" t="s">
        <v>239</v>
      </c>
      <c r="C73" s="26" t="s">
        <v>10</v>
      </c>
      <c r="D73" s="26" t="s">
        <v>240</v>
      </c>
      <c r="E73" s="26">
        <v>39</v>
      </c>
      <c r="F73" s="26">
        <v>83</v>
      </c>
      <c r="G73" s="26">
        <v>148</v>
      </c>
      <c r="H73" s="26">
        <v>191</v>
      </c>
      <c r="I73" s="26">
        <v>233</v>
      </c>
      <c r="J73" s="26">
        <v>35.36</v>
      </c>
      <c r="K73" s="178" t="s">
        <v>242</v>
      </c>
      <c r="L73" s="178">
        <f t="shared" si="0"/>
        <v>18.454935622317599</v>
      </c>
      <c r="M73" s="26">
        <v>119</v>
      </c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4.25" customHeight="1" x14ac:dyDescent="0.2">
      <c r="A74" s="262" t="s">
        <v>963</v>
      </c>
      <c r="B74" s="262" t="s">
        <v>239</v>
      </c>
      <c r="C74" s="262" t="s">
        <v>771</v>
      </c>
      <c r="D74" s="262" t="s">
        <v>240</v>
      </c>
      <c r="E74" s="262">
        <v>116</v>
      </c>
      <c r="F74" s="262">
        <v>349</v>
      </c>
      <c r="G74" s="262">
        <v>1</v>
      </c>
      <c r="H74" s="262">
        <v>233</v>
      </c>
      <c r="I74" s="262">
        <v>233</v>
      </c>
      <c r="J74" s="262">
        <v>261.73</v>
      </c>
      <c r="K74" s="182" t="s">
        <v>242</v>
      </c>
      <c r="L74" s="182">
        <f t="shared" si="0"/>
        <v>99.570815450643778</v>
      </c>
      <c r="M74" s="262">
        <v>369</v>
      </c>
      <c r="N74" s="268" t="s">
        <v>866</v>
      </c>
      <c r="O74" s="263">
        <v>0.72</v>
      </c>
      <c r="P74" s="262" t="s">
        <v>964</v>
      </c>
      <c r="Q74" s="262" t="s">
        <v>10</v>
      </c>
      <c r="R74" s="264">
        <v>0.38869999999999999</v>
      </c>
      <c r="S74" s="262"/>
      <c r="T74" s="4"/>
      <c r="U74" s="4"/>
      <c r="V74" s="4"/>
      <c r="W74" s="4"/>
      <c r="X74" s="4"/>
      <c r="Y74" s="4"/>
      <c r="Z74" s="4"/>
    </row>
    <row r="75" spans="1:26" ht="14.25" customHeight="1" x14ac:dyDescent="0.2">
      <c r="A75" s="262" t="s">
        <v>965</v>
      </c>
      <c r="B75" s="262" t="s">
        <v>239</v>
      </c>
      <c r="C75" s="262" t="s">
        <v>403</v>
      </c>
      <c r="D75" s="262" t="s">
        <v>240</v>
      </c>
      <c r="E75" s="262">
        <v>121</v>
      </c>
      <c r="F75" s="262">
        <v>354</v>
      </c>
      <c r="G75" s="262">
        <v>1</v>
      </c>
      <c r="H75" s="262">
        <v>233</v>
      </c>
      <c r="I75" s="262">
        <v>233</v>
      </c>
      <c r="J75" s="262">
        <v>272.08</v>
      </c>
      <c r="K75" s="182" t="s">
        <v>242</v>
      </c>
      <c r="L75" s="182">
        <f t="shared" si="0"/>
        <v>99.570815450643778</v>
      </c>
      <c r="M75" s="262">
        <v>374</v>
      </c>
      <c r="N75" s="268" t="s">
        <v>866</v>
      </c>
      <c r="O75" s="263">
        <v>0.71</v>
      </c>
      <c r="P75" s="262" t="s">
        <v>878</v>
      </c>
      <c r="Q75" s="262" t="s">
        <v>10</v>
      </c>
      <c r="R75" s="264">
        <v>0.33579999999999999</v>
      </c>
      <c r="S75" s="262"/>
      <c r="T75" s="4"/>
      <c r="U75" s="4"/>
      <c r="V75" s="4"/>
      <c r="W75" s="4"/>
      <c r="X75" s="4"/>
      <c r="Y75" s="4"/>
      <c r="Z75" s="4"/>
    </row>
    <row r="76" spans="1:26" ht="14.25" customHeight="1" x14ac:dyDescent="0.2">
      <c r="A76" s="262" t="s">
        <v>966</v>
      </c>
      <c r="B76" s="262" t="s">
        <v>239</v>
      </c>
      <c r="C76" s="262" t="s">
        <v>403</v>
      </c>
      <c r="D76" s="262" t="s">
        <v>240</v>
      </c>
      <c r="E76" s="262">
        <v>121</v>
      </c>
      <c r="F76" s="262">
        <v>354</v>
      </c>
      <c r="G76" s="262">
        <v>1</v>
      </c>
      <c r="H76" s="262">
        <v>233</v>
      </c>
      <c r="I76" s="262">
        <v>233</v>
      </c>
      <c r="J76" s="262">
        <v>272.27</v>
      </c>
      <c r="K76" s="182" t="s">
        <v>242</v>
      </c>
      <c r="L76" s="182">
        <f t="shared" si="0"/>
        <v>99.570815450643778</v>
      </c>
      <c r="M76" s="262">
        <v>357</v>
      </c>
      <c r="N76" s="268" t="s">
        <v>866</v>
      </c>
      <c r="O76" s="263">
        <v>0.71</v>
      </c>
      <c r="P76" s="262" t="s">
        <v>948</v>
      </c>
      <c r="Q76" s="262" t="s">
        <v>10</v>
      </c>
      <c r="R76" s="264">
        <v>0.33600000000000002</v>
      </c>
      <c r="S76" s="262"/>
      <c r="T76" s="4"/>
      <c r="U76" s="4"/>
      <c r="V76" s="4"/>
      <c r="W76" s="4"/>
      <c r="X76" s="4"/>
      <c r="Y76" s="4"/>
      <c r="Z76" s="4"/>
    </row>
    <row r="77" spans="1:26" ht="14.25" customHeight="1" x14ac:dyDescent="0.2">
      <c r="A77" s="262" t="s">
        <v>967</v>
      </c>
      <c r="B77" s="262" t="s">
        <v>239</v>
      </c>
      <c r="C77" s="262" t="s">
        <v>968</v>
      </c>
      <c r="D77" s="262" t="s">
        <v>240</v>
      </c>
      <c r="E77" s="262">
        <v>70</v>
      </c>
      <c r="F77" s="262">
        <v>301</v>
      </c>
      <c r="G77" s="262">
        <v>1</v>
      </c>
      <c r="H77" s="262">
        <v>233</v>
      </c>
      <c r="I77" s="262">
        <v>233</v>
      </c>
      <c r="J77" s="262">
        <v>244.15</v>
      </c>
      <c r="K77" s="182" t="s">
        <v>242</v>
      </c>
      <c r="L77" s="182">
        <f t="shared" si="0"/>
        <v>99.570815450643778</v>
      </c>
      <c r="M77" s="262">
        <v>320</v>
      </c>
      <c r="N77" s="262" t="s">
        <v>866</v>
      </c>
      <c r="O77" s="263">
        <v>0.9</v>
      </c>
      <c r="P77" s="262" t="s">
        <v>969</v>
      </c>
      <c r="Q77" s="262" t="s">
        <v>10</v>
      </c>
      <c r="R77" s="264">
        <v>0.3599</v>
      </c>
      <c r="S77" s="262" t="s">
        <v>295</v>
      </c>
      <c r="T77" s="4"/>
      <c r="U77" s="4"/>
      <c r="V77" s="4"/>
      <c r="W77" s="4"/>
      <c r="X77" s="4"/>
      <c r="Y77" s="4"/>
      <c r="Z77" s="4"/>
    </row>
    <row r="78" spans="1:26" ht="14.25" customHeight="1" x14ac:dyDescent="0.2">
      <c r="A78" s="262" t="s">
        <v>970</v>
      </c>
      <c r="B78" s="262" t="s">
        <v>239</v>
      </c>
      <c r="C78" s="262" t="s">
        <v>771</v>
      </c>
      <c r="D78" s="262" t="s">
        <v>240</v>
      </c>
      <c r="E78" s="262">
        <v>116</v>
      </c>
      <c r="F78" s="262">
        <v>350</v>
      </c>
      <c r="G78" s="262">
        <v>1</v>
      </c>
      <c r="H78" s="262">
        <v>233</v>
      </c>
      <c r="I78" s="262">
        <v>233</v>
      </c>
      <c r="J78" s="262">
        <v>240.59</v>
      </c>
      <c r="K78" s="182" t="s">
        <v>242</v>
      </c>
      <c r="L78" s="182">
        <f t="shared" si="0"/>
        <v>99.570815450643778</v>
      </c>
      <c r="M78" s="262">
        <v>370</v>
      </c>
      <c r="N78" s="262" t="s">
        <v>866</v>
      </c>
      <c r="O78" s="263">
        <v>0.72</v>
      </c>
      <c r="P78" s="262" t="s">
        <v>964</v>
      </c>
      <c r="Q78" s="262" t="s">
        <v>10</v>
      </c>
      <c r="R78" s="264">
        <v>0.36230000000000001</v>
      </c>
      <c r="S78" s="262"/>
      <c r="T78" s="4"/>
      <c r="U78" s="4"/>
      <c r="V78" s="4"/>
      <c r="W78" s="4"/>
      <c r="X78" s="4"/>
      <c r="Y78" s="4"/>
      <c r="Z78" s="4"/>
    </row>
    <row r="79" spans="1:26" ht="14.25" customHeight="1" x14ac:dyDescent="0.2">
      <c r="A79" s="262" t="s">
        <v>971</v>
      </c>
      <c r="B79" s="262" t="s">
        <v>239</v>
      </c>
      <c r="C79" s="262" t="s">
        <v>771</v>
      </c>
      <c r="D79" s="262" t="s">
        <v>240</v>
      </c>
      <c r="E79" s="262">
        <v>116</v>
      </c>
      <c r="F79" s="262">
        <v>350</v>
      </c>
      <c r="G79" s="262">
        <v>1</v>
      </c>
      <c r="H79" s="262">
        <v>233</v>
      </c>
      <c r="I79" s="262">
        <v>233</v>
      </c>
      <c r="J79" s="262">
        <v>240.59</v>
      </c>
      <c r="K79" s="182" t="s">
        <v>242</v>
      </c>
      <c r="L79" s="182">
        <f t="shared" si="0"/>
        <v>99.570815450643778</v>
      </c>
      <c r="M79" s="262">
        <v>370</v>
      </c>
      <c r="N79" s="357" t="s">
        <v>866</v>
      </c>
      <c r="O79" s="391">
        <v>0.72</v>
      </c>
      <c r="P79" s="357" t="s">
        <v>964</v>
      </c>
      <c r="Q79" s="357" t="s">
        <v>10</v>
      </c>
      <c r="R79" s="390">
        <v>0.36230000000000001</v>
      </c>
      <c r="S79" s="357"/>
      <c r="T79" s="4"/>
      <c r="U79" s="4"/>
      <c r="V79" s="4"/>
      <c r="W79" s="4"/>
      <c r="X79" s="4"/>
      <c r="Y79" s="4"/>
      <c r="Z79" s="4"/>
    </row>
    <row r="80" spans="1:26" ht="14.25" customHeight="1" x14ac:dyDescent="0.2">
      <c r="A80" s="262" t="s">
        <v>972</v>
      </c>
      <c r="B80" s="262" t="s">
        <v>239</v>
      </c>
      <c r="C80" s="262" t="s">
        <v>771</v>
      </c>
      <c r="D80" s="262" t="s">
        <v>240</v>
      </c>
      <c r="E80" s="262">
        <v>116</v>
      </c>
      <c r="F80" s="262">
        <v>350</v>
      </c>
      <c r="G80" s="262">
        <v>1</v>
      </c>
      <c r="H80" s="262">
        <v>233</v>
      </c>
      <c r="I80" s="262">
        <v>233</v>
      </c>
      <c r="J80" s="262">
        <v>240.59</v>
      </c>
      <c r="K80" s="182" t="s">
        <v>242</v>
      </c>
      <c r="L80" s="182">
        <f t="shared" si="0"/>
        <v>99.570815450643778</v>
      </c>
      <c r="M80" s="262">
        <v>370</v>
      </c>
      <c r="N80" s="318"/>
      <c r="O80" s="318"/>
      <c r="P80" s="318"/>
      <c r="Q80" s="318"/>
      <c r="R80" s="318"/>
      <c r="S80" s="318"/>
      <c r="T80" s="4"/>
      <c r="U80" s="4"/>
      <c r="V80" s="4"/>
      <c r="W80" s="4"/>
      <c r="X80" s="4"/>
      <c r="Y80" s="4"/>
      <c r="Z80" s="4"/>
    </row>
    <row r="81" spans="1:26" ht="14.25" customHeight="1" x14ac:dyDescent="0.2">
      <c r="A81" s="262" t="s">
        <v>973</v>
      </c>
      <c r="B81" s="262" t="s">
        <v>239</v>
      </c>
      <c r="C81" s="262" t="s">
        <v>771</v>
      </c>
      <c r="D81" s="262" t="s">
        <v>240</v>
      </c>
      <c r="E81" s="262">
        <v>116</v>
      </c>
      <c r="F81" s="262">
        <v>350</v>
      </c>
      <c r="G81" s="262">
        <v>1</v>
      </c>
      <c r="H81" s="262">
        <v>233</v>
      </c>
      <c r="I81" s="262">
        <v>233</v>
      </c>
      <c r="J81" s="262">
        <v>240.59</v>
      </c>
      <c r="K81" s="182" t="s">
        <v>242</v>
      </c>
      <c r="L81" s="182">
        <f t="shared" si="0"/>
        <v>99.570815450643778</v>
      </c>
      <c r="M81" s="262">
        <v>370</v>
      </c>
      <c r="N81" s="318"/>
      <c r="O81" s="318"/>
      <c r="P81" s="318"/>
      <c r="Q81" s="318"/>
      <c r="R81" s="318"/>
      <c r="S81" s="318"/>
      <c r="T81" s="4"/>
      <c r="U81" s="4"/>
      <c r="V81" s="4"/>
      <c r="W81" s="4"/>
      <c r="X81" s="4"/>
      <c r="Y81" s="4"/>
      <c r="Z81" s="4"/>
    </row>
    <row r="82" spans="1:26" ht="14.25" customHeight="1" x14ac:dyDescent="0.2">
      <c r="A82" s="262" t="s">
        <v>974</v>
      </c>
      <c r="B82" s="262" t="s">
        <v>239</v>
      </c>
      <c r="C82" s="262" t="s">
        <v>771</v>
      </c>
      <c r="D82" s="262" t="s">
        <v>240</v>
      </c>
      <c r="E82" s="262">
        <v>116</v>
      </c>
      <c r="F82" s="262">
        <v>350</v>
      </c>
      <c r="G82" s="262">
        <v>1</v>
      </c>
      <c r="H82" s="262">
        <v>233</v>
      </c>
      <c r="I82" s="262">
        <v>233</v>
      </c>
      <c r="J82" s="262">
        <v>240.59</v>
      </c>
      <c r="K82" s="182" t="s">
        <v>242</v>
      </c>
      <c r="L82" s="182">
        <f t="shared" si="0"/>
        <v>99.570815450643778</v>
      </c>
      <c r="M82" s="262">
        <v>370</v>
      </c>
      <c r="N82" s="318"/>
      <c r="O82" s="318"/>
      <c r="P82" s="318"/>
      <c r="Q82" s="318"/>
      <c r="R82" s="318"/>
      <c r="S82" s="318"/>
      <c r="T82" s="4"/>
      <c r="U82" s="4"/>
      <c r="V82" s="4"/>
      <c r="W82" s="4"/>
      <c r="X82" s="4"/>
      <c r="Y82" s="4"/>
      <c r="Z82" s="4"/>
    </row>
    <row r="83" spans="1:26" ht="14.25" customHeight="1" x14ac:dyDescent="0.2">
      <c r="A83" s="262" t="s">
        <v>975</v>
      </c>
      <c r="B83" s="262" t="s">
        <v>239</v>
      </c>
      <c r="C83" s="262" t="s">
        <v>771</v>
      </c>
      <c r="D83" s="262" t="s">
        <v>240</v>
      </c>
      <c r="E83" s="262">
        <v>116</v>
      </c>
      <c r="F83" s="262">
        <v>350</v>
      </c>
      <c r="G83" s="262">
        <v>1</v>
      </c>
      <c r="H83" s="262">
        <v>233</v>
      </c>
      <c r="I83" s="262">
        <v>233</v>
      </c>
      <c r="J83" s="262">
        <v>240.59</v>
      </c>
      <c r="K83" s="182" t="s">
        <v>242</v>
      </c>
      <c r="L83" s="182">
        <f t="shared" si="0"/>
        <v>99.570815450643778</v>
      </c>
      <c r="M83" s="262">
        <v>370</v>
      </c>
      <c r="N83" s="318"/>
      <c r="O83" s="318"/>
      <c r="P83" s="318"/>
      <c r="Q83" s="318"/>
      <c r="R83" s="318"/>
      <c r="S83" s="318"/>
      <c r="T83" s="4"/>
      <c r="U83" s="4"/>
      <c r="V83" s="4"/>
      <c r="W83" s="4"/>
      <c r="X83" s="4"/>
      <c r="Y83" s="4"/>
      <c r="Z83" s="4"/>
    </row>
    <row r="84" spans="1:26" ht="14.25" customHeight="1" x14ac:dyDescent="0.2">
      <c r="A84" s="262" t="s">
        <v>976</v>
      </c>
      <c r="B84" s="262" t="s">
        <v>239</v>
      </c>
      <c r="C84" s="262" t="s">
        <v>771</v>
      </c>
      <c r="D84" s="262" t="s">
        <v>240</v>
      </c>
      <c r="E84" s="262">
        <v>116</v>
      </c>
      <c r="F84" s="262">
        <v>350</v>
      </c>
      <c r="G84" s="262">
        <v>1</v>
      </c>
      <c r="H84" s="262">
        <v>233</v>
      </c>
      <c r="I84" s="262">
        <v>233</v>
      </c>
      <c r="J84" s="262">
        <v>240.59</v>
      </c>
      <c r="K84" s="182" t="s">
        <v>242</v>
      </c>
      <c r="L84" s="182">
        <f t="shared" si="0"/>
        <v>99.570815450643778</v>
      </c>
      <c r="M84" s="262">
        <v>370</v>
      </c>
      <c r="N84" s="320"/>
      <c r="O84" s="320"/>
      <c r="P84" s="320"/>
      <c r="Q84" s="320"/>
      <c r="R84" s="320"/>
      <c r="S84" s="320"/>
      <c r="T84" s="4"/>
      <c r="U84" s="4"/>
      <c r="V84" s="4"/>
      <c r="W84" s="4"/>
      <c r="X84" s="4"/>
      <c r="Y84" s="4"/>
      <c r="Z84" s="4"/>
    </row>
    <row r="85" spans="1:26" ht="14.25" customHeight="1" x14ac:dyDescent="0.2">
      <c r="A85" s="262" t="s">
        <v>977</v>
      </c>
      <c r="B85" s="262" t="s">
        <v>239</v>
      </c>
      <c r="C85" s="262" t="s">
        <v>771</v>
      </c>
      <c r="D85" s="262" t="s">
        <v>240</v>
      </c>
      <c r="E85" s="262">
        <v>116</v>
      </c>
      <c r="F85" s="262">
        <v>350</v>
      </c>
      <c r="G85" s="262">
        <v>1</v>
      </c>
      <c r="H85" s="262">
        <v>233</v>
      </c>
      <c r="I85" s="262">
        <v>233</v>
      </c>
      <c r="J85" s="262">
        <v>240.59</v>
      </c>
      <c r="K85" s="182" t="s">
        <v>242</v>
      </c>
      <c r="L85" s="182">
        <f t="shared" si="0"/>
        <v>99.570815450643778</v>
      </c>
      <c r="M85" s="262">
        <v>370</v>
      </c>
      <c r="N85" s="262" t="s">
        <v>866</v>
      </c>
      <c r="O85" s="263">
        <v>0.72</v>
      </c>
      <c r="P85" s="262" t="s">
        <v>964</v>
      </c>
      <c r="Q85" s="262" t="s">
        <v>10</v>
      </c>
      <c r="R85" s="264">
        <v>0.36230000000000001</v>
      </c>
      <c r="S85" s="262"/>
      <c r="T85" s="4"/>
      <c r="U85" s="4"/>
      <c r="V85" s="4"/>
      <c r="W85" s="4"/>
      <c r="X85" s="4"/>
      <c r="Y85" s="4"/>
      <c r="Z85" s="4"/>
    </row>
    <row r="86" spans="1:26" ht="14.25" customHeight="1" x14ac:dyDescent="0.2">
      <c r="A86" s="259" t="s">
        <v>978</v>
      </c>
      <c r="B86" s="259" t="s">
        <v>239</v>
      </c>
      <c r="C86" s="259" t="s">
        <v>979</v>
      </c>
      <c r="D86" s="259" t="s">
        <v>240</v>
      </c>
      <c r="E86" s="259">
        <v>169</v>
      </c>
      <c r="F86" s="259">
        <v>402</v>
      </c>
      <c r="G86" s="259">
        <v>1</v>
      </c>
      <c r="H86" s="259">
        <v>233</v>
      </c>
      <c r="I86" s="259">
        <v>233</v>
      </c>
      <c r="J86" s="259">
        <v>244.26</v>
      </c>
      <c r="K86" s="187" t="s">
        <v>242</v>
      </c>
      <c r="L86" s="187">
        <f t="shared" si="0"/>
        <v>99.570815450643778</v>
      </c>
      <c r="M86" s="259">
        <v>419</v>
      </c>
      <c r="N86" s="269" t="s">
        <v>866</v>
      </c>
      <c r="O86" s="260">
        <v>0.63</v>
      </c>
      <c r="P86" s="259" t="s">
        <v>284</v>
      </c>
      <c r="Q86" s="259" t="s">
        <v>10</v>
      </c>
      <c r="R86" s="261">
        <v>0.36880000000000002</v>
      </c>
      <c r="S86" s="259"/>
      <c r="T86" s="4"/>
      <c r="U86" s="4"/>
      <c r="V86" s="4"/>
      <c r="W86" s="4"/>
      <c r="X86" s="4"/>
      <c r="Y86" s="4"/>
      <c r="Z86" s="4"/>
    </row>
    <row r="87" spans="1:26" ht="14.25" customHeight="1" x14ac:dyDescent="0.2">
      <c r="A87" s="259" t="s">
        <v>980</v>
      </c>
      <c r="B87" s="259" t="s">
        <v>239</v>
      </c>
      <c r="C87" s="259" t="s">
        <v>981</v>
      </c>
      <c r="D87" s="259" t="s">
        <v>240</v>
      </c>
      <c r="E87" s="259">
        <v>190</v>
      </c>
      <c r="F87" s="259">
        <v>423</v>
      </c>
      <c r="G87" s="259">
        <v>1</v>
      </c>
      <c r="H87" s="259">
        <v>233</v>
      </c>
      <c r="I87" s="259">
        <v>233</v>
      </c>
      <c r="J87" s="259">
        <v>244.18</v>
      </c>
      <c r="K87" s="187" t="s">
        <v>242</v>
      </c>
      <c r="L87" s="187">
        <f t="shared" si="0"/>
        <v>99.570815450643778</v>
      </c>
      <c r="M87" s="259">
        <v>428</v>
      </c>
      <c r="N87" s="269" t="s">
        <v>866</v>
      </c>
      <c r="O87" s="260">
        <v>0.59</v>
      </c>
      <c r="P87" s="259" t="s">
        <v>342</v>
      </c>
      <c r="Q87" s="259" t="s">
        <v>10</v>
      </c>
      <c r="R87" s="261">
        <v>0.373</v>
      </c>
      <c r="S87" s="259"/>
      <c r="T87" s="4"/>
      <c r="U87" s="4"/>
      <c r="V87" s="4"/>
      <c r="W87" s="4"/>
      <c r="X87" s="4"/>
      <c r="Y87" s="4"/>
      <c r="Z87" s="4"/>
    </row>
    <row r="88" spans="1:26" ht="14.25" customHeight="1" x14ac:dyDescent="0.2">
      <c r="A88" s="259" t="s">
        <v>982</v>
      </c>
      <c r="B88" s="259" t="s">
        <v>239</v>
      </c>
      <c r="C88" s="259" t="s">
        <v>771</v>
      </c>
      <c r="D88" s="259" t="s">
        <v>240</v>
      </c>
      <c r="E88" s="259">
        <v>116</v>
      </c>
      <c r="F88" s="259">
        <v>349</v>
      </c>
      <c r="G88" s="259">
        <v>1</v>
      </c>
      <c r="H88" s="259">
        <v>233</v>
      </c>
      <c r="I88" s="259">
        <v>233</v>
      </c>
      <c r="J88" s="259">
        <v>244.8</v>
      </c>
      <c r="K88" s="187" t="s">
        <v>242</v>
      </c>
      <c r="L88" s="187">
        <f t="shared" si="0"/>
        <v>99.570815450643778</v>
      </c>
      <c r="M88" s="259">
        <v>366</v>
      </c>
      <c r="N88" s="269" t="s">
        <v>866</v>
      </c>
      <c r="O88" s="260">
        <v>0.72</v>
      </c>
      <c r="P88" s="259" t="s">
        <v>964</v>
      </c>
      <c r="Q88" s="259" t="s">
        <v>10</v>
      </c>
      <c r="R88" s="261">
        <v>0.374</v>
      </c>
      <c r="S88" s="259"/>
      <c r="T88" s="4"/>
      <c r="U88" s="4"/>
      <c r="V88" s="4"/>
      <c r="W88" s="4"/>
      <c r="X88" s="4"/>
      <c r="Y88" s="4"/>
      <c r="Z88" s="4"/>
    </row>
    <row r="89" spans="1:26" ht="14.25" customHeight="1" x14ac:dyDescent="0.2">
      <c r="A89" s="259" t="s">
        <v>983</v>
      </c>
      <c r="B89" s="259" t="s">
        <v>239</v>
      </c>
      <c r="C89" s="259" t="s">
        <v>771</v>
      </c>
      <c r="D89" s="259" t="s">
        <v>240</v>
      </c>
      <c r="E89" s="259">
        <v>116</v>
      </c>
      <c r="F89" s="259">
        <v>349</v>
      </c>
      <c r="G89" s="259">
        <v>1</v>
      </c>
      <c r="H89" s="259">
        <v>233</v>
      </c>
      <c r="I89" s="259">
        <v>233</v>
      </c>
      <c r="J89" s="259">
        <v>244.94</v>
      </c>
      <c r="K89" s="187" t="s">
        <v>242</v>
      </c>
      <c r="L89" s="187">
        <f t="shared" si="0"/>
        <v>99.570815450643778</v>
      </c>
      <c r="M89" s="259">
        <v>354</v>
      </c>
      <c r="N89" s="259" t="s">
        <v>866</v>
      </c>
      <c r="O89" s="260">
        <v>0.69</v>
      </c>
      <c r="P89" s="259" t="s">
        <v>964</v>
      </c>
      <c r="Q89" s="259" t="s">
        <v>10</v>
      </c>
      <c r="R89" s="261">
        <v>0.40239999999999998</v>
      </c>
      <c r="S89" s="259"/>
      <c r="T89" s="4"/>
      <c r="U89" s="4"/>
      <c r="V89" s="4"/>
      <c r="W89" s="4"/>
      <c r="X89" s="4"/>
      <c r="Y89" s="4"/>
      <c r="Z89" s="4"/>
    </row>
    <row r="90" spans="1:26" ht="14.25" customHeight="1" x14ac:dyDescent="0.2">
      <c r="A90" s="259" t="s">
        <v>984</v>
      </c>
      <c r="B90" s="259" t="s">
        <v>239</v>
      </c>
      <c r="C90" s="259" t="s">
        <v>985</v>
      </c>
      <c r="D90" s="259" t="s">
        <v>240</v>
      </c>
      <c r="E90" s="259">
        <v>268</v>
      </c>
      <c r="F90" s="259">
        <v>501</v>
      </c>
      <c r="G90" s="259">
        <v>1</v>
      </c>
      <c r="H90" s="259">
        <v>233</v>
      </c>
      <c r="I90" s="259">
        <v>233</v>
      </c>
      <c r="J90" s="259">
        <v>243.39</v>
      </c>
      <c r="K90" s="187" t="s">
        <v>242</v>
      </c>
      <c r="L90" s="187">
        <f t="shared" si="0"/>
        <v>99.570815450643778</v>
      </c>
      <c r="M90" s="259">
        <v>535</v>
      </c>
      <c r="N90" s="259" t="s">
        <v>866</v>
      </c>
      <c r="O90" s="260">
        <v>0.49</v>
      </c>
      <c r="P90" s="259" t="s">
        <v>571</v>
      </c>
      <c r="Q90" s="259" t="s">
        <v>10</v>
      </c>
      <c r="R90" s="261">
        <v>0.35880000000000001</v>
      </c>
      <c r="S90" s="259"/>
      <c r="T90" s="4"/>
      <c r="U90" s="4"/>
      <c r="V90" s="4"/>
      <c r="W90" s="4"/>
      <c r="X90" s="4"/>
      <c r="Y90" s="4"/>
      <c r="Z90" s="4"/>
    </row>
    <row r="91" spans="1:26" ht="14.25" customHeight="1" x14ac:dyDescent="0.2">
      <c r="A91" s="259" t="s">
        <v>986</v>
      </c>
      <c r="B91" s="259" t="s">
        <v>239</v>
      </c>
      <c r="C91" s="259" t="s">
        <v>771</v>
      </c>
      <c r="D91" s="259" t="s">
        <v>240</v>
      </c>
      <c r="E91" s="259">
        <v>116</v>
      </c>
      <c r="F91" s="259">
        <v>349</v>
      </c>
      <c r="G91" s="259">
        <v>1</v>
      </c>
      <c r="H91" s="259">
        <v>233</v>
      </c>
      <c r="I91" s="259">
        <v>233</v>
      </c>
      <c r="J91" s="259">
        <v>244.62</v>
      </c>
      <c r="K91" s="187" t="s">
        <v>242</v>
      </c>
      <c r="L91" s="187">
        <f t="shared" si="0"/>
        <v>99.570815450643778</v>
      </c>
      <c r="M91" s="259">
        <v>354</v>
      </c>
      <c r="N91" s="269" t="s">
        <v>866</v>
      </c>
      <c r="O91" s="260">
        <v>0.69</v>
      </c>
      <c r="P91" s="259" t="s">
        <v>337</v>
      </c>
      <c r="Q91" s="259" t="s">
        <v>10</v>
      </c>
      <c r="R91" s="261">
        <v>0.40239999999999998</v>
      </c>
      <c r="S91" s="259"/>
      <c r="T91" s="4"/>
      <c r="U91" s="4"/>
      <c r="V91" s="4"/>
      <c r="W91" s="4"/>
      <c r="X91" s="4"/>
      <c r="Y91" s="4"/>
      <c r="Z91" s="4"/>
    </row>
    <row r="92" spans="1:26" ht="14.25" customHeight="1" x14ac:dyDescent="0.2">
      <c r="A92" s="259" t="s">
        <v>987</v>
      </c>
      <c r="B92" s="259" t="s">
        <v>239</v>
      </c>
      <c r="C92" s="259" t="s">
        <v>10</v>
      </c>
      <c r="D92" s="259" t="s">
        <v>240</v>
      </c>
      <c r="E92" s="259">
        <v>92</v>
      </c>
      <c r="F92" s="259">
        <v>302</v>
      </c>
      <c r="G92" s="259">
        <v>24</v>
      </c>
      <c r="H92" s="259">
        <v>233</v>
      </c>
      <c r="I92" s="259">
        <v>233</v>
      </c>
      <c r="J92" s="259">
        <v>206.62</v>
      </c>
      <c r="K92" s="187" t="s">
        <v>242</v>
      </c>
      <c r="L92" s="187">
        <f t="shared" si="0"/>
        <v>89.699570815450642</v>
      </c>
      <c r="M92" s="259">
        <v>319</v>
      </c>
      <c r="N92" s="269" t="s">
        <v>866</v>
      </c>
      <c r="O92" s="260">
        <v>0.76</v>
      </c>
      <c r="P92" s="259" t="s">
        <v>988</v>
      </c>
      <c r="Q92" s="259" t="s">
        <v>10</v>
      </c>
      <c r="R92" s="261">
        <v>0.37340000000000001</v>
      </c>
      <c r="S92" s="259"/>
      <c r="T92" s="4"/>
      <c r="U92" s="4"/>
      <c r="V92" s="4"/>
      <c r="W92" s="4"/>
      <c r="X92" s="4"/>
      <c r="Y92" s="4"/>
      <c r="Z92" s="4"/>
    </row>
    <row r="93" spans="1:26" ht="14.25" customHeight="1" x14ac:dyDescent="0.2">
      <c r="A93" s="26" t="s">
        <v>989</v>
      </c>
      <c r="B93" s="26" t="s">
        <v>239</v>
      </c>
      <c r="C93" s="26" t="s">
        <v>10</v>
      </c>
      <c r="D93" s="26" t="s">
        <v>240</v>
      </c>
      <c r="E93" s="26">
        <v>1</v>
      </c>
      <c r="F93" s="26">
        <v>141</v>
      </c>
      <c r="G93" s="26">
        <v>88</v>
      </c>
      <c r="H93" s="26">
        <v>233</v>
      </c>
      <c r="I93" s="26">
        <v>233</v>
      </c>
      <c r="J93" s="26">
        <v>149.85</v>
      </c>
      <c r="K93" s="178" t="s">
        <v>242</v>
      </c>
      <c r="L93" s="178">
        <f t="shared" si="0"/>
        <v>62.231759656652365</v>
      </c>
      <c r="M93" s="26">
        <v>158</v>
      </c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4.25" customHeight="1" x14ac:dyDescent="0.2">
      <c r="A94" s="259" t="s">
        <v>990</v>
      </c>
      <c r="B94" s="259" t="s">
        <v>239</v>
      </c>
      <c r="C94" s="259" t="s">
        <v>771</v>
      </c>
      <c r="D94" s="259" t="s">
        <v>240</v>
      </c>
      <c r="E94" s="259">
        <v>116</v>
      </c>
      <c r="F94" s="259">
        <v>349</v>
      </c>
      <c r="G94" s="259">
        <v>1</v>
      </c>
      <c r="H94" s="259">
        <v>233</v>
      </c>
      <c r="I94" s="259">
        <v>233</v>
      </c>
      <c r="J94" s="259">
        <v>245.16</v>
      </c>
      <c r="K94" s="187" t="s">
        <v>242</v>
      </c>
      <c r="L94" s="187">
        <f t="shared" si="0"/>
        <v>99.570815450643778</v>
      </c>
      <c r="M94" s="259">
        <v>366</v>
      </c>
      <c r="N94" s="269" t="s">
        <v>866</v>
      </c>
      <c r="O94" s="260">
        <v>0.72</v>
      </c>
      <c r="P94" s="259" t="s">
        <v>878</v>
      </c>
      <c r="Q94" s="259" t="s">
        <v>10</v>
      </c>
      <c r="R94" s="261">
        <v>0.36499999999999999</v>
      </c>
      <c r="S94" s="259"/>
      <c r="T94" s="4"/>
      <c r="U94" s="4"/>
      <c r="V94" s="4"/>
      <c r="W94" s="4"/>
      <c r="X94" s="4"/>
      <c r="Y94" s="4"/>
      <c r="Z94" s="4"/>
    </row>
    <row r="95" spans="1:26" ht="14.25" customHeight="1" x14ac:dyDescent="0.2">
      <c r="A95" s="259" t="s">
        <v>991</v>
      </c>
      <c r="B95" s="259" t="s">
        <v>239</v>
      </c>
      <c r="C95" s="259" t="s">
        <v>10</v>
      </c>
      <c r="D95" s="259" t="s">
        <v>240</v>
      </c>
      <c r="E95" s="259">
        <v>3</v>
      </c>
      <c r="F95" s="259">
        <v>213</v>
      </c>
      <c r="G95" s="259">
        <v>24</v>
      </c>
      <c r="H95" s="259">
        <v>233</v>
      </c>
      <c r="I95" s="259">
        <v>233</v>
      </c>
      <c r="J95" s="259">
        <v>207.36</v>
      </c>
      <c r="K95" s="187" t="s">
        <v>242</v>
      </c>
      <c r="L95" s="187">
        <f t="shared" si="0"/>
        <v>89.699570815450642</v>
      </c>
      <c r="M95" s="259">
        <v>230</v>
      </c>
      <c r="N95" s="269" t="s">
        <v>866</v>
      </c>
      <c r="O95" s="260">
        <v>0.9</v>
      </c>
      <c r="P95" s="259" t="s">
        <v>891</v>
      </c>
      <c r="Q95" s="259" t="s">
        <v>10</v>
      </c>
      <c r="R95" s="261">
        <v>0.375</v>
      </c>
      <c r="S95" s="259"/>
      <c r="T95" s="4"/>
      <c r="U95" s="4"/>
      <c r="V95" s="4"/>
      <c r="W95" s="4"/>
      <c r="X95" s="4"/>
      <c r="Y95" s="4"/>
      <c r="Z95" s="4"/>
    </row>
    <row r="96" spans="1:26" ht="14.25" customHeight="1" x14ac:dyDescent="0.2">
      <c r="A96" s="259" t="s">
        <v>992</v>
      </c>
      <c r="B96" s="259" t="s">
        <v>239</v>
      </c>
      <c r="C96" s="259" t="s">
        <v>771</v>
      </c>
      <c r="D96" s="259" t="s">
        <v>240</v>
      </c>
      <c r="E96" s="259">
        <v>116</v>
      </c>
      <c r="F96" s="259">
        <v>349</v>
      </c>
      <c r="G96" s="259">
        <v>1</v>
      </c>
      <c r="H96" s="259">
        <v>233</v>
      </c>
      <c r="I96" s="259">
        <v>233</v>
      </c>
      <c r="J96" s="259">
        <v>244.48</v>
      </c>
      <c r="K96" s="187" t="s">
        <v>242</v>
      </c>
      <c r="L96" s="187">
        <f t="shared" si="0"/>
        <v>99.570815450643778</v>
      </c>
      <c r="M96" s="259">
        <v>366</v>
      </c>
      <c r="N96" s="269" t="s">
        <v>866</v>
      </c>
      <c r="O96" s="260">
        <v>0.72</v>
      </c>
      <c r="P96" s="259" t="s">
        <v>964</v>
      </c>
      <c r="Q96" s="259" t="s">
        <v>10</v>
      </c>
      <c r="R96" s="261">
        <v>0.36880000000000002</v>
      </c>
      <c r="S96" s="259"/>
      <c r="T96" s="4"/>
      <c r="U96" s="4"/>
      <c r="V96" s="4"/>
      <c r="W96" s="4"/>
      <c r="X96" s="4"/>
      <c r="Y96" s="4"/>
      <c r="Z96" s="4"/>
    </row>
    <row r="97" spans="1:26" ht="14.25" customHeight="1" x14ac:dyDescent="0.2">
      <c r="A97" s="259" t="s">
        <v>993</v>
      </c>
      <c r="B97" s="259" t="s">
        <v>239</v>
      </c>
      <c r="C97" s="259" t="s">
        <v>994</v>
      </c>
      <c r="D97" s="259" t="s">
        <v>240</v>
      </c>
      <c r="E97" s="259">
        <v>104</v>
      </c>
      <c r="F97" s="259">
        <v>337</v>
      </c>
      <c r="G97" s="259">
        <v>1</v>
      </c>
      <c r="H97" s="259">
        <v>233</v>
      </c>
      <c r="I97" s="259">
        <v>233</v>
      </c>
      <c r="J97" s="259">
        <v>244.32</v>
      </c>
      <c r="K97" s="187" t="s">
        <v>242</v>
      </c>
      <c r="L97" s="187">
        <f t="shared" si="0"/>
        <v>99.570815450643778</v>
      </c>
      <c r="M97" s="259">
        <v>354</v>
      </c>
      <c r="N97" s="269" t="s">
        <v>866</v>
      </c>
      <c r="O97" s="260">
        <v>0.69</v>
      </c>
      <c r="P97" s="259" t="s">
        <v>948</v>
      </c>
      <c r="Q97" s="259" t="s">
        <v>10</v>
      </c>
      <c r="R97" s="261">
        <v>0.37959999999999999</v>
      </c>
      <c r="S97" s="259"/>
      <c r="T97" s="4"/>
      <c r="U97" s="4"/>
      <c r="V97" s="4"/>
      <c r="W97" s="4"/>
      <c r="X97" s="4"/>
      <c r="Y97" s="4"/>
      <c r="Z97" s="4"/>
    </row>
    <row r="98" spans="1:26" ht="14.25" customHeight="1" x14ac:dyDescent="0.2">
      <c r="A98" s="259" t="s">
        <v>995</v>
      </c>
      <c r="B98" s="259" t="s">
        <v>239</v>
      </c>
      <c r="C98" s="259" t="s">
        <v>771</v>
      </c>
      <c r="D98" s="259" t="s">
        <v>240</v>
      </c>
      <c r="E98" s="259">
        <v>116</v>
      </c>
      <c r="F98" s="259">
        <v>349</v>
      </c>
      <c r="G98" s="259">
        <v>1</v>
      </c>
      <c r="H98" s="259">
        <v>233</v>
      </c>
      <c r="I98" s="259">
        <v>233</v>
      </c>
      <c r="J98" s="259">
        <v>244.18</v>
      </c>
      <c r="K98" s="187" t="s">
        <v>242</v>
      </c>
      <c r="L98" s="187">
        <f t="shared" si="0"/>
        <v>99.570815450643778</v>
      </c>
      <c r="M98" s="259">
        <v>366</v>
      </c>
      <c r="N98" s="269" t="s">
        <v>866</v>
      </c>
      <c r="O98" s="260">
        <v>0.72</v>
      </c>
      <c r="P98" s="259" t="s">
        <v>337</v>
      </c>
      <c r="Q98" s="259" t="s">
        <v>10</v>
      </c>
      <c r="R98" s="261">
        <v>0.37259999999999999</v>
      </c>
      <c r="S98" s="259"/>
      <c r="T98" s="4"/>
      <c r="U98" s="4"/>
      <c r="V98" s="4"/>
      <c r="W98" s="4"/>
      <c r="X98" s="4"/>
      <c r="Y98" s="4"/>
      <c r="Z98" s="4"/>
    </row>
    <row r="99" spans="1:26" ht="14.25" customHeight="1" x14ac:dyDescent="0.2">
      <c r="A99" s="259" t="s">
        <v>996</v>
      </c>
      <c r="B99" s="259" t="s">
        <v>239</v>
      </c>
      <c r="C99" s="259" t="s">
        <v>771</v>
      </c>
      <c r="D99" s="259" t="s">
        <v>240</v>
      </c>
      <c r="E99" s="259">
        <v>116</v>
      </c>
      <c r="F99" s="259">
        <v>349</v>
      </c>
      <c r="G99" s="259">
        <v>1</v>
      </c>
      <c r="H99" s="259">
        <v>233</v>
      </c>
      <c r="I99" s="259">
        <v>233</v>
      </c>
      <c r="J99" s="259">
        <v>244.18</v>
      </c>
      <c r="K99" s="187" t="s">
        <v>242</v>
      </c>
      <c r="L99" s="187">
        <f t="shared" si="0"/>
        <v>99.570815450643778</v>
      </c>
      <c r="M99" s="259">
        <v>366</v>
      </c>
      <c r="N99" s="269" t="s">
        <v>866</v>
      </c>
      <c r="O99" s="260">
        <v>0.72</v>
      </c>
      <c r="P99" s="259" t="s">
        <v>964</v>
      </c>
      <c r="Q99" s="259" t="s">
        <v>10</v>
      </c>
      <c r="R99" s="261">
        <v>0.37259999999999999</v>
      </c>
      <c r="S99" s="259"/>
      <c r="T99" s="4"/>
      <c r="U99" s="4"/>
      <c r="V99" s="4"/>
      <c r="W99" s="4"/>
      <c r="X99" s="4"/>
      <c r="Y99" s="4"/>
      <c r="Z99" s="4"/>
    </row>
    <row r="100" spans="1:26" ht="14.25" customHeight="1" x14ac:dyDescent="0.2">
      <c r="A100" s="259" t="s">
        <v>997</v>
      </c>
      <c r="B100" s="259" t="s">
        <v>239</v>
      </c>
      <c r="C100" s="259" t="s">
        <v>771</v>
      </c>
      <c r="D100" s="259" t="s">
        <v>240</v>
      </c>
      <c r="E100" s="259">
        <v>116</v>
      </c>
      <c r="F100" s="259">
        <v>349</v>
      </c>
      <c r="G100" s="259">
        <v>1</v>
      </c>
      <c r="H100" s="259">
        <v>233</v>
      </c>
      <c r="I100" s="259">
        <v>233</v>
      </c>
      <c r="J100" s="259">
        <v>244.18</v>
      </c>
      <c r="K100" s="187" t="s">
        <v>242</v>
      </c>
      <c r="L100" s="187">
        <f t="shared" si="0"/>
        <v>99.570815450643778</v>
      </c>
      <c r="M100" s="259">
        <v>366</v>
      </c>
      <c r="N100" s="269" t="s">
        <v>866</v>
      </c>
      <c r="O100" s="260">
        <v>0.72</v>
      </c>
      <c r="P100" s="259" t="s">
        <v>964</v>
      </c>
      <c r="Q100" s="259" t="s">
        <v>10</v>
      </c>
      <c r="R100" s="261">
        <v>0.37259999999999999</v>
      </c>
      <c r="S100" s="259"/>
      <c r="T100" s="4"/>
      <c r="U100" s="4"/>
      <c r="V100" s="4"/>
      <c r="W100" s="4"/>
      <c r="X100" s="4"/>
      <c r="Y100" s="4"/>
      <c r="Z100" s="4"/>
    </row>
    <row r="101" spans="1:26" ht="14.25" customHeight="1" x14ac:dyDescent="0.2">
      <c r="A101" s="259" t="s">
        <v>998</v>
      </c>
      <c r="B101" s="259" t="s">
        <v>239</v>
      </c>
      <c r="C101" s="259" t="s">
        <v>10</v>
      </c>
      <c r="D101" s="259" t="s">
        <v>240</v>
      </c>
      <c r="E101" s="259">
        <v>32</v>
      </c>
      <c r="F101" s="259">
        <v>243</v>
      </c>
      <c r="G101" s="259">
        <v>23</v>
      </c>
      <c r="H101" s="259">
        <v>233</v>
      </c>
      <c r="I101" s="259">
        <v>233</v>
      </c>
      <c r="J101" s="259">
        <v>203.63</v>
      </c>
      <c r="K101" s="187" t="s">
        <v>242</v>
      </c>
      <c r="L101" s="187">
        <f t="shared" si="0"/>
        <v>90.128755364806864</v>
      </c>
      <c r="M101" s="259">
        <v>260</v>
      </c>
      <c r="N101" s="269" t="s">
        <v>866</v>
      </c>
      <c r="O101" s="260">
        <v>0.8</v>
      </c>
      <c r="P101" s="259" t="s">
        <v>999</v>
      </c>
      <c r="Q101" s="259" t="s">
        <v>10</v>
      </c>
      <c r="R101" s="261">
        <v>0.37019999999999997</v>
      </c>
      <c r="S101" s="259"/>
      <c r="T101" s="4"/>
      <c r="U101" s="4"/>
      <c r="V101" s="4"/>
      <c r="W101" s="4"/>
      <c r="X101" s="4"/>
      <c r="Y101" s="4"/>
      <c r="Z101" s="4"/>
    </row>
    <row r="102" spans="1:26" ht="14.25" customHeight="1" x14ac:dyDescent="0.2">
      <c r="A102" s="259" t="s">
        <v>1000</v>
      </c>
      <c r="B102" s="259" t="s">
        <v>239</v>
      </c>
      <c r="C102" s="259" t="s">
        <v>771</v>
      </c>
      <c r="D102" s="259" t="s">
        <v>240</v>
      </c>
      <c r="E102" s="259">
        <v>116</v>
      </c>
      <c r="F102" s="259">
        <v>349</v>
      </c>
      <c r="G102" s="259">
        <v>1</v>
      </c>
      <c r="H102" s="259">
        <v>233</v>
      </c>
      <c r="I102" s="259">
        <v>233</v>
      </c>
      <c r="J102" s="259">
        <v>236.61</v>
      </c>
      <c r="K102" s="187" t="s">
        <v>242</v>
      </c>
      <c r="L102" s="187">
        <f t="shared" si="0"/>
        <v>99.570815450643778</v>
      </c>
      <c r="M102" s="259">
        <v>366</v>
      </c>
      <c r="N102" s="269" t="s">
        <v>866</v>
      </c>
      <c r="O102" s="260">
        <v>0.72</v>
      </c>
      <c r="P102" s="259" t="s">
        <v>964</v>
      </c>
      <c r="Q102" s="259" t="s">
        <v>10</v>
      </c>
      <c r="R102" s="261">
        <v>0.36120000000000002</v>
      </c>
      <c r="S102" s="259"/>
      <c r="T102" s="4"/>
      <c r="U102" s="4"/>
      <c r="V102" s="4"/>
      <c r="W102" s="4"/>
      <c r="X102" s="4"/>
      <c r="Y102" s="4"/>
      <c r="Z102" s="4"/>
    </row>
    <row r="103" spans="1:26" ht="14.25" customHeight="1" x14ac:dyDescent="0.2">
      <c r="A103" s="259" t="s">
        <v>1001</v>
      </c>
      <c r="B103" s="259" t="s">
        <v>239</v>
      </c>
      <c r="C103" s="259" t="s">
        <v>771</v>
      </c>
      <c r="D103" s="259" t="s">
        <v>240</v>
      </c>
      <c r="E103" s="259">
        <v>116</v>
      </c>
      <c r="F103" s="259">
        <v>349</v>
      </c>
      <c r="G103" s="259">
        <v>1</v>
      </c>
      <c r="H103" s="259">
        <v>233</v>
      </c>
      <c r="I103" s="259">
        <v>233</v>
      </c>
      <c r="J103" s="259">
        <v>239.38</v>
      </c>
      <c r="K103" s="187" t="s">
        <v>242</v>
      </c>
      <c r="L103" s="187">
        <f t="shared" si="0"/>
        <v>99.570815450643778</v>
      </c>
      <c r="M103" s="259">
        <v>366</v>
      </c>
      <c r="N103" s="269" t="s">
        <v>866</v>
      </c>
      <c r="O103" s="260">
        <v>0.72</v>
      </c>
      <c r="P103" s="259" t="s">
        <v>337</v>
      </c>
      <c r="Q103" s="259" t="s">
        <v>10</v>
      </c>
      <c r="R103" s="261">
        <v>0.36230000000000001</v>
      </c>
      <c r="S103" s="259"/>
      <c r="T103" s="4"/>
      <c r="U103" s="4"/>
      <c r="V103" s="4"/>
      <c r="W103" s="4"/>
      <c r="X103" s="4"/>
      <c r="Y103" s="4"/>
      <c r="Z103" s="4"/>
    </row>
    <row r="104" spans="1:26" ht="14.25" customHeight="1" x14ac:dyDescent="0.2">
      <c r="A104" s="259" t="s">
        <v>1002</v>
      </c>
      <c r="B104" s="259" t="s">
        <v>239</v>
      </c>
      <c r="C104" s="259" t="s">
        <v>771</v>
      </c>
      <c r="D104" s="259" t="s">
        <v>240</v>
      </c>
      <c r="E104" s="259">
        <v>116</v>
      </c>
      <c r="F104" s="259">
        <v>349</v>
      </c>
      <c r="G104" s="259">
        <v>1</v>
      </c>
      <c r="H104" s="259">
        <v>233</v>
      </c>
      <c r="I104" s="259">
        <v>233</v>
      </c>
      <c r="J104" s="259">
        <v>244.18</v>
      </c>
      <c r="K104" s="187" t="s">
        <v>242</v>
      </c>
      <c r="L104" s="187">
        <f t="shared" si="0"/>
        <v>99.570815450643778</v>
      </c>
      <c r="M104" s="259">
        <v>366</v>
      </c>
      <c r="N104" s="269" t="s">
        <v>866</v>
      </c>
      <c r="O104" s="260">
        <v>0.72</v>
      </c>
      <c r="P104" s="259" t="s">
        <v>337</v>
      </c>
      <c r="Q104" s="259" t="s">
        <v>10</v>
      </c>
      <c r="R104" s="261">
        <v>0.37259999999999999</v>
      </c>
      <c r="S104" s="259"/>
      <c r="T104" s="4"/>
      <c r="U104" s="4"/>
      <c r="V104" s="4"/>
      <c r="W104" s="4"/>
      <c r="X104" s="4"/>
      <c r="Y104" s="4"/>
      <c r="Z104" s="4"/>
    </row>
    <row r="105" spans="1:26" ht="14.25" customHeight="1" x14ac:dyDescent="0.2">
      <c r="A105" s="259" t="s">
        <v>1003</v>
      </c>
      <c r="B105" s="259" t="s">
        <v>239</v>
      </c>
      <c r="C105" s="259" t="s">
        <v>771</v>
      </c>
      <c r="D105" s="259" t="s">
        <v>240</v>
      </c>
      <c r="E105" s="259">
        <v>116</v>
      </c>
      <c r="F105" s="259">
        <v>349</v>
      </c>
      <c r="G105" s="259">
        <v>1</v>
      </c>
      <c r="H105" s="259">
        <v>233</v>
      </c>
      <c r="I105" s="259">
        <v>233</v>
      </c>
      <c r="J105" s="259">
        <v>244.18</v>
      </c>
      <c r="K105" s="187" t="s">
        <v>242</v>
      </c>
      <c r="L105" s="187">
        <f t="shared" si="0"/>
        <v>99.570815450643778</v>
      </c>
      <c r="M105" s="259">
        <v>366</v>
      </c>
      <c r="N105" s="269" t="s">
        <v>866</v>
      </c>
      <c r="O105" s="260">
        <v>0.72</v>
      </c>
      <c r="P105" s="259" t="s">
        <v>337</v>
      </c>
      <c r="Q105" s="259" t="s">
        <v>10</v>
      </c>
      <c r="R105" s="261">
        <v>0.37259999999999999</v>
      </c>
      <c r="S105" s="259"/>
      <c r="T105" s="4"/>
      <c r="U105" s="4"/>
      <c r="V105" s="4"/>
      <c r="W105" s="4"/>
      <c r="X105" s="4"/>
      <c r="Y105" s="4"/>
      <c r="Z105" s="4"/>
    </row>
    <row r="106" spans="1:26" ht="14.25" customHeight="1" x14ac:dyDescent="0.2">
      <c r="A106" s="259" t="s">
        <v>1004</v>
      </c>
      <c r="B106" s="259" t="s">
        <v>239</v>
      </c>
      <c r="C106" s="259" t="s">
        <v>10</v>
      </c>
      <c r="D106" s="259" t="s">
        <v>240</v>
      </c>
      <c r="E106" s="259">
        <v>1</v>
      </c>
      <c r="F106" s="259">
        <v>221</v>
      </c>
      <c r="G106" s="259">
        <v>14</v>
      </c>
      <c r="H106" s="259">
        <v>233</v>
      </c>
      <c r="I106" s="259">
        <v>233</v>
      </c>
      <c r="J106" s="259">
        <v>211.8</v>
      </c>
      <c r="K106" s="187" t="s">
        <v>242</v>
      </c>
      <c r="L106" s="187">
        <f t="shared" si="0"/>
        <v>93.991416309012877</v>
      </c>
      <c r="M106" s="259">
        <v>238</v>
      </c>
      <c r="N106" s="269" t="s">
        <v>866</v>
      </c>
      <c r="O106" s="260">
        <v>0.93</v>
      </c>
      <c r="P106" s="259" t="s">
        <v>891</v>
      </c>
      <c r="Q106" s="259" t="s">
        <v>10</v>
      </c>
      <c r="R106" s="261">
        <v>0.36649999999999999</v>
      </c>
      <c r="S106" s="259"/>
      <c r="T106" s="4"/>
      <c r="U106" s="4"/>
      <c r="V106" s="4"/>
      <c r="W106" s="4"/>
      <c r="X106" s="4"/>
      <c r="Y106" s="4"/>
      <c r="Z106" s="4"/>
    </row>
    <row r="107" spans="1:26" ht="14.25" customHeight="1" x14ac:dyDescent="0.2">
      <c r="A107" s="26" t="s">
        <v>1005</v>
      </c>
      <c r="B107" s="26" t="s">
        <v>239</v>
      </c>
      <c r="C107" s="26" t="s">
        <v>771</v>
      </c>
      <c r="D107" s="26" t="s">
        <v>240</v>
      </c>
      <c r="E107" s="26">
        <v>116</v>
      </c>
      <c r="F107" s="26">
        <v>159</v>
      </c>
      <c r="G107" s="26">
        <v>1</v>
      </c>
      <c r="H107" s="26">
        <v>46</v>
      </c>
      <c r="I107" s="26">
        <v>233</v>
      </c>
      <c r="J107" s="26">
        <v>45.88</v>
      </c>
      <c r="K107" s="178" t="s">
        <v>242</v>
      </c>
      <c r="L107" s="178">
        <f t="shared" si="0"/>
        <v>19.313304721030043</v>
      </c>
      <c r="M107" s="26">
        <v>160</v>
      </c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4.25" customHeight="1" x14ac:dyDescent="0.2">
      <c r="A108" s="26" t="s">
        <v>1006</v>
      </c>
      <c r="B108" s="26" t="s">
        <v>239</v>
      </c>
      <c r="C108" s="26" t="s">
        <v>10</v>
      </c>
      <c r="D108" s="26" t="s">
        <v>240</v>
      </c>
      <c r="E108" s="26">
        <v>27</v>
      </c>
      <c r="F108" s="26">
        <v>129</v>
      </c>
      <c r="G108" s="26">
        <v>128</v>
      </c>
      <c r="H108" s="26">
        <v>233</v>
      </c>
      <c r="I108" s="26">
        <v>233</v>
      </c>
      <c r="J108" s="26">
        <v>102.11</v>
      </c>
      <c r="K108" s="178" t="s">
        <v>242</v>
      </c>
      <c r="L108" s="178">
        <f t="shared" si="0"/>
        <v>45.064377682403432</v>
      </c>
      <c r="M108" s="26">
        <v>146</v>
      </c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4.25" customHeight="1" x14ac:dyDescent="0.2">
      <c r="A109" s="262" t="s">
        <v>1007</v>
      </c>
      <c r="B109" s="262" t="s">
        <v>239</v>
      </c>
      <c r="C109" s="262" t="s">
        <v>643</v>
      </c>
      <c r="D109" s="262" t="s">
        <v>240</v>
      </c>
      <c r="E109" s="262">
        <v>53</v>
      </c>
      <c r="F109" s="262">
        <v>280</v>
      </c>
      <c r="G109" s="262">
        <v>1</v>
      </c>
      <c r="H109" s="262">
        <v>232</v>
      </c>
      <c r="I109" s="262">
        <v>233</v>
      </c>
      <c r="J109" s="262">
        <v>194.01</v>
      </c>
      <c r="K109" s="182" t="s">
        <v>242</v>
      </c>
      <c r="L109" s="182">
        <f t="shared" si="0"/>
        <v>99.141630901287556</v>
      </c>
      <c r="M109" s="262">
        <v>289</v>
      </c>
      <c r="N109" s="262" t="s">
        <v>866</v>
      </c>
      <c r="O109" s="263">
        <v>0.87</v>
      </c>
      <c r="P109" s="262" t="s">
        <v>1008</v>
      </c>
      <c r="Q109" s="262" t="s">
        <v>10</v>
      </c>
      <c r="R109" s="264">
        <v>0.32940000000000003</v>
      </c>
      <c r="S109" s="262"/>
      <c r="T109" s="4"/>
      <c r="U109" s="4"/>
      <c r="V109" s="4"/>
      <c r="W109" s="4"/>
      <c r="X109" s="4"/>
      <c r="Y109" s="4"/>
      <c r="Z109" s="4"/>
    </row>
    <row r="110" spans="1:26" ht="14.25" customHeight="1" x14ac:dyDescent="0.2">
      <c r="A110" s="262" t="s">
        <v>1009</v>
      </c>
      <c r="B110" s="262" t="s">
        <v>239</v>
      </c>
      <c r="C110" s="262" t="s">
        <v>1010</v>
      </c>
      <c r="D110" s="262" t="s">
        <v>240</v>
      </c>
      <c r="E110" s="262">
        <v>26</v>
      </c>
      <c r="F110" s="262">
        <v>253</v>
      </c>
      <c r="G110" s="262">
        <v>1</v>
      </c>
      <c r="H110" s="262">
        <v>232</v>
      </c>
      <c r="I110" s="262">
        <v>233</v>
      </c>
      <c r="J110" s="262">
        <v>194.31</v>
      </c>
      <c r="K110" s="182" t="s">
        <v>242</v>
      </c>
      <c r="L110" s="182">
        <f t="shared" si="0"/>
        <v>99.141630901287556</v>
      </c>
      <c r="M110" s="262">
        <v>272</v>
      </c>
      <c r="N110" s="262" t="s">
        <v>866</v>
      </c>
      <c r="O110" s="263">
        <v>0.93</v>
      </c>
      <c r="P110" s="262" t="s">
        <v>872</v>
      </c>
      <c r="Q110" s="262" t="s">
        <v>10</v>
      </c>
      <c r="R110" s="264">
        <v>0.33860000000000001</v>
      </c>
      <c r="S110" s="262"/>
      <c r="T110" s="4"/>
      <c r="U110" s="4"/>
      <c r="V110" s="4"/>
      <c r="W110" s="4"/>
      <c r="X110" s="4"/>
      <c r="Y110" s="4"/>
      <c r="Z110" s="4"/>
    </row>
    <row r="111" spans="1:26" ht="14.25" customHeight="1" x14ac:dyDescent="0.2">
      <c r="A111" s="259" t="s">
        <v>1011</v>
      </c>
      <c r="B111" s="259" t="s">
        <v>239</v>
      </c>
      <c r="C111" s="259" t="s">
        <v>1012</v>
      </c>
      <c r="D111" s="259" t="s">
        <v>240</v>
      </c>
      <c r="E111" s="259">
        <v>194</v>
      </c>
      <c r="F111" s="259">
        <v>437</v>
      </c>
      <c r="G111" s="259">
        <v>1</v>
      </c>
      <c r="H111" s="259">
        <v>232</v>
      </c>
      <c r="I111" s="259">
        <v>233</v>
      </c>
      <c r="J111" s="259">
        <v>233.94</v>
      </c>
      <c r="K111" s="187" t="s">
        <v>242</v>
      </c>
      <c r="L111" s="187">
        <f t="shared" si="0"/>
        <v>99.141630901287556</v>
      </c>
      <c r="M111" s="259">
        <v>455</v>
      </c>
      <c r="N111" s="259" t="s">
        <v>866</v>
      </c>
      <c r="O111" s="260">
        <v>0.57999999999999996</v>
      </c>
      <c r="P111" s="259" t="s">
        <v>358</v>
      </c>
      <c r="Q111" s="259" t="s">
        <v>10</v>
      </c>
      <c r="R111" s="261">
        <v>0.34849999999999998</v>
      </c>
      <c r="S111" s="259"/>
      <c r="T111" s="4"/>
      <c r="U111" s="4"/>
      <c r="V111" s="4"/>
      <c r="W111" s="4"/>
      <c r="X111" s="4"/>
      <c r="Y111" s="4"/>
      <c r="Z111" s="4"/>
    </row>
    <row r="112" spans="1:26" ht="14.25" customHeight="1" x14ac:dyDescent="0.2">
      <c r="A112" s="259" t="s">
        <v>1013</v>
      </c>
      <c r="B112" s="259" t="s">
        <v>239</v>
      </c>
      <c r="C112" s="259" t="s">
        <v>403</v>
      </c>
      <c r="D112" s="259" t="s">
        <v>240</v>
      </c>
      <c r="E112" s="259">
        <v>121</v>
      </c>
      <c r="F112" s="259">
        <v>364</v>
      </c>
      <c r="G112" s="259">
        <v>1</v>
      </c>
      <c r="H112" s="259">
        <v>232</v>
      </c>
      <c r="I112" s="259">
        <v>233</v>
      </c>
      <c r="J112" s="259">
        <v>234.63</v>
      </c>
      <c r="K112" s="187" t="s">
        <v>242</v>
      </c>
      <c r="L112" s="187">
        <f t="shared" si="0"/>
        <v>99.141630901287556</v>
      </c>
      <c r="M112" s="259">
        <v>382</v>
      </c>
      <c r="N112" s="269" t="s">
        <v>866</v>
      </c>
      <c r="O112" s="260">
        <v>0.69</v>
      </c>
      <c r="P112" s="259" t="s">
        <v>911</v>
      </c>
      <c r="Q112" s="259" t="s">
        <v>10</v>
      </c>
      <c r="R112" s="261">
        <v>0.34849999999999998</v>
      </c>
      <c r="S112" s="259"/>
      <c r="T112" s="4"/>
      <c r="U112" s="4"/>
      <c r="V112" s="4"/>
      <c r="W112" s="4"/>
      <c r="X112" s="4"/>
      <c r="Y112" s="4"/>
      <c r="Z112" s="4"/>
    </row>
    <row r="113" spans="1:26" ht="14.25" customHeight="1" x14ac:dyDescent="0.2">
      <c r="A113" s="259" t="s">
        <v>1014</v>
      </c>
      <c r="B113" s="259" t="s">
        <v>239</v>
      </c>
      <c r="C113" s="259" t="s">
        <v>1015</v>
      </c>
      <c r="D113" s="259" t="s">
        <v>240</v>
      </c>
      <c r="E113" s="259">
        <v>180</v>
      </c>
      <c r="F113" s="259">
        <v>423</v>
      </c>
      <c r="G113" s="259">
        <v>1</v>
      </c>
      <c r="H113" s="259">
        <v>232</v>
      </c>
      <c r="I113" s="259">
        <v>233</v>
      </c>
      <c r="J113" s="259">
        <v>234.14</v>
      </c>
      <c r="K113" s="187" t="s">
        <v>242</v>
      </c>
      <c r="L113" s="187">
        <f t="shared" si="0"/>
        <v>99.141630901287556</v>
      </c>
      <c r="M113" s="259">
        <v>431</v>
      </c>
      <c r="N113" s="269" t="s">
        <v>866</v>
      </c>
      <c r="O113" s="260">
        <v>0.59</v>
      </c>
      <c r="P113" s="259" t="s">
        <v>358</v>
      </c>
      <c r="Q113" s="259" t="s">
        <v>10</v>
      </c>
      <c r="R113" s="261">
        <v>0.34389999999999998</v>
      </c>
      <c r="S113" s="259"/>
      <c r="T113" s="4"/>
      <c r="U113" s="4"/>
      <c r="V113" s="4"/>
      <c r="W113" s="4"/>
      <c r="X113" s="4"/>
      <c r="Y113" s="4"/>
      <c r="Z113" s="4"/>
    </row>
    <row r="114" spans="1:26" ht="14.25" customHeight="1" x14ac:dyDescent="0.2">
      <c r="A114" s="259" t="s">
        <v>1016</v>
      </c>
      <c r="B114" s="259" t="s">
        <v>239</v>
      </c>
      <c r="C114" s="259" t="s">
        <v>403</v>
      </c>
      <c r="D114" s="259" t="s">
        <v>240</v>
      </c>
      <c r="E114" s="259">
        <v>121</v>
      </c>
      <c r="F114" s="259">
        <v>364</v>
      </c>
      <c r="G114" s="259">
        <v>1</v>
      </c>
      <c r="H114" s="259">
        <v>232</v>
      </c>
      <c r="I114" s="259">
        <v>233</v>
      </c>
      <c r="J114" s="259">
        <v>234.81</v>
      </c>
      <c r="K114" s="187" t="s">
        <v>242</v>
      </c>
      <c r="L114" s="187">
        <f t="shared" si="0"/>
        <v>99.141630901287556</v>
      </c>
      <c r="M114" s="259">
        <v>366</v>
      </c>
      <c r="N114" s="269" t="s">
        <v>866</v>
      </c>
      <c r="O114" s="260">
        <v>0.67</v>
      </c>
      <c r="P114" s="259" t="s">
        <v>911</v>
      </c>
      <c r="Q114" s="259" t="s">
        <v>10</v>
      </c>
      <c r="R114" s="261">
        <v>0.36990000000000001</v>
      </c>
      <c r="S114" s="259"/>
      <c r="T114" s="4"/>
      <c r="U114" s="4"/>
      <c r="V114" s="4"/>
      <c r="W114" s="4"/>
      <c r="X114" s="4"/>
      <c r="Y114" s="4"/>
      <c r="Z114" s="4"/>
    </row>
    <row r="115" spans="1:26" ht="14.25" customHeight="1" x14ac:dyDescent="0.2">
      <c r="A115" s="259" t="s">
        <v>1017</v>
      </c>
      <c r="B115" s="259" t="s">
        <v>239</v>
      </c>
      <c r="C115" s="259" t="s">
        <v>403</v>
      </c>
      <c r="D115" s="259" t="s">
        <v>240</v>
      </c>
      <c r="E115" s="259">
        <v>121</v>
      </c>
      <c r="F115" s="259">
        <v>364</v>
      </c>
      <c r="G115" s="259">
        <v>1</v>
      </c>
      <c r="H115" s="259">
        <v>232</v>
      </c>
      <c r="I115" s="259">
        <v>233</v>
      </c>
      <c r="J115" s="259">
        <v>234.65</v>
      </c>
      <c r="K115" s="187" t="s">
        <v>242</v>
      </c>
      <c r="L115" s="187">
        <f t="shared" si="0"/>
        <v>99.141630901287556</v>
      </c>
      <c r="M115" s="259">
        <v>380</v>
      </c>
      <c r="N115" s="269" t="s">
        <v>866</v>
      </c>
      <c r="O115" s="260">
        <v>0.69</v>
      </c>
      <c r="P115" s="259" t="s">
        <v>345</v>
      </c>
      <c r="Q115" s="259" t="s">
        <v>10</v>
      </c>
      <c r="R115" s="261">
        <v>0.34100000000000003</v>
      </c>
      <c r="S115" s="259"/>
      <c r="T115" s="4"/>
      <c r="U115" s="4"/>
      <c r="V115" s="4"/>
      <c r="W115" s="4"/>
      <c r="X115" s="4"/>
      <c r="Y115" s="4"/>
      <c r="Z115" s="4"/>
    </row>
    <row r="116" spans="1:26" ht="14.25" customHeight="1" x14ac:dyDescent="0.2">
      <c r="A116" s="26" t="s">
        <v>1018</v>
      </c>
      <c r="B116" s="26" t="s">
        <v>239</v>
      </c>
      <c r="C116" s="26" t="s">
        <v>1019</v>
      </c>
      <c r="D116" s="26" t="s">
        <v>240</v>
      </c>
      <c r="E116" s="26">
        <v>219</v>
      </c>
      <c r="F116" s="26">
        <v>342</v>
      </c>
      <c r="G116" s="26">
        <v>1</v>
      </c>
      <c r="H116" s="26">
        <v>107</v>
      </c>
      <c r="I116" s="26">
        <v>233</v>
      </c>
      <c r="J116" s="26">
        <v>93.3</v>
      </c>
      <c r="K116" s="178" t="s">
        <v>242</v>
      </c>
      <c r="L116" s="178">
        <f t="shared" si="0"/>
        <v>45.493562231759654</v>
      </c>
      <c r="M116" s="26">
        <v>368</v>
      </c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4.25" customHeight="1" x14ac:dyDescent="0.2">
      <c r="A117" s="26" t="s">
        <v>1020</v>
      </c>
      <c r="B117" s="26" t="s">
        <v>239</v>
      </c>
      <c r="C117" s="26" t="s">
        <v>403</v>
      </c>
      <c r="D117" s="26" t="s">
        <v>240</v>
      </c>
      <c r="E117" s="26">
        <v>121</v>
      </c>
      <c r="F117" s="26">
        <v>232</v>
      </c>
      <c r="G117" s="26">
        <v>1</v>
      </c>
      <c r="H117" s="26">
        <v>95</v>
      </c>
      <c r="I117" s="26">
        <v>233</v>
      </c>
      <c r="J117" s="26">
        <v>85.24</v>
      </c>
      <c r="K117" s="178" t="s">
        <v>242</v>
      </c>
      <c r="L117" s="178">
        <f t="shared" si="0"/>
        <v>40.343347639484975</v>
      </c>
      <c r="M117" s="26">
        <v>256</v>
      </c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4.25" customHeight="1" x14ac:dyDescent="0.2">
      <c r="A118" s="26" t="s">
        <v>1021</v>
      </c>
      <c r="B118" s="26" t="s">
        <v>239</v>
      </c>
      <c r="C118" s="26" t="s">
        <v>403</v>
      </c>
      <c r="D118" s="26" t="s">
        <v>240</v>
      </c>
      <c r="E118" s="26">
        <v>121</v>
      </c>
      <c r="F118" s="26">
        <v>205</v>
      </c>
      <c r="G118" s="26">
        <v>1</v>
      </c>
      <c r="H118" s="26">
        <v>89</v>
      </c>
      <c r="I118" s="26">
        <v>233</v>
      </c>
      <c r="J118" s="26">
        <v>80.19</v>
      </c>
      <c r="K118" s="178" t="s">
        <v>242</v>
      </c>
      <c r="L118" s="178">
        <f t="shared" si="0"/>
        <v>37.768240343347642</v>
      </c>
      <c r="M118" s="26">
        <v>219</v>
      </c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4.25" customHeight="1" x14ac:dyDescent="0.2">
      <c r="A119" s="26" t="s">
        <v>1022</v>
      </c>
      <c r="B119" s="26" t="s">
        <v>10</v>
      </c>
      <c r="C119" s="26" t="s">
        <v>10</v>
      </c>
      <c r="D119" s="26" t="s">
        <v>10</v>
      </c>
      <c r="E119" s="26" t="s">
        <v>10</v>
      </c>
      <c r="F119" s="26" t="s">
        <v>10</v>
      </c>
      <c r="G119" s="26" t="s">
        <v>10</v>
      </c>
      <c r="H119" s="26" t="s">
        <v>10</v>
      </c>
      <c r="I119" s="26" t="s">
        <v>10</v>
      </c>
      <c r="J119" s="26" t="s">
        <v>10</v>
      </c>
      <c r="K119" s="178" t="s">
        <v>242</v>
      </c>
      <c r="L119" s="178" t="s">
        <v>10</v>
      </c>
      <c r="M119" s="26">
        <v>138</v>
      </c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4.25" customHeight="1" x14ac:dyDescent="0.2">
      <c r="A120" s="259" t="s">
        <v>1023</v>
      </c>
      <c r="B120" s="259" t="s">
        <v>239</v>
      </c>
      <c r="C120" s="259" t="s">
        <v>403</v>
      </c>
      <c r="D120" s="259" t="s">
        <v>240</v>
      </c>
      <c r="E120" s="259">
        <v>121</v>
      </c>
      <c r="F120" s="259">
        <v>364</v>
      </c>
      <c r="G120" s="259">
        <v>1</v>
      </c>
      <c r="H120" s="259">
        <v>232</v>
      </c>
      <c r="I120" s="259">
        <v>233</v>
      </c>
      <c r="J120" s="259">
        <v>236.03</v>
      </c>
      <c r="K120" s="187" t="s">
        <v>242</v>
      </c>
      <c r="L120" s="187">
        <f t="shared" ref="L120:L134" si="4">(H120-G120)/I120*100</f>
        <v>99.141630901287556</v>
      </c>
      <c r="M120" s="259">
        <v>382</v>
      </c>
      <c r="N120" s="269" t="s">
        <v>866</v>
      </c>
      <c r="O120" s="260">
        <v>0.69</v>
      </c>
      <c r="P120" s="259" t="s">
        <v>911</v>
      </c>
      <c r="Q120" s="259" t="s">
        <v>10</v>
      </c>
      <c r="R120" s="261">
        <v>0.3523</v>
      </c>
      <c r="S120" s="259"/>
      <c r="T120" s="4"/>
      <c r="U120" s="4"/>
      <c r="V120" s="4"/>
      <c r="W120" s="4"/>
      <c r="X120" s="4"/>
      <c r="Y120" s="4"/>
      <c r="Z120" s="4"/>
    </row>
    <row r="121" spans="1:26" ht="14.25" customHeight="1" x14ac:dyDescent="0.2">
      <c r="A121" s="259" t="s">
        <v>1024</v>
      </c>
      <c r="B121" s="259" t="s">
        <v>239</v>
      </c>
      <c r="C121" s="259" t="s">
        <v>1025</v>
      </c>
      <c r="D121" s="259" t="s">
        <v>240</v>
      </c>
      <c r="E121" s="259">
        <v>145</v>
      </c>
      <c r="F121" s="259">
        <v>388</v>
      </c>
      <c r="G121" s="259">
        <v>1</v>
      </c>
      <c r="H121" s="259">
        <v>232</v>
      </c>
      <c r="I121" s="259">
        <v>233</v>
      </c>
      <c r="J121" s="259">
        <v>235.81</v>
      </c>
      <c r="K121" s="187" t="s">
        <v>242</v>
      </c>
      <c r="L121" s="187">
        <f t="shared" si="4"/>
        <v>99.141630901287556</v>
      </c>
      <c r="M121" s="259">
        <v>405</v>
      </c>
      <c r="N121" s="269" t="s">
        <v>866</v>
      </c>
      <c r="O121" s="260">
        <v>0.65</v>
      </c>
      <c r="P121" s="259" t="s">
        <v>294</v>
      </c>
      <c r="Q121" s="259" t="s">
        <v>10</v>
      </c>
      <c r="R121" s="261">
        <v>0.3523</v>
      </c>
      <c r="S121" s="259"/>
      <c r="T121" s="4"/>
      <c r="U121" s="4"/>
      <c r="V121" s="4"/>
      <c r="W121" s="4"/>
      <c r="X121" s="4"/>
      <c r="Y121" s="4"/>
      <c r="Z121" s="4"/>
    </row>
    <row r="122" spans="1:26" ht="14.25" customHeight="1" x14ac:dyDescent="0.2">
      <c r="A122" s="26" t="s">
        <v>1026</v>
      </c>
      <c r="B122" s="26" t="s">
        <v>239</v>
      </c>
      <c r="C122" s="26" t="s">
        <v>10</v>
      </c>
      <c r="D122" s="26" t="s">
        <v>240</v>
      </c>
      <c r="E122" s="26">
        <v>1</v>
      </c>
      <c r="F122" s="26">
        <v>140</v>
      </c>
      <c r="G122" s="26">
        <v>88</v>
      </c>
      <c r="H122" s="26">
        <v>232</v>
      </c>
      <c r="I122" s="26">
        <v>233</v>
      </c>
      <c r="J122" s="26">
        <v>140.91</v>
      </c>
      <c r="K122" s="178">
        <v>20.2</v>
      </c>
      <c r="L122" s="178">
        <f t="shared" si="4"/>
        <v>61.802575107296143</v>
      </c>
      <c r="M122" s="26">
        <v>158</v>
      </c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4.25" customHeight="1" x14ac:dyDescent="0.2">
      <c r="A123" s="259" t="s">
        <v>1027</v>
      </c>
      <c r="B123" s="259" t="s">
        <v>239</v>
      </c>
      <c r="C123" s="259" t="s">
        <v>403</v>
      </c>
      <c r="D123" s="259" t="s">
        <v>240</v>
      </c>
      <c r="E123" s="259">
        <v>121</v>
      </c>
      <c r="F123" s="259">
        <v>364</v>
      </c>
      <c r="G123" s="259">
        <v>1</v>
      </c>
      <c r="H123" s="259">
        <v>232</v>
      </c>
      <c r="I123" s="259">
        <v>233</v>
      </c>
      <c r="J123" s="259">
        <v>234.22</v>
      </c>
      <c r="K123" s="187" t="s">
        <v>242</v>
      </c>
      <c r="L123" s="187">
        <f t="shared" si="4"/>
        <v>99.141630901287556</v>
      </c>
      <c r="M123" s="259">
        <v>382</v>
      </c>
      <c r="N123" s="269" t="s">
        <v>866</v>
      </c>
      <c r="O123" s="260">
        <v>0.67</v>
      </c>
      <c r="P123" s="259" t="s">
        <v>911</v>
      </c>
      <c r="Q123" s="259" t="s">
        <v>10</v>
      </c>
      <c r="R123" s="261">
        <v>0.3765</v>
      </c>
      <c r="S123" s="259"/>
      <c r="T123" s="4"/>
      <c r="U123" s="4"/>
      <c r="V123" s="4"/>
      <c r="W123" s="4"/>
      <c r="X123" s="4"/>
      <c r="Y123" s="4"/>
      <c r="Z123" s="4"/>
    </row>
    <row r="124" spans="1:26" ht="14.25" customHeight="1" x14ac:dyDescent="0.2">
      <c r="A124" s="259" t="s">
        <v>1028</v>
      </c>
      <c r="B124" s="259" t="s">
        <v>239</v>
      </c>
      <c r="C124" s="259" t="s">
        <v>1029</v>
      </c>
      <c r="D124" s="259" t="s">
        <v>240</v>
      </c>
      <c r="E124" s="259">
        <v>159</v>
      </c>
      <c r="F124" s="259">
        <v>402</v>
      </c>
      <c r="G124" s="259">
        <v>1</v>
      </c>
      <c r="H124" s="259">
        <v>232</v>
      </c>
      <c r="I124" s="259">
        <v>233</v>
      </c>
      <c r="J124" s="259">
        <v>235.08</v>
      </c>
      <c r="K124" s="187" t="s">
        <v>242</v>
      </c>
      <c r="L124" s="187">
        <f t="shared" si="4"/>
        <v>99.141630901287556</v>
      </c>
      <c r="M124" s="259">
        <v>420</v>
      </c>
      <c r="N124" s="269" t="s">
        <v>866</v>
      </c>
      <c r="O124" s="260">
        <v>0.63</v>
      </c>
      <c r="P124" s="259" t="s">
        <v>290</v>
      </c>
      <c r="Q124" s="259" t="s">
        <v>10</v>
      </c>
      <c r="R124" s="261">
        <v>0.34720000000000001</v>
      </c>
      <c r="S124" s="259"/>
      <c r="T124" s="4"/>
      <c r="U124" s="4"/>
      <c r="V124" s="4"/>
      <c r="W124" s="4"/>
      <c r="X124" s="4"/>
      <c r="Y124" s="4"/>
      <c r="Z124" s="4"/>
    </row>
    <row r="125" spans="1:26" ht="14.25" customHeight="1" x14ac:dyDescent="0.2">
      <c r="A125" s="259" t="s">
        <v>1030</v>
      </c>
      <c r="B125" s="259" t="s">
        <v>239</v>
      </c>
      <c r="C125" s="259" t="s">
        <v>1031</v>
      </c>
      <c r="D125" s="259" t="s">
        <v>240</v>
      </c>
      <c r="E125" s="259">
        <v>187</v>
      </c>
      <c r="F125" s="259">
        <v>430</v>
      </c>
      <c r="G125" s="259">
        <v>1</v>
      </c>
      <c r="H125" s="259">
        <v>232</v>
      </c>
      <c r="I125" s="259">
        <v>233</v>
      </c>
      <c r="J125" s="259">
        <v>234</v>
      </c>
      <c r="K125" s="187" t="s">
        <v>242</v>
      </c>
      <c r="L125" s="187">
        <f t="shared" si="4"/>
        <v>99.141630901287556</v>
      </c>
      <c r="M125" s="259">
        <v>448</v>
      </c>
      <c r="N125" s="269" t="s">
        <v>866</v>
      </c>
      <c r="O125" s="260">
        <v>0.59</v>
      </c>
      <c r="P125" s="259" t="s">
        <v>342</v>
      </c>
      <c r="Q125" s="259" t="s">
        <v>10</v>
      </c>
      <c r="R125" s="261">
        <v>0.34720000000000001</v>
      </c>
      <c r="S125" s="259"/>
      <c r="T125" s="4"/>
      <c r="U125" s="4"/>
      <c r="V125" s="4"/>
      <c r="W125" s="4"/>
      <c r="X125" s="4"/>
      <c r="Y125" s="4"/>
      <c r="Z125" s="4"/>
    </row>
    <row r="126" spans="1:26" ht="14.25" customHeight="1" x14ac:dyDescent="0.2">
      <c r="A126" s="262" t="s">
        <v>1032</v>
      </c>
      <c r="B126" s="262" t="s">
        <v>239</v>
      </c>
      <c r="C126" s="262" t="s">
        <v>403</v>
      </c>
      <c r="D126" s="262" t="s">
        <v>240</v>
      </c>
      <c r="E126" s="262">
        <v>121</v>
      </c>
      <c r="F126" s="262">
        <v>364</v>
      </c>
      <c r="G126" s="262">
        <v>1</v>
      </c>
      <c r="H126" s="262">
        <v>232</v>
      </c>
      <c r="I126" s="262">
        <v>233</v>
      </c>
      <c r="J126" s="262">
        <v>233.85</v>
      </c>
      <c r="K126" s="182" t="s">
        <v>242</v>
      </c>
      <c r="L126" s="182">
        <f t="shared" si="4"/>
        <v>99.141630901287556</v>
      </c>
      <c r="M126" s="262">
        <v>382</v>
      </c>
      <c r="N126" s="268" t="s">
        <v>866</v>
      </c>
      <c r="O126" s="263">
        <v>0.67</v>
      </c>
      <c r="P126" s="262" t="s">
        <v>345</v>
      </c>
      <c r="Q126" s="262" t="s">
        <v>10</v>
      </c>
      <c r="R126" s="264">
        <v>0.3765</v>
      </c>
      <c r="S126" s="262"/>
      <c r="T126" s="4"/>
      <c r="U126" s="4"/>
      <c r="V126" s="4"/>
      <c r="W126" s="4"/>
      <c r="X126" s="4"/>
      <c r="Y126" s="4"/>
      <c r="Z126" s="4"/>
    </row>
    <row r="127" spans="1:26" ht="14.25" customHeight="1" x14ac:dyDescent="0.2">
      <c r="A127" s="262" t="s">
        <v>1033</v>
      </c>
      <c r="B127" s="262" t="s">
        <v>239</v>
      </c>
      <c r="C127" s="262" t="s">
        <v>403</v>
      </c>
      <c r="D127" s="262" t="s">
        <v>240</v>
      </c>
      <c r="E127" s="262">
        <v>121</v>
      </c>
      <c r="F127" s="262">
        <v>364</v>
      </c>
      <c r="G127" s="262">
        <v>1</v>
      </c>
      <c r="H127" s="262">
        <v>232</v>
      </c>
      <c r="I127" s="262">
        <v>233</v>
      </c>
      <c r="J127" s="262">
        <v>233.85</v>
      </c>
      <c r="K127" s="182" t="s">
        <v>242</v>
      </c>
      <c r="L127" s="182">
        <f t="shared" si="4"/>
        <v>99.141630901287556</v>
      </c>
      <c r="M127" s="262">
        <v>382</v>
      </c>
      <c r="N127" s="268" t="s">
        <v>866</v>
      </c>
      <c r="O127" s="263">
        <v>0.67</v>
      </c>
      <c r="P127" s="262" t="s">
        <v>345</v>
      </c>
      <c r="Q127" s="262" t="s">
        <v>10</v>
      </c>
      <c r="R127" s="264">
        <v>0.3765</v>
      </c>
      <c r="S127" s="262"/>
      <c r="T127" s="4"/>
      <c r="U127" s="4"/>
      <c r="V127" s="4"/>
      <c r="W127" s="4"/>
      <c r="X127" s="4"/>
      <c r="Y127" s="4"/>
      <c r="Z127" s="4"/>
    </row>
    <row r="128" spans="1:26" ht="14.25" customHeight="1" x14ac:dyDescent="0.2">
      <c r="A128" s="262" t="s">
        <v>1034</v>
      </c>
      <c r="B128" s="262" t="s">
        <v>239</v>
      </c>
      <c r="C128" s="262" t="s">
        <v>906</v>
      </c>
      <c r="D128" s="262" t="s">
        <v>240</v>
      </c>
      <c r="E128" s="262">
        <v>123</v>
      </c>
      <c r="F128" s="262">
        <v>367</v>
      </c>
      <c r="G128" s="262">
        <v>1</v>
      </c>
      <c r="H128" s="262">
        <v>233</v>
      </c>
      <c r="I128" s="262">
        <v>233</v>
      </c>
      <c r="J128" s="262">
        <v>277.87</v>
      </c>
      <c r="K128" s="182" t="s">
        <v>242</v>
      </c>
      <c r="L128" s="182">
        <f t="shared" si="4"/>
        <v>99.570815450643778</v>
      </c>
      <c r="M128" s="262">
        <v>384</v>
      </c>
      <c r="N128" s="268" t="s">
        <v>866</v>
      </c>
      <c r="O128" s="263">
        <v>0.85</v>
      </c>
      <c r="P128" s="262" t="s">
        <v>1008</v>
      </c>
      <c r="Q128" s="262" t="s">
        <v>10</v>
      </c>
      <c r="R128" s="264">
        <v>0.3589</v>
      </c>
      <c r="S128" s="262"/>
      <c r="T128" s="4"/>
      <c r="U128" s="4"/>
      <c r="V128" s="4"/>
      <c r="W128" s="4"/>
      <c r="X128" s="4"/>
      <c r="Y128" s="4"/>
      <c r="Z128" s="4"/>
    </row>
    <row r="129" spans="1:26" ht="14.25" customHeight="1" x14ac:dyDescent="0.2">
      <c r="A129" s="262" t="s">
        <v>1035</v>
      </c>
      <c r="B129" s="262" t="s">
        <v>239</v>
      </c>
      <c r="C129" s="262" t="s">
        <v>906</v>
      </c>
      <c r="D129" s="262" t="s">
        <v>240</v>
      </c>
      <c r="E129" s="262">
        <v>123</v>
      </c>
      <c r="F129" s="262">
        <v>367</v>
      </c>
      <c r="G129" s="262">
        <v>1</v>
      </c>
      <c r="H129" s="262">
        <v>233</v>
      </c>
      <c r="I129" s="262">
        <v>233</v>
      </c>
      <c r="J129" s="262">
        <v>277.87</v>
      </c>
      <c r="K129" s="182" t="s">
        <v>242</v>
      </c>
      <c r="L129" s="182">
        <f t="shared" si="4"/>
        <v>99.570815450643778</v>
      </c>
      <c r="M129" s="262">
        <v>384</v>
      </c>
      <c r="N129" s="268" t="s">
        <v>866</v>
      </c>
      <c r="O129" s="263">
        <v>0.85</v>
      </c>
      <c r="P129" s="262" t="s">
        <v>1008</v>
      </c>
      <c r="Q129" s="262" t="s">
        <v>10</v>
      </c>
      <c r="R129" s="264">
        <v>0.3589</v>
      </c>
      <c r="S129" s="262"/>
      <c r="T129" s="4"/>
      <c r="U129" s="4"/>
      <c r="V129" s="4"/>
      <c r="W129" s="4"/>
      <c r="X129" s="4"/>
      <c r="Y129" s="4"/>
      <c r="Z129" s="4"/>
    </row>
    <row r="130" spans="1:26" ht="14.25" customHeight="1" x14ac:dyDescent="0.2">
      <c r="A130" s="262" t="s">
        <v>1036</v>
      </c>
      <c r="B130" s="262" t="s">
        <v>239</v>
      </c>
      <c r="C130" s="262" t="s">
        <v>1037</v>
      </c>
      <c r="D130" s="262" t="s">
        <v>240</v>
      </c>
      <c r="E130" s="262">
        <v>124</v>
      </c>
      <c r="F130" s="262">
        <v>368</v>
      </c>
      <c r="G130" s="262">
        <v>1</v>
      </c>
      <c r="H130" s="262">
        <v>233</v>
      </c>
      <c r="I130" s="262">
        <v>233</v>
      </c>
      <c r="J130" s="262">
        <v>277.86</v>
      </c>
      <c r="K130" s="182" t="s">
        <v>242</v>
      </c>
      <c r="L130" s="182">
        <f t="shared" si="4"/>
        <v>99.570815450643778</v>
      </c>
      <c r="M130" s="262">
        <v>385</v>
      </c>
      <c r="N130" s="268" t="s">
        <v>866</v>
      </c>
      <c r="O130" s="263">
        <v>0.85</v>
      </c>
      <c r="P130" s="262" t="s">
        <v>1008</v>
      </c>
      <c r="Q130" s="262" t="s">
        <v>10</v>
      </c>
      <c r="R130" s="264">
        <v>0.35470000000000002</v>
      </c>
      <c r="S130" s="262"/>
      <c r="T130" s="4"/>
      <c r="U130" s="4"/>
      <c r="V130" s="4"/>
      <c r="W130" s="4"/>
      <c r="X130" s="4"/>
      <c r="Y130" s="4"/>
      <c r="Z130" s="4"/>
    </row>
    <row r="131" spans="1:26" ht="14.25" customHeight="1" x14ac:dyDescent="0.2">
      <c r="A131" s="262" t="s">
        <v>1038</v>
      </c>
      <c r="B131" s="262" t="s">
        <v>239</v>
      </c>
      <c r="C131" s="262" t="s">
        <v>1037</v>
      </c>
      <c r="D131" s="262" t="s">
        <v>240</v>
      </c>
      <c r="E131" s="262">
        <v>124</v>
      </c>
      <c r="F131" s="262">
        <v>368</v>
      </c>
      <c r="G131" s="262">
        <v>1</v>
      </c>
      <c r="H131" s="262">
        <v>233</v>
      </c>
      <c r="I131" s="262">
        <v>233</v>
      </c>
      <c r="J131" s="262">
        <v>277.86</v>
      </c>
      <c r="K131" s="182" t="s">
        <v>242</v>
      </c>
      <c r="L131" s="182">
        <f t="shared" si="4"/>
        <v>99.570815450643778</v>
      </c>
      <c r="M131" s="262">
        <v>385</v>
      </c>
      <c r="N131" s="268" t="s">
        <v>866</v>
      </c>
      <c r="O131" s="263">
        <v>0.85</v>
      </c>
      <c r="P131" s="262" t="s">
        <v>1008</v>
      </c>
      <c r="Q131" s="262" t="s">
        <v>10</v>
      </c>
      <c r="R131" s="264">
        <v>0.35470000000000002</v>
      </c>
      <c r="S131" s="262"/>
      <c r="T131" s="4"/>
      <c r="U131" s="4"/>
      <c r="V131" s="4"/>
      <c r="W131" s="4"/>
      <c r="X131" s="4"/>
      <c r="Y131" s="4"/>
      <c r="Z131" s="4"/>
    </row>
    <row r="132" spans="1:26" ht="14.25" customHeight="1" x14ac:dyDescent="0.2">
      <c r="A132" s="262" t="s">
        <v>1039</v>
      </c>
      <c r="B132" s="262" t="s">
        <v>239</v>
      </c>
      <c r="C132" s="262" t="s">
        <v>1037</v>
      </c>
      <c r="D132" s="262" t="s">
        <v>240</v>
      </c>
      <c r="E132" s="262">
        <v>124</v>
      </c>
      <c r="F132" s="262">
        <v>368</v>
      </c>
      <c r="G132" s="262">
        <v>1</v>
      </c>
      <c r="H132" s="262">
        <v>233</v>
      </c>
      <c r="I132" s="262">
        <v>233</v>
      </c>
      <c r="J132" s="262">
        <v>277.86</v>
      </c>
      <c r="K132" s="182" t="s">
        <v>242</v>
      </c>
      <c r="L132" s="182">
        <f t="shared" si="4"/>
        <v>99.570815450643778</v>
      </c>
      <c r="M132" s="262">
        <v>385</v>
      </c>
      <c r="N132" s="268" t="s">
        <v>866</v>
      </c>
      <c r="O132" s="263">
        <v>0.85</v>
      </c>
      <c r="P132" s="262" t="s">
        <v>1008</v>
      </c>
      <c r="Q132" s="262" t="s">
        <v>10</v>
      </c>
      <c r="R132" s="264">
        <v>0.35470000000000002</v>
      </c>
      <c r="S132" s="262"/>
      <c r="T132" s="4"/>
      <c r="U132" s="4"/>
      <c r="V132" s="4"/>
      <c r="W132" s="4"/>
      <c r="X132" s="4"/>
      <c r="Y132" s="4"/>
      <c r="Z132" s="4"/>
    </row>
    <row r="133" spans="1:26" ht="14.25" customHeight="1" x14ac:dyDescent="0.2">
      <c r="A133" s="262" t="s">
        <v>1040</v>
      </c>
      <c r="B133" s="262" t="s">
        <v>239</v>
      </c>
      <c r="C133" s="262" t="s">
        <v>1041</v>
      </c>
      <c r="D133" s="262" t="s">
        <v>240</v>
      </c>
      <c r="E133" s="262">
        <v>108</v>
      </c>
      <c r="F133" s="262">
        <v>346</v>
      </c>
      <c r="G133" s="262">
        <v>1</v>
      </c>
      <c r="H133" s="262">
        <v>233</v>
      </c>
      <c r="I133" s="262">
        <v>233</v>
      </c>
      <c r="J133" s="262">
        <v>242.1</v>
      </c>
      <c r="K133" s="182" t="s">
        <v>242</v>
      </c>
      <c r="L133" s="182">
        <f t="shared" si="4"/>
        <v>99.570815450643778</v>
      </c>
      <c r="M133" s="262">
        <v>368</v>
      </c>
      <c r="N133" s="268" t="s">
        <v>866</v>
      </c>
      <c r="O133" s="263">
        <v>0.72</v>
      </c>
      <c r="P133" s="262" t="s">
        <v>337</v>
      </c>
      <c r="Q133" s="262" t="s">
        <v>10</v>
      </c>
      <c r="R133" s="264">
        <v>0.34849999999999998</v>
      </c>
      <c r="S133" s="262"/>
      <c r="T133" s="4"/>
      <c r="U133" s="4"/>
      <c r="V133" s="4"/>
      <c r="W133" s="4"/>
      <c r="X133" s="4"/>
      <c r="Y133" s="4"/>
      <c r="Z133" s="4"/>
    </row>
    <row r="134" spans="1:26" ht="14.25" customHeight="1" x14ac:dyDescent="0.2">
      <c r="A134" s="262" t="s">
        <v>1042</v>
      </c>
      <c r="B134" s="262" t="s">
        <v>239</v>
      </c>
      <c r="C134" s="262" t="s">
        <v>1043</v>
      </c>
      <c r="D134" s="262" t="s">
        <v>240</v>
      </c>
      <c r="E134" s="262">
        <v>111</v>
      </c>
      <c r="F134" s="262">
        <v>355</v>
      </c>
      <c r="G134" s="262">
        <v>1</v>
      </c>
      <c r="H134" s="262">
        <v>233</v>
      </c>
      <c r="I134" s="262">
        <v>233</v>
      </c>
      <c r="J134" s="262">
        <v>236.54</v>
      </c>
      <c r="K134" s="270" t="s">
        <v>242</v>
      </c>
      <c r="L134" s="182">
        <f t="shared" si="4"/>
        <v>99.570815450643778</v>
      </c>
      <c r="M134" s="262">
        <v>377</v>
      </c>
      <c r="N134" s="262" t="s">
        <v>866</v>
      </c>
      <c r="O134" s="263">
        <v>0.68</v>
      </c>
      <c r="P134" s="262" t="s">
        <v>911</v>
      </c>
      <c r="Q134" s="262" t="s">
        <v>10</v>
      </c>
      <c r="R134" s="264">
        <v>0.37209999999999999</v>
      </c>
      <c r="S134" s="262"/>
      <c r="T134" s="4"/>
      <c r="U134" s="4"/>
      <c r="V134" s="4"/>
      <c r="W134" s="4"/>
      <c r="X134" s="4"/>
      <c r="Y134" s="4"/>
      <c r="Z134" s="4"/>
    </row>
    <row r="135" spans="1:26" ht="14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271"/>
      <c r="L135" s="272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4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272"/>
      <c r="L136" s="272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4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272"/>
      <c r="L137" s="272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4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272"/>
      <c r="L138" s="272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4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272"/>
      <c r="L139" s="272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4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272"/>
      <c r="L140" s="272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4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272"/>
      <c r="L141" s="272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4.25" customHeight="1" x14ac:dyDescent="0.2">
      <c r="A142" s="4"/>
      <c r="B142" s="4"/>
      <c r="C142" s="4"/>
      <c r="D142" s="4"/>
      <c r="E142" s="4"/>
      <c r="F142" s="4"/>
      <c r="G142" s="4"/>
      <c r="H142" s="272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4.25" customHeight="1" x14ac:dyDescent="0.2">
      <c r="A143" s="4"/>
      <c r="B143" s="4"/>
      <c r="C143" s="4"/>
      <c r="D143" s="4"/>
      <c r="E143" s="4"/>
      <c r="F143" s="4"/>
      <c r="G143" s="4"/>
      <c r="H143" s="272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4.25" customHeight="1" x14ac:dyDescent="0.2">
      <c r="A144" s="4"/>
      <c r="B144" s="4"/>
      <c r="C144" s="4"/>
      <c r="D144" s="4"/>
      <c r="E144" s="4"/>
      <c r="F144" s="4"/>
      <c r="G144" s="4"/>
      <c r="H144" s="272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4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4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4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4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4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4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4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4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4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4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4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4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4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4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4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4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4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4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4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4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4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4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4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4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4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4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4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4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4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4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4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4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4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4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4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4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4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4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4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4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4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4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4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4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4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4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4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4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4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4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4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4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4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4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4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4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4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4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4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4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4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4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4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4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4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4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4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4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4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4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4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4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4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4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4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4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4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4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4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4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4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4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4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4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4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4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4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4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4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4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4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4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4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4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4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4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4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4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4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4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4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4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4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4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4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4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4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4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4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4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4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4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4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4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4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4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4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4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4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4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4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4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4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4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4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4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4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4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4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4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4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4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4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4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4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4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4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4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4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4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4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4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4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4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4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4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4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4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4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4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4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4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4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4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4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4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4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4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4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4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4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4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4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4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4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4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4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4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4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4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4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4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4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4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4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4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4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4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4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4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4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4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4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4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4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4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4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4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4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4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4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4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4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4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4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4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4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4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4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4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4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4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4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4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4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4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4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4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4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4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4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4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4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4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4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4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4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4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4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4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4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4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4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4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4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4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4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4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4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4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4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4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4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4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4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4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4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4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4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4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4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4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4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4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4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4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4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4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4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4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4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4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4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4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4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4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4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4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4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4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4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4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4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4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4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4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4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4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4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4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4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4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4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4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4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4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4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4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4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4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4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4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4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4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4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4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4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4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4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4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4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4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4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4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4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4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4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4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4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4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4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4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4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4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4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4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4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4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4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4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4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4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4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4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4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4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4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4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4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4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4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4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4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4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4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4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4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4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4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4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4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4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4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4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4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4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4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4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4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4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4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4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4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4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4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4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4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4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4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4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4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4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4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4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4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4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4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4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4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4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4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4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4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4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4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4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4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4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4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4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4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4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4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4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4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4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4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4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4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4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4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4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4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4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4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4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4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4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4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4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4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4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4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4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4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4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4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4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4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4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4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4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4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4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4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4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4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4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4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4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4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4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4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4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4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4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4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4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4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4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4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4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4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4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4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4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4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4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4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4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4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4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4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4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4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4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4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4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4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4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4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4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4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4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4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4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4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4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4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4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4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4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4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4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4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4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4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4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4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4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4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4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4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4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4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4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4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4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4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4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4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4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4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4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4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4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4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4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4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4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4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4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4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4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4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4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4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4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4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4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4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4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4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4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4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4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4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4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4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4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4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4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4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4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4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4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4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4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4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4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4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4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4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4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4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4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4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4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4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4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4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4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4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4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4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4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4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4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4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4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4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4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4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4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4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4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4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4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4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4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4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4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4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4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4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4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4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4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4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4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4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4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4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4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4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4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4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4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4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4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4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4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4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4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4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4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4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4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4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4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4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4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4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4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4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4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4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4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4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4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4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4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4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4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4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4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4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4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4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4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4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4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4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4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4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4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4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4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4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4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4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4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4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4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4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4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4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4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4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4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4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4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4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4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4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4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4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4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4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4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4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4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4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4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4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4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4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4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4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4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4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4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4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4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4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4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4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4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4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4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4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4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4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4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4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4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4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4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4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4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4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4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4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4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4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4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4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4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4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4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4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4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4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4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4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4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4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4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4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4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4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4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4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4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4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4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4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4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4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4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4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4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4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4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4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4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4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4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4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4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4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4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4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4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4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4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4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4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4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4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4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4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4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4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4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4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4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4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4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4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4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4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4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4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4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4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4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4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4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4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4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4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4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4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4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4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4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4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4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4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4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4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4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4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4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4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4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4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4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4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4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4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4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4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4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4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4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4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4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4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4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4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4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4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4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4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4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4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4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4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4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4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4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4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4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4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4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4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4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4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4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4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4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4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4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4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4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4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4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4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4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4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4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4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4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4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4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4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4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4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4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4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4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4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4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4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4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4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4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4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4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4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4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4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4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4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4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4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4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4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4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4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4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4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4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4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4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4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4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4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4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4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4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4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4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4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4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4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4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4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4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4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4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4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4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4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4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4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4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4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4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4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4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4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4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4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4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4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4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4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4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4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9">
    <mergeCell ref="S79:S84"/>
    <mergeCell ref="Q24:Q25"/>
    <mergeCell ref="R24:R25"/>
    <mergeCell ref="S4:S5"/>
    <mergeCell ref="N24:N25"/>
    <mergeCell ref="S24:S25"/>
    <mergeCell ref="O24:O25"/>
    <mergeCell ref="P24:P25"/>
    <mergeCell ref="N79:N84"/>
    <mergeCell ref="O79:O84"/>
    <mergeCell ref="P79:P84"/>
    <mergeCell ref="Q79:Q84"/>
    <mergeCell ref="R79:R84"/>
    <mergeCell ref="A1:S1"/>
    <mergeCell ref="N4:N5"/>
    <mergeCell ref="O4:O5"/>
    <mergeCell ref="P4:P5"/>
    <mergeCell ref="Q4:Q5"/>
    <mergeCell ref="R4:R5"/>
  </mergeCells>
  <pageMargins left="0.511811024" right="0.511811024" top="0.78740157499999996" bottom="0.7874015749999999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Z1000"/>
  <sheetViews>
    <sheetView showGridLines="0" workbookViewId="0">
      <pane ySplit="1" topLeftCell="A2" activePane="bottomLeft" state="frozen"/>
      <selection pane="bottomLeft" sqref="A1:S1"/>
    </sheetView>
  </sheetViews>
  <sheetFormatPr baseColWidth="10" defaultColWidth="12.6640625" defaultRowHeight="15" customHeight="1" x14ac:dyDescent="0.2"/>
  <cols>
    <col min="1" max="1" width="41.1640625" style="5" customWidth="1"/>
    <col min="2" max="2" width="21.5" style="5" customWidth="1"/>
    <col min="3" max="3" width="18" style="5" customWidth="1"/>
    <col min="4" max="4" width="14.1640625" style="5" customWidth="1"/>
    <col min="5" max="5" width="17.1640625" style="5" hidden="1" customWidth="1"/>
    <col min="6" max="6" width="19.6640625" style="5" hidden="1" customWidth="1"/>
    <col min="7" max="7" width="16.33203125" style="5" hidden="1" customWidth="1"/>
    <col min="8" max="8" width="11.6640625" style="5" hidden="1" customWidth="1"/>
    <col min="9" max="9" width="8.5" style="5" hidden="1" customWidth="1"/>
    <col min="10" max="10" width="12.33203125" style="5" hidden="1" customWidth="1"/>
    <col min="11" max="11" width="29.33203125" style="5" customWidth="1"/>
    <col min="12" max="12" width="36.83203125" style="5" customWidth="1"/>
    <col min="13" max="13" width="24.33203125" style="5" customWidth="1"/>
    <col min="14" max="14" width="8.6640625" style="5" customWidth="1"/>
    <col min="15" max="15" width="15" style="5" customWidth="1"/>
    <col min="16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63" customHeight="1" x14ac:dyDescent="0.2">
      <c r="A1" s="387" t="s">
        <v>1222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138"/>
      <c r="U1" s="138"/>
      <c r="V1" s="138"/>
      <c r="W1" s="138"/>
      <c r="X1" s="138"/>
      <c r="Y1" s="138"/>
      <c r="Z1" s="138"/>
    </row>
    <row r="2" spans="1:26" ht="5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196" t="s">
        <v>1044</v>
      </c>
      <c r="B3" s="30" t="s">
        <v>239</v>
      </c>
      <c r="C3" s="196" t="s">
        <v>1045</v>
      </c>
      <c r="D3" s="30" t="s">
        <v>240</v>
      </c>
      <c r="E3" s="196">
        <v>106</v>
      </c>
      <c r="F3" s="196">
        <v>152</v>
      </c>
      <c r="G3" s="196">
        <v>1</v>
      </c>
      <c r="H3" s="196">
        <v>49</v>
      </c>
      <c r="I3" s="196">
        <v>233</v>
      </c>
      <c r="J3" s="196">
        <v>51.65</v>
      </c>
      <c r="K3" s="196">
        <v>20.2</v>
      </c>
      <c r="L3" s="178">
        <f t="shared" ref="L3:L29" si="0">(H3-G3)/I3*100</f>
        <v>20.600858369098713</v>
      </c>
      <c r="M3" s="196">
        <v>184</v>
      </c>
      <c r="N3" s="30"/>
      <c r="O3" s="251"/>
      <c r="P3" s="30"/>
      <c r="Q3" s="30"/>
      <c r="R3" s="30"/>
      <c r="S3" s="30"/>
      <c r="T3" s="30"/>
      <c r="U3" s="4"/>
      <c r="V3" s="4"/>
      <c r="W3" s="4"/>
      <c r="X3" s="4"/>
      <c r="Y3" s="4"/>
      <c r="Z3" s="4"/>
    </row>
    <row r="4" spans="1:26" ht="13.5" customHeight="1" x14ac:dyDescent="0.2">
      <c r="A4" s="273" t="s">
        <v>1046</v>
      </c>
      <c r="B4" s="262" t="s">
        <v>239</v>
      </c>
      <c r="C4" s="273" t="s">
        <v>1047</v>
      </c>
      <c r="D4" s="262" t="s">
        <v>240</v>
      </c>
      <c r="E4" s="273">
        <v>105</v>
      </c>
      <c r="F4" s="273">
        <v>339</v>
      </c>
      <c r="G4" s="273">
        <v>1</v>
      </c>
      <c r="H4" s="273">
        <v>233</v>
      </c>
      <c r="I4" s="273">
        <v>233</v>
      </c>
      <c r="J4" s="273">
        <v>250.16</v>
      </c>
      <c r="K4" s="273">
        <v>20.2</v>
      </c>
      <c r="L4" s="270">
        <f t="shared" si="0"/>
        <v>99.570815450643778</v>
      </c>
      <c r="M4" s="273">
        <v>355</v>
      </c>
      <c r="N4" s="105" t="s">
        <v>866</v>
      </c>
      <c r="O4" s="181">
        <v>0.87</v>
      </c>
      <c r="P4" s="105">
        <v>0.45</v>
      </c>
      <c r="Q4" s="105" t="s">
        <v>10</v>
      </c>
      <c r="R4" s="274">
        <v>0.32469999999999999</v>
      </c>
      <c r="S4" s="105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4" t="s">
        <v>1048</v>
      </c>
      <c r="B5" s="26" t="s">
        <v>239</v>
      </c>
      <c r="C5" s="24" t="s">
        <v>1049</v>
      </c>
      <c r="D5" s="26" t="s">
        <v>240</v>
      </c>
      <c r="E5" s="24">
        <v>67</v>
      </c>
      <c r="F5" s="24">
        <v>113</v>
      </c>
      <c r="G5" s="24">
        <v>1</v>
      </c>
      <c r="H5" s="24">
        <v>49</v>
      </c>
      <c r="I5" s="24">
        <v>233</v>
      </c>
      <c r="J5" s="24">
        <v>52.39</v>
      </c>
      <c r="K5" s="24">
        <v>20.2</v>
      </c>
      <c r="L5" s="192">
        <f t="shared" si="0"/>
        <v>20.600858369098713</v>
      </c>
      <c r="M5" s="197">
        <v>115</v>
      </c>
      <c r="N5" s="71"/>
      <c r="O5" s="223"/>
      <c r="P5" s="72"/>
      <c r="Q5" s="72"/>
      <c r="R5" s="72"/>
      <c r="S5" s="67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73" t="s">
        <v>1050</v>
      </c>
      <c r="B6" s="262" t="s">
        <v>239</v>
      </c>
      <c r="C6" s="273" t="s">
        <v>1051</v>
      </c>
      <c r="D6" s="262" t="s">
        <v>240</v>
      </c>
      <c r="E6" s="273">
        <v>103</v>
      </c>
      <c r="F6" s="273">
        <v>338</v>
      </c>
      <c r="G6" s="273">
        <v>1</v>
      </c>
      <c r="H6" s="273">
        <v>233</v>
      </c>
      <c r="I6" s="273">
        <v>233</v>
      </c>
      <c r="J6" s="273">
        <v>244.95</v>
      </c>
      <c r="K6" s="273">
        <v>20.2</v>
      </c>
      <c r="L6" s="270">
        <f t="shared" si="0"/>
        <v>99.570815450643778</v>
      </c>
      <c r="M6" s="273">
        <v>354</v>
      </c>
      <c r="N6" s="103" t="s">
        <v>866</v>
      </c>
      <c r="O6" s="183">
        <v>0.73</v>
      </c>
      <c r="P6" s="103">
        <v>0.54</v>
      </c>
      <c r="Q6" s="103" t="s">
        <v>10</v>
      </c>
      <c r="R6" s="275">
        <v>0.37980000000000003</v>
      </c>
      <c r="S6" s="103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73" t="s">
        <v>1052</v>
      </c>
      <c r="B7" s="262" t="s">
        <v>239</v>
      </c>
      <c r="C7" s="273" t="s">
        <v>1045</v>
      </c>
      <c r="D7" s="262" t="s">
        <v>240</v>
      </c>
      <c r="E7" s="273">
        <v>106</v>
      </c>
      <c r="F7" s="273">
        <v>337</v>
      </c>
      <c r="G7" s="273">
        <v>1</v>
      </c>
      <c r="H7" s="273">
        <v>232</v>
      </c>
      <c r="I7" s="273">
        <v>233</v>
      </c>
      <c r="J7" s="273">
        <v>240.53</v>
      </c>
      <c r="K7" s="273">
        <v>20.2</v>
      </c>
      <c r="L7" s="270">
        <f t="shared" si="0"/>
        <v>99.141630901287556</v>
      </c>
      <c r="M7" s="273">
        <v>364</v>
      </c>
      <c r="N7" s="262" t="s">
        <v>866</v>
      </c>
      <c r="O7" s="263">
        <v>0.73</v>
      </c>
      <c r="P7" s="262">
        <v>0.52</v>
      </c>
      <c r="Q7" s="262" t="s">
        <v>10</v>
      </c>
      <c r="R7" s="264">
        <v>0.34589999999999999</v>
      </c>
      <c r="S7" s="262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73" t="s">
        <v>1053</v>
      </c>
      <c r="B8" s="262" t="s">
        <v>239</v>
      </c>
      <c r="C8" s="273" t="s">
        <v>1047</v>
      </c>
      <c r="D8" s="262" t="s">
        <v>240</v>
      </c>
      <c r="E8" s="273">
        <v>105</v>
      </c>
      <c r="F8" s="273">
        <v>339</v>
      </c>
      <c r="G8" s="273">
        <v>1</v>
      </c>
      <c r="H8" s="273">
        <v>233</v>
      </c>
      <c r="I8" s="273">
        <v>233</v>
      </c>
      <c r="J8" s="273">
        <v>250.16</v>
      </c>
      <c r="K8" s="129">
        <v>20.2</v>
      </c>
      <c r="L8" s="270">
        <f t="shared" si="0"/>
        <v>99.570815450643778</v>
      </c>
      <c r="M8" s="273">
        <v>355</v>
      </c>
      <c r="N8" s="262" t="s">
        <v>866</v>
      </c>
      <c r="O8" s="263">
        <v>0.87</v>
      </c>
      <c r="P8" s="262">
        <v>0.57999999999999996</v>
      </c>
      <c r="Q8" s="262" t="s">
        <v>10</v>
      </c>
      <c r="R8" s="264">
        <v>0.32469999999999999</v>
      </c>
      <c r="S8" s="262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73" t="s">
        <v>1054</v>
      </c>
      <c r="B9" s="262" t="s">
        <v>239</v>
      </c>
      <c r="C9" s="273" t="s">
        <v>1051</v>
      </c>
      <c r="D9" s="262" t="s">
        <v>240</v>
      </c>
      <c r="E9" s="273">
        <v>103</v>
      </c>
      <c r="F9" s="273">
        <v>338</v>
      </c>
      <c r="G9" s="273">
        <v>1</v>
      </c>
      <c r="H9" s="273">
        <v>233</v>
      </c>
      <c r="I9" s="273">
        <v>233</v>
      </c>
      <c r="J9" s="273">
        <v>244.95</v>
      </c>
      <c r="K9" s="273">
        <v>20.2</v>
      </c>
      <c r="L9" s="270">
        <f t="shared" si="0"/>
        <v>99.570815450643778</v>
      </c>
      <c r="M9" s="273">
        <v>354</v>
      </c>
      <c r="N9" s="262" t="s">
        <v>866</v>
      </c>
      <c r="O9" s="263">
        <v>0.73</v>
      </c>
      <c r="P9" s="262">
        <v>0.54</v>
      </c>
      <c r="Q9" s="262" t="s">
        <v>10</v>
      </c>
      <c r="R9" s="264">
        <v>0.37980000000000003</v>
      </c>
      <c r="S9" s="262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73" t="s">
        <v>1055</v>
      </c>
      <c r="B10" s="262" t="s">
        <v>239</v>
      </c>
      <c r="C10" s="273" t="s">
        <v>1056</v>
      </c>
      <c r="D10" s="262" t="s">
        <v>240</v>
      </c>
      <c r="E10" s="273">
        <v>2</v>
      </c>
      <c r="F10" s="273">
        <v>237</v>
      </c>
      <c r="G10" s="273">
        <v>1</v>
      </c>
      <c r="H10" s="273">
        <v>233</v>
      </c>
      <c r="I10" s="273">
        <v>233</v>
      </c>
      <c r="J10" s="273">
        <v>246.57</v>
      </c>
      <c r="K10" s="273">
        <v>20.2</v>
      </c>
      <c r="L10" s="270">
        <f t="shared" si="0"/>
        <v>99.570815450643778</v>
      </c>
      <c r="M10" s="273">
        <v>253</v>
      </c>
      <c r="N10" s="96" t="s">
        <v>866</v>
      </c>
      <c r="O10" s="184">
        <v>0.93</v>
      </c>
      <c r="P10" s="96">
        <v>0.7</v>
      </c>
      <c r="Q10" s="96" t="s">
        <v>10</v>
      </c>
      <c r="R10" s="96">
        <v>37.869999999999997</v>
      </c>
      <c r="S10" s="96" t="s">
        <v>295</v>
      </c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24" t="s">
        <v>1057</v>
      </c>
      <c r="B11" s="26" t="s">
        <v>239</v>
      </c>
      <c r="C11" s="24" t="s">
        <v>10</v>
      </c>
      <c r="D11" s="26" t="s">
        <v>240</v>
      </c>
      <c r="E11" s="24">
        <v>1</v>
      </c>
      <c r="F11" s="24">
        <v>172</v>
      </c>
      <c r="G11" s="24">
        <v>67</v>
      </c>
      <c r="H11" s="24">
        <v>233</v>
      </c>
      <c r="I11" s="24">
        <v>233</v>
      </c>
      <c r="J11" s="24">
        <v>154.46</v>
      </c>
      <c r="K11" s="24">
        <v>20.2</v>
      </c>
      <c r="L11" s="192">
        <f t="shared" si="0"/>
        <v>71.24463519313305</v>
      </c>
      <c r="M11" s="197">
        <v>188</v>
      </c>
      <c r="N11" s="71"/>
      <c r="O11" s="223"/>
      <c r="P11" s="72"/>
      <c r="Q11" s="72"/>
      <c r="R11" s="72"/>
      <c r="S11" s="67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73" t="s">
        <v>1058</v>
      </c>
      <c r="B12" s="262" t="s">
        <v>239</v>
      </c>
      <c r="C12" s="273" t="s">
        <v>1045</v>
      </c>
      <c r="D12" s="262" t="s">
        <v>240</v>
      </c>
      <c r="E12" s="273">
        <v>106</v>
      </c>
      <c r="F12" s="273">
        <v>337</v>
      </c>
      <c r="G12" s="273">
        <v>1</v>
      </c>
      <c r="H12" s="273">
        <v>232</v>
      </c>
      <c r="I12" s="273">
        <v>233</v>
      </c>
      <c r="J12" s="273">
        <v>242.02</v>
      </c>
      <c r="K12" s="273">
        <v>20.2</v>
      </c>
      <c r="L12" s="270">
        <f t="shared" si="0"/>
        <v>99.141630901287556</v>
      </c>
      <c r="M12" s="273">
        <v>364</v>
      </c>
      <c r="N12" s="103" t="s">
        <v>866</v>
      </c>
      <c r="O12" s="183">
        <v>0.73</v>
      </c>
      <c r="P12" s="103">
        <v>0.53</v>
      </c>
      <c r="Q12" s="103" t="s">
        <v>10</v>
      </c>
      <c r="R12" s="275">
        <v>0.34960000000000002</v>
      </c>
      <c r="S12" s="103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73" t="s">
        <v>1059</v>
      </c>
      <c r="B13" s="262" t="s">
        <v>239</v>
      </c>
      <c r="C13" s="273" t="s">
        <v>1045</v>
      </c>
      <c r="D13" s="262" t="s">
        <v>240</v>
      </c>
      <c r="E13" s="273">
        <v>106</v>
      </c>
      <c r="F13" s="273">
        <v>335</v>
      </c>
      <c r="G13" s="273">
        <v>1</v>
      </c>
      <c r="H13" s="273">
        <v>232</v>
      </c>
      <c r="I13" s="273">
        <v>233</v>
      </c>
      <c r="J13" s="273">
        <v>242.28</v>
      </c>
      <c r="K13" s="129">
        <v>20.2</v>
      </c>
      <c r="L13" s="270">
        <f t="shared" si="0"/>
        <v>99.141630901287556</v>
      </c>
      <c r="M13" s="273">
        <v>362</v>
      </c>
      <c r="N13" s="96" t="s">
        <v>866</v>
      </c>
      <c r="O13" s="184">
        <v>0.73</v>
      </c>
      <c r="P13" s="96">
        <v>0.52</v>
      </c>
      <c r="Q13" s="96" t="s">
        <v>10</v>
      </c>
      <c r="R13" s="276">
        <v>0.3523</v>
      </c>
      <c r="S13" s="96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26" t="s">
        <v>1060</v>
      </c>
      <c r="B14" s="317" t="s">
        <v>239</v>
      </c>
      <c r="C14" s="317" t="s">
        <v>1045</v>
      </c>
      <c r="D14" s="37" t="s">
        <v>240</v>
      </c>
      <c r="E14" s="39">
        <v>106</v>
      </c>
      <c r="F14" s="39">
        <v>216</v>
      </c>
      <c r="G14" s="39">
        <v>1</v>
      </c>
      <c r="H14" s="39">
        <v>106</v>
      </c>
      <c r="I14" s="39">
        <v>233</v>
      </c>
      <c r="J14" s="39">
        <v>96.79</v>
      </c>
      <c r="K14" s="39">
        <v>20.2</v>
      </c>
      <c r="L14" s="190">
        <f t="shared" si="0"/>
        <v>45.064377682403432</v>
      </c>
      <c r="M14" s="158">
        <v>346</v>
      </c>
      <c r="N14" s="158"/>
      <c r="O14" s="189"/>
      <c r="P14" s="61"/>
      <c r="Q14" s="61"/>
      <c r="R14" s="61"/>
      <c r="S14" s="62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6"/>
      <c r="B15" s="320"/>
      <c r="C15" s="320"/>
      <c r="D15" s="30" t="s">
        <v>240</v>
      </c>
      <c r="E15" s="196">
        <v>218</v>
      </c>
      <c r="F15" s="196">
        <v>319</v>
      </c>
      <c r="G15" s="196">
        <v>128</v>
      </c>
      <c r="H15" s="196">
        <v>232</v>
      </c>
      <c r="I15" s="196">
        <v>233</v>
      </c>
      <c r="J15" s="196">
        <v>101.55</v>
      </c>
      <c r="K15" s="196">
        <v>20.2</v>
      </c>
      <c r="L15" s="178">
        <f t="shared" si="0"/>
        <v>44.63519313304721</v>
      </c>
      <c r="M15" s="69"/>
      <c r="N15" s="74"/>
      <c r="O15" s="53"/>
      <c r="P15" s="52"/>
      <c r="Q15" s="52"/>
      <c r="R15" s="52"/>
      <c r="S15" s="58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26" t="s">
        <v>1061</v>
      </c>
      <c r="B16" s="317" t="s">
        <v>239</v>
      </c>
      <c r="C16" s="317" t="s">
        <v>1045</v>
      </c>
      <c r="D16" s="37" t="s">
        <v>240</v>
      </c>
      <c r="E16" s="39">
        <v>106</v>
      </c>
      <c r="F16" s="39">
        <v>214</v>
      </c>
      <c r="G16" s="39">
        <v>1</v>
      </c>
      <c r="H16" s="39">
        <v>106</v>
      </c>
      <c r="I16" s="39">
        <v>233</v>
      </c>
      <c r="J16" s="39">
        <v>96.93</v>
      </c>
      <c r="K16" s="39">
        <v>20.2</v>
      </c>
      <c r="L16" s="190">
        <f t="shared" si="0"/>
        <v>45.064377682403432</v>
      </c>
      <c r="M16" s="158">
        <v>344</v>
      </c>
      <c r="N16" s="74"/>
      <c r="O16" s="53"/>
      <c r="P16" s="52"/>
      <c r="Q16" s="52"/>
      <c r="R16" s="52"/>
      <c r="S16" s="58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6"/>
      <c r="B17" s="320"/>
      <c r="C17" s="320"/>
      <c r="D17" s="30" t="s">
        <v>240</v>
      </c>
      <c r="E17" s="196">
        <v>216</v>
      </c>
      <c r="F17" s="196">
        <v>317</v>
      </c>
      <c r="G17" s="196">
        <v>128</v>
      </c>
      <c r="H17" s="196">
        <v>232</v>
      </c>
      <c r="I17" s="196">
        <v>233</v>
      </c>
      <c r="J17" s="196">
        <v>101.57</v>
      </c>
      <c r="K17" s="196">
        <v>20.2</v>
      </c>
      <c r="L17" s="178">
        <f t="shared" si="0"/>
        <v>44.63519313304721</v>
      </c>
      <c r="M17" s="69"/>
      <c r="N17" s="74"/>
      <c r="O17" s="53"/>
      <c r="P17" s="52"/>
      <c r="Q17" s="52"/>
      <c r="R17" s="52"/>
      <c r="S17" s="58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6" t="s">
        <v>1062</v>
      </c>
      <c r="B18" s="317" t="s">
        <v>239</v>
      </c>
      <c r="C18" s="317" t="s">
        <v>1063</v>
      </c>
      <c r="D18" s="37" t="s">
        <v>240</v>
      </c>
      <c r="E18" s="39">
        <v>68</v>
      </c>
      <c r="F18" s="39">
        <v>96</v>
      </c>
      <c r="G18" s="39">
        <v>1</v>
      </c>
      <c r="H18" s="39">
        <v>29</v>
      </c>
      <c r="I18" s="39">
        <v>233</v>
      </c>
      <c r="J18" s="39">
        <v>25.7</v>
      </c>
      <c r="K18" s="39">
        <v>20.2</v>
      </c>
      <c r="L18" s="190">
        <f t="shared" si="0"/>
        <v>12.017167381974248</v>
      </c>
      <c r="M18" s="158">
        <v>270</v>
      </c>
      <c r="N18" s="74"/>
      <c r="O18" s="53"/>
      <c r="P18" s="52"/>
      <c r="Q18" s="52"/>
      <c r="R18" s="52"/>
      <c r="S18" s="58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26"/>
      <c r="B19" s="320"/>
      <c r="C19" s="320"/>
      <c r="D19" s="30" t="s">
        <v>240</v>
      </c>
      <c r="E19" s="196">
        <v>147</v>
      </c>
      <c r="F19" s="196">
        <v>248</v>
      </c>
      <c r="G19" s="196">
        <v>128</v>
      </c>
      <c r="H19" s="196">
        <v>232</v>
      </c>
      <c r="I19" s="196">
        <v>233</v>
      </c>
      <c r="J19" s="196">
        <v>105.23</v>
      </c>
      <c r="K19" s="196">
        <v>20.2</v>
      </c>
      <c r="L19" s="178">
        <f t="shared" si="0"/>
        <v>44.63519313304721</v>
      </c>
      <c r="M19" s="69"/>
      <c r="N19" s="74"/>
      <c r="O19" s="53"/>
      <c r="P19" s="52"/>
      <c r="Q19" s="52"/>
      <c r="R19" s="52"/>
      <c r="S19" s="58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26" t="s">
        <v>1064</v>
      </c>
      <c r="B20" s="317" t="s">
        <v>239</v>
      </c>
      <c r="C20" s="317" t="s">
        <v>1065</v>
      </c>
      <c r="D20" s="37" t="s">
        <v>240</v>
      </c>
      <c r="E20" s="39">
        <v>147</v>
      </c>
      <c r="F20" s="39">
        <v>241</v>
      </c>
      <c r="G20" s="39">
        <v>1</v>
      </c>
      <c r="H20" s="39">
        <v>88</v>
      </c>
      <c r="I20" s="39">
        <v>233</v>
      </c>
      <c r="J20" s="39">
        <v>88.18</v>
      </c>
      <c r="K20" s="39">
        <v>20.2</v>
      </c>
      <c r="L20" s="190">
        <f t="shared" si="0"/>
        <v>37.339055793991413</v>
      </c>
      <c r="M20" s="158">
        <v>329</v>
      </c>
      <c r="N20" s="74"/>
      <c r="O20" s="53"/>
      <c r="P20" s="52"/>
      <c r="Q20" s="52"/>
      <c r="R20" s="52"/>
      <c r="S20" s="58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26"/>
      <c r="B21" s="320"/>
      <c r="C21" s="320"/>
      <c r="D21" s="30" t="s">
        <v>240</v>
      </c>
      <c r="E21" s="196">
        <v>245</v>
      </c>
      <c r="F21" s="196">
        <v>319</v>
      </c>
      <c r="G21" s="196">
        <v>128</v>
      </c>
      <c r="H21" s="196">
        <v>201</v>
      </c>
      <c r="I21" s="196">
        <v>233</v>
      </c>
      <c r="J21" s="196">
        <v>86.55</v>
      </c>
      <c r="K21" s="196">
        <v>20.2</v>
      </c>
      <c r="L21" s="178">
        <f t="shared" si="0"/>
        <v>31.330472103004293</v>
      </c>
      <c r="M21" s="69"/>
      <c r="N21" s="69"/>
      <c r="O21" s="179"/>
      <c r="P21" s="64"/>
      <c r="Q21" s="64"/>
      <c r="R21" s="64"/>
      <c r="S21" s="59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77" t="s">
        <v>1066</v>
      </c>
      <c r="B22" s="259" t="s">
        <v>239</v>
      </c>
      <c r="C22" s="277" t="s">
        <v>1067</v>
      </c>
      <c r="D22" s="259" t="s">
        <v>240</v>
      </c>
      <c r="E22" s="277">
        <v>168</v>
      </c>
      <c r="F22" s="277">
        <v>402</v>
      </c>
      <c r="G22" s="277">
        <v>1</v>
      </c>
      <c r="H22" s="277">
        <v>233</v>
      </c>
      <c r="I22" s="277">
        <v>233</v>
      </c>
      <c r="J22" s="277">
        <v>250.88</v>
      </c>
      <c r="K22" s="277">
        <v>20.2</v>
      </c>
      <c r="L22" s="278">
        <f t="shared" si="0"/>
        <v>99.570815450643778</v>
      </c>
      <c r="M22" s="277">
        <v>418</v>
      </c>
      <c r="N22" s="84" t="s">
        <v>866</v>
      </c>
      <c r="O22" s="188">
        <v>0.8</v>
      </c>
      <c r="P22" s="84">
        <v>0.54</v>
      </c>
      <c r="Q22" s="84" t="s">
        <v>10</v>
      </c>
      <c r="R22" s="279">
        <v>0.31440000000000001</v>
      </c>
      <c r="S22" s="259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4" t="s">
        <v>1068</v>
      </c>
      <c r="B23" s="26" t="s">
        <v>239</v>
      </c>
      <c r="C23" s="24" t="s">
        <v>10</v>
      </c>
      <c r="D23" s="26" t="s">
        <v>240</v>
      </c>
      <c r="E23" s="24">
        <v>13</v>
      </c>
      <c r="F23" s="24">
        <v>65</v>
      </c>
      <c r="G23" s="24">
        <v>79</v>
      </c>
      <c r="H23" s="24">
        <v>125</v>
      </c>
      <c r="I23" s="24">
        <v>233</v>
      </c>
      <c r="J23" s="24">
        <v>31.55</v>
      </c>
      <c r="K23" s="196">
        <v>20.2</v>
      </c>
      <c r="L23" s="192">
        <f t="shared" si="0"/>
        <v>19.742489270386265</v>
      </c>
      <c r="M23" s="197">
        <v>65</v>
      </c>
      <c r="N23" s="158"/>
      <c r="O23" s="189"/>
      <c r="P23" s="61"/>
      <c r="Q23" s="61"/>
      <c r="R23" s="61"/>
      <c r="S23" s="62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4" t="s">
        <v>1069</v>
      </c>
      <c r="B24" s="26" t="s">
        <v>239</v>
      </c>
      <c r="C24" s="24" t="s">
        <v>10</v>
      </c>
      <c r="D24" s="26" t="s">
        <v>240</v>
      </c>
      <c r="E24" s="24">
        <v>1</v>
      </c>
      <c r="F24" s="24">
        <v>78</v>
      </c>
      <c r="G24" s="24">
        <v>152</v>
      </c>
      <c r="H24" s="24">
        <v>232</v>
      </c>
      <c r="I24" s="24">
        <v>233</v>
      </c>
      <c r="J24" s="24">
        <v>81.98</v>
      </c>
      <c r="K24" s="24">
        <v>20.2</v>
      </c>
      <c r="L24" s="192">
        <f t="shared" si="0"/>
        <v>34.334763948497852</v>
      </c>
      <c r="M24" s="197">
        <v>102</v>
      </c>
      <c r="N24" s="69"/>
      <c r="O24" s="179"/>
      <c r="P24" s="64"/>
      <c r="Q24" s="64"/>
      <c r="R24" s="64"/>
      <c r="S24" s="59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77" t="s">
        <v>1070</v>
      </c>
      <c r="B25" s="259" t="s">
        <v>239</v>
      </c>
      <c r="C25" s="277" t="s">
        <v>1041</v>
      </c>
      <c r="D25" s="259" t="s">
        <v>240</v>
      </c>
      <c r="E25" s="277">
        <v>108</v>
      </c>
      <c r="F25" s="277">
        <v>338</v>
      </c>
      <c r="G25" s="277">
        <v>1</v>
      </c>
      <c r="H25" s="277">
        <v>232</v>
      </c>
      <c r="I25" s="277">
        <v>233</v>
      </c>
      <c r="J25" s="277">
        <v>240.77</v>
      </c>
      <c r="K25" s="277">
        <v>20.2</v>
      </c>
      <c r="L25" s="278">
        <f t="shared" si="0"/>
        <v>99.141630901287556</v>
      </c>
      <c r="M25" s="277">
        <v>362</v>
      </c>
      <c r="N25" s="85" t="s">
        <v>866</v>
      </c>
      <c r="O25" s="191">
        <v>0.74</v>
      </c>
      <c r="P25" s="85">
        <v>0.53</v>
      </c>
      <c r="Q25" s="85" t="s">
        <v>10</v>
      </c>
      <c r="R25" s="280">
        <v>0.35959999999999998</v>
      </c>
      <c r="S25" s="259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77" t="s">
        <v>1071</v>
      </c>
      <c r="B26" s="259" t="s">
        <v>239</v>
      </c>
      <c r="C26" s="277" t="s">
        <v>1072</v>
      </c>
      <c r="D26" s="259" t="s">
        <v>240</v>
      </c>
      <c r="E26" s="277">
        <v>144</v>
      </c>
      <c r="F26" s="277">
        <v>420</v>
      </c>
      <c r="G26" s="277">
        <v>1</v>
      </c>
      <c r="H26" s="277">
        <v>233</v>
      </c>
      <c r="I26" s="277">
        <v>233</v>
      </c>
      <c r="J26" s="277">
        <v>237.84</v>
      </c>
      <c r="K26" s="277">
        <v>20.2</v>
      </c>
      <c r="L26" s="278">
        <f t="shared" si="0"/>
        <v>99.570815450643778</v>
      </c>
      <c r="M26" s="277">
        <v>436</v>
      </c>
      <c r="N26" s="259" t="s">
        <v>866</v>
      </c>
      <c r="O26" s="260">
        <v>0.6</v>
      </c>
      <c r="P26" s="259">
        <v>0.42</v>
      </c>
      <c r="Q26" s="259" t="s">
        <v>10</v>
      </c>
      <c r="R26" s="261">
        <v>0.36499999999999999</v>
      </c>
      <c r="S26" s="259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77" t="s">
        <v>1073</v>
      </c>
      <c r="B27" s="259" t="s">
        <v>239</v>
      </c>
      <c r="C27" s="277" t="s">
        <v>423</v>
      </c>
      <c r="D27" s="259" t="s">
        <v>240</v>
      </c>
      <c r="E27" s="277">
        <v>110</v>
      </c>
      <c r="F27" s="277">
        <v>381</v>
      </c>
      <c r="G27" s="277">
        <v>1</v>
      </c>
      <c r="H27" s="277">
        <v>233</v>
      </c>
      <c r="I27" s="277">
        <v>233</v>
      </c>
      <c r="J27" s="277">
        <v>234.09</v>
      </c>
      <c r="K27" s="277">
        <v>20.2</v>
      </c>
      <c r="L27" s="278">
        <f t="shared" si="0"/>
        <v>99.570815450643778</v>
      </c>
      <c r="M27" s="277">
        <v>397</v>
      </c>
      <c r="N27" s="259" t="s">
        <v>866</v>
      </c>
      <c r="O27" s="260">
        <v>0.66</v>
      </c>
      <c r="P27" s="259">
        <v>0.46</v>
      </c>
      <c r="Q27" s="259" t="s">
        <v>10</v>
      </c>
      <c r="R27" s="261">
        <v>0.34849999999999998</v>
      </c>
      <c r="S27" s="259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77" t="s">
        <v>1074</v>
      </c>
      <c r="B28" s="259" t="s">
        <v>239</v>
      </c>
      <c r="C28" s="277" t="s">
        <v>944</v>
      </c>
      <c r="D28" s="259" t="s">
        <v>240</v>
      </c>
      <c r="E28" s="277">
        <v>102</v>
      </c>
      <c r="F28" s="277">
        <v>393</v>
      </c>
      <c r="G28" s="277">
        <v>1</v>
      </c>
      <c r="H28" s="277">
        <v>233</v>
      </c>
      <c r="I28" s="277">
        <v>233</v>
      </c>
      <c r="J28" s="277">
        <v>218.1</v>
      </c>
      <c r="K28" s="277">
        <v>20.2</v>
      </c>
      <c r="L28" s="278">
        <f t="shared" si="0"/>
        <v>99.570815450643778</v>
      </c>
      <c r="M28" s="277">
        <v>409</v>
      </c>
      <c r="N28" s="259" t="s">
        <v>866</v>
      </c>
      <c r="O28" s="260">
        <v>0.65</v>
      </c>
      <c r="P28" s="259">
        <v>0.45</v>
      </c>
      <c r="Q28" s="259" t="s">
        <v>10</v>
      </c>
      <c r="R28" s="261">
        <v>0.35610000000000003</v>
      </c>
      <c r="S28" s="259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77" t="s">
        <v>1075</v>
      </c>
      <c r="B29" s="259" t="s">
        <v>239</v>
      </c>
      <c r="C29" s="277" t="s">
        <v>1045</v>
      </c>
      <c r="D29" s="259" t="s">
        <v>240</v>
      </c>
      <c r="E29" s="277">
        <v>106</v>
      </c>
      <c r="F29" s="277">
        <v>336</v>
      </c>
      <c r="G29" s="277">
        <v>1</v>
      </c>
      <c r="H29" s="277">
        <v>232</v>
      </c>
      <c r="I29" s="277">
        <v>233</v>
      </c>
      <c r="J29" s="277">
        <v>242.64</v>
      </c>
      <c r="K29" s="277">
        <v>20.2</v>
      </c>
      <c r="L29" s="185">
        <f t="shared" si="0"/>
        <v>99.141630901287556</v>
      </c>
      <c r="M29" s="200">
        <v>360</v>
      </c>
      <c r="N29" s="259" t="s">
        <v>866</v>
      </c>
      <c r="O29" s="260">
        <v>0.73</v>
      </c>
      <c r="P29" s="259">
        <v>0.54</v>
      </c>
      <c r="Q29" s="259" t="s">
        <v>10</v>
      </c>
      <c r="R29" s="261">
        <v>0.37790000000000001</v>
      </c>
      <c r="S29" s="259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249"/>
      <c r="L30" s="271"/>
      <c r="M30" s="249"/>
      <c r="N30" s="52"/>
      <c r="O30" s="53"/>
      <c r="P30" s="52"/>
      <c r="Q30" s="52"/>
      <c r="R30" s="52"/>
      <c r="S30" s="52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272"/>
      <c r="M31" s="4"/>
      <c r="N31" s="52"/>
      <c r="O31" s="53"/>
      <c r="P31" s="52"/>
      <c r="Q31" s="52"/>
      <c r="R31" s="52"/>
      <c r="S31" s="52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272"/>
      <c r="M32" s="4"/>
      <c r="N32" s="52"/>
      <c r="O32" s="53"/>
      <c r="P32" s="52"/>
      <c r="Q32" s="52"/>
      <c r="R32" s="52"/>
      <c r="S32" s="52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2"/>
      <c r="O33" s="53"/>
      <c r="P33" s="52"/>
      <c r="Q33" s="52"/>
      <c r="R33" s="52"/>
      <c r="S33" s="52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2"/>
      <c r="O34" s="53"/>
      <c r="P34" s="52"/>
      <c r="Q34" s="52"/>
      <c r="R34" s="52"/>
      <c r="S34" s="52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2"/>
      <c r="O35" s="53"/>
      <c r="P35" s="52"/>
      <c r="Q35" s="52"/>
      <c r="R35" s="52"/>
      <c r="S35" s="52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2"/>
      <c r="O36" s="53"/>
      <c r="P36" s="52"/>
      <c r="Q36" s="52"/>
      <c r="R36" s="52"/>
      <c r="S36" s="52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2"/>
      <c r="O37" s="53"/>
      <c r="P37" s="52"/>
      <c r="Q37" s="52"/>
      <c r="R37" s="52"/>
      <c r="S37" s="52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2"/>
      <c r="O38" s="53"/>
      <c r="P38" s="52"/>
      <c r="Q38" s="52"/>
      <c r="R38" s="52"/>
      <c r="S38" s="52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2"/>
      <c r="O39" s="53"/>
      <c r="P39" s="52"/>
      <c r="Q39" s="52"/>
      <c r="R39" s="52"/>
      <c r="S39" s="52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2"/>
      <c r="O40" s="53"/>
      <c r="P40" s="52"/>
      <c r="Q40" s="52"/>
      <c r="R40" s="52"/>
      <c r="S40" s="52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2"/>
      <c r="O41" s="53"/>
      <c r="P41" s="52"/>
      <c r="Q41" s="52"/>
      <c r="R41" s="52"/>
      <c r="S41" s="52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2"/>
      <c r="O42" s="53"/>
      <c r="P42" s="52"/>
      <c r="Q42" s="52"/>
      <c r="R42" s="52"/>
      <c r="S42" s="52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2"/>
      <c r="O43" s="53"/>
      <c r="P43" s="52"/>
      <c r="Q43" s="52"/>
      <c r="R43" s="52"/>
      <c r="S43" s="52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2"/>
      <c r="O44" s="53"/>
      <c r="P44" s="52"/>
      <c r="Q44" s="52"/>
      <c r="R44" s="52"/>
      <c r="S44" s="52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2"/>
      <c r="O45" s="53"/>
      <c r="P45" s="52"/>
      <c r="Q45" s="52"/>
      <c r="R45" s="52"/>
      <c r="S45" s="52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2"/>
      <c r="O46" s="53"/>
      <c r="P46" s="52"/>
      <c r="Q46" s="52"/>
      <c r="R46" s="52"/>
      <c r="S46" s="52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2"/>
      <c r="O47" s="53"/>
      <c r="P47" s="52"/>
      <c r="Q47" s="52"/>
      <c r="R47" s="52"/>
      <c r="S47" s="52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2"/>
      <c r="O48" s="53"/>
      <c r="P48" s="52"/>
      <c r="Q48" s="52"/>
      <c r="R48" s="52"/>
      <c r="S48" s="52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2"/>
      <c r="O49" s="53"/>
      <c r="P49" s="52"/>
      <c r="Q49" s="52"/>
      <c r="R49" s="52"/>
      <c r="S49" s="52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2"/>
      <c r="O50" s="53"/>
      <c r="P50" s="52"/>
      <c r="Q50" s="52"/>
      <c r="R50" s="52"/>
      <c r="S50" s="52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2"/>
      <c r="O51" s="53"/>
      <c r="P51" s="52"/>
      <c r="Q51" s="52"/>
      <c r="R51" s="52"/>
      <c r="S51" s="52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2"/>
      <c r="O52" s="53"/>
      <c r="P52" s="52"/>
      <c r="Q52" s="52"/>
      <c r="R52" s="52"/>
      <c r="S52" s="52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2"/>
      <c r="O53" s="53"/>
      <c r="P53" s="52"/>
      <c r="Q53" s="52"/>
      <c r="R53" s="52"/>
      <c r="S53" s="52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2"/>
      <c r="O54" s="53"/>
      <c r="P54" s="52"/>
      <c r="Q54" s="52"/>
      <c r="R54" s="52"/>
      <c r="S54" s="52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2"/>
      <c r="O55" s="53"/>
      <c r="P55" s="52"/>
      <c r="Q55" s="52"/>
      <c r="R55" s="52"/>
      <c r="S55" s="52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2"/>
      <c r="O56" s="53"/>
      <c r="P56" s="52"/>
      <c r="Q56" s="52"/>
      <c r="R56" s="52"/>
      <c r="S56" s="52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2"/>
      <c r="O57" s="53"/>
      <c r="P57" s="52"/>
      <c r="Q57" s="52"/>
      <c r="R57" s="52"/>
      <c r="S57" s="52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2"/>
      <c r="O58" s="53"/>
      <c r="P58" s="52"/>
      <c r="Q58" s="52"/>
      <c r="R58" s="52"/>
      <c r="S58" s="52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2"/>
      <c r="O59" s="53"/>
      <c r="P59" s="52"/>
      <c r="Q59" s="52"/>
      <c r="R59" s="52"/>
      <c r="S59" s="52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2"/>
      <c r="O60" s="53"/>
      <c r="P60" s="52"/>
      <c r="Q60" s="52"/>
      <c r="R60" s="52"/>
      <c r="S60" s="52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2"/>
      <c r="O61" s="53"/>
      <c r="P61" s="52"/>
      <c r="Q61" s="52"/>
      <c r="R61" s="52"/>
      <c r="S61" s="5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2"/>
      <c r="O62" s="53"/>
      <c r="P62" s="52"/>
      <c r="Q62" s="52"/>
      <c r="R62" s="52"/>
      <c r="S62" s="52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2"/>
      <c r="O63" s="53"/>
      <c r="P63" s="52"/>
      <c r="Q63" s="52"/>
      <c r="R63" s="52"/>
      <c r="S63" s="52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2"/>
      <c r="O64" s="53"/>
      <c r="P64" s="52"/>
      <c r="Q64" s="52"/>
      <c r="R64" s="52"/>
      <c r="S64" s="52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2"/>
      <c r="O65" s="53"/>
      <c r="P65" s="52"/>
      <c r="Q65" s="52"/>
      <c r="R65" s="52"/>
      <c r="S65" s="52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2"/>
      <c r="O74" s="53"/>
      <c r="P74" s="52"/>
      <c r="Q74" s="52"/>
      <c r="R74" s="52"/>
      <c r="S74" s="52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2"/>
      <c r="O75" s="53"/>
      <c r="P75" s="52"/>
      <c r="Q75" s="52"/>
      <c r="R75" s="52"/>
      <c r="S75" s="52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2"/>
      <c r="O76" s="53"/>
      <c r="P76" s="52"/>
      <c r="Q76" s="52"/>
      <c r="R76" s="52"/>
      <c r="S76" s="52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2"/>
      <c r="O77" s="53"/>
      <c r="P77" s="52"/>
      <c r="Q77" s="52"/>
      <c r="R77" s="52"/>
      <c r="S77" s="52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2"/>
      <c r="O78" s="53"/>
      <c r="P78" s="52"/>
      <c r="Q78" s="52"/>
      <c r="R78" s="52"/>
      <c r="S78" s="52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2"/>
      <c r="O79" s="53"/>
      <c r="P79" s="52"/>
      <c r="Q79" s="52"/>
      <c r="R79" s="52"/>
      <c r="S79" s="52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9">
    <mergeCell ref="B20:B21"/>
    <mergeCell ref="C20:C21"/>
    <mergeCell ref="A1:S1"/>
    <mergeCell ref="B14:B15"/>
    <mergeCell ref="C14:C15"/>
    <mergeCell ref="B16:B17"/>
    <mergeCell ref="C16:C17"/>
    <mergeCell ref="B18:B19"/>
    <mergeCell ref="C18:C19"/>
  </mergeCells>
  <pageMargins left="0.511811024" right="0.511811024" top="0.78740157499999996" bottom="0.7874015749999999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Z1000"/>
  <sheetViews>
    <sheetView showGridLines="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1.5" style="5" customWidth="1"/>
    <col min="3" max="3" width="18" style="5" customWidth="1"/>
    <col min="4" max="4" width="10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6.83203125" style="5" customWidth="1"/>
    <col min="10" max="10" width="8.6640625" style="5" customWidth="1"/>
    <col min="11" max="11" width="29.83203125" style="5" customWidth="1"/>
    <col min="12" max="12" width="36.83203125" style="5" customWidth="1"/>
    <col min="13" max="13" width="24.33203125" style="5" customWidth="1"/>
    <col min="14" max="14" width="8.6640625" style="5" customWidth="1"/>
    <col min="15" max="15" width="15" style="5" customWidth="1"/>
    <col min="16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44.5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4"/>
      <c r="U1" s="4"/>
      <c r="V1" s="4"/>
      <c r="W1" s="4"/>
      <c r="X1" s="4"/>
      <c r="Y1" s="4"/>
      <c r="Z1" s="4"/>
    </row>
    <row r="2" spans="1:26" ht="54.75" customHeight="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4"/>
      <c r="U2" s="4"/>
      <c r="V2" s="4"/>
      <c r="W2" s="4"/>
      <c r="X2" s="4"/>
      <c r="Y2" s="4"/>
      <c r="Z2" s="4"/>
    </row>
    <row r="3" spans="1:26" ht="13.5" customHeight="1" x14ac:dyDescent="0.2">
      <c r="A3" s="24" t="s">
        <v>1076</v>
      </c>
      <c r="B3" s="26" t="s">
        <v>239</v>
      </c>
      <c r="C3" s="24" t="s">
        <v>10</v>
      </c>
      <c r="D3" s="26" t="s">
        <v>240</v>
      </c>
      <c r="E3" s="24">
        <v>1</v>
      </c>
      <c r="F3" s="24">
        <v>153</v>
      </c>
      <c r="G3" s="24">
        <v>24</v>
      </c>
      <c r="H3" s="24">
        <v>177</v>
      </c>
      <c r="I3" s="24">
        <v>233</v>
      </c>
      <c r="J3" s="24">
        <v>162.37</v>
      </c>
      <c r="K3" s="24">
        <v>20.2</v>
      </c>
      <c r="L3" s="192">
        <f t="shared" ref="L3:L28" si="0">(H3-G3)/I3*100</f>
        <v>65.665236051502134</v>
      </c>
      <c r="M3" s="24">
        <v>178</v>
      </c>
      <c r="N3" s="26"/>
      <c r="O3" s="252"/>
      <c r="P3" s="26"/>
      <c r="Q3" s="26"/>
      <c r="R3" s="26"/>
      <c r="S3" s="26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273" t="s">
        <v>1077</v>
      </c>
      <c r="B4" s="262" t="s">
        <v>239</v>
      </c>
      <c r="C4" s="273" t="s">
        <v>1045</v>
      </c>
      <c r="D4" s="262" t="s">
        <v>240</v>
      </c>
      <c r="E4" s="273">
        <v>106</v>
      </c>
      <c r="F4" s="273">
        <v>332</v>
      </c>
      <c r="G4" s="273">
        <v>1</v>
      </c>
      <c r="H4" s="273">
        <v>232</v>
      </c>
      <c r="I4" s="273">
        <v>233</v>
      </c>
      <c r="J4" s="273">
        <v>265.73</v>
      </c>
      <c r="K4" s="273">
        <v>20.2</v>
      </c>
      <c r="L4" s="270">
        <f t="shared" si="0"/>
        <v>99.141630901287556</v>
      </c>
      <c r="M4" s="273">
        <v>359</v>
      </c>
      <c r="N4" s="262" t="s">
        <v>866</v>
      </c>
      <c r="O4" s="263">
        <v>0.74</v>
      </c>
      <c r="P4" s="262">
        <v>0.53</v>
      </c>
      <c r="Q4" s="262" t="s">
        <v>10</v>
      </c>
      <c r="R4" s="264">
        <v>0.34720000000000001</v>
      </c>
      <c r="S4" s="262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62" t="s">
        <v>1078</v>
      </c>
      <c r="B5" s="357" t="s">
        <v>239</v>
      </c>
      <c r="C5" s="357" t="s">
        <v>1037</v>
      </c>
      <c r="D5" s="96" t="s">
        <v>240</v>
      </c>
      <c r="E5" s="214">
        <v>124</v>
      </c>
      <c r="F5" s="214">
        <v>157</v>
      </c>
      <c r="G5" s="214">
        <v>1</v>
      </c>
      <c r="H5" s="214">
        <v>34</v>
      </c>
      <c r="I5" s="214">
        <v>233</v>
      </c>
      <c r="J5" s="214">
        <v>20.21</v>
      </c>
      <c r="K5" s="214">
        <v>20.2</v>
      </c>
      <c r="L5" s="180">
        <f t="shared" si="0"/>
        <v>14.163090128755366</v>
      </c>
      <c r="M5" s="96">
        <v>455</v>
      </c>
      <c r="N5" s="96"/>
      <c r="O5" s="184"/>
      <c r="P5" s="96"/>
      <c r="Q5" s="96"/>
      <c r="R5" s="96"/>
      <c r="S5" s="96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62"/>
      <c r="B6" s="320"/>
      <c r="C6" s="320"/>
      <c r="D6" s="103" t="s">
        <v>240</v>
      </c>
      <c r="E6" s="129">
        <v>178</v>
      </c>
      <c r="F6" s="281">
        <v>383</v>
      </c>
      <c r="G6" s="129">
        <v>23</v>
      </c>
      <c r="H6" s="129">
        <v>232</v>
      </c>
      <c r="I6" s="129">
        <v>233</v>
      </c>
      <c r="J6" s="129">
        <v>206.19</v>
      </c>
      <c r="K6" s="129">
        <v>20.2</v>
      </c>
      <c r="L6" s="182">
        <f t="shared" si="0"/>
        <v>89.699570815450642</v>
      </c>
      <c r="M6" s="103"/>
      <c r="N6" s="103" t="s">
        <v>866</v>
      </c>
      <c r="O6" s="183">
        <v>0.57999999999999996</v>
      </c>
      <c r="P6" s="103">
        <v>0.41</v>
      </c>
      <c r="Q6" s="103" t="s">
        <v>10</v>
      </c>
      <c r="R6" s="275">
        <v>0.33329999999999999</v>
      </c>
      <c r="S6" s="103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73" t="s">
        <v>1079</v>
      </c>
      <c r="B7" s="262" t="s">
        <v>239</v>
      </c>
      <c r="C7" s="273" t="s">
        <v>1045</v>
      </c>
      <c r="D7" s="262" t="s">
        <v>240</v>
      </c>
      <c r="E7" s="273">
        <v>106</v>
      </c>
      <c r="F7" s="282">
        <v>332</v>
      </c>
      <c r="G7" s="273">
        <v>1</v>
      </c>
      <c r="H7" s="273">
        <v>232</v>
      </c>
      <c r="I7" s="273">
        <v>233</v>
      </c>
      <c r="J7" s="273">
        <v>265.73</v>
      </c>
      <c r="K7" s="129">
        <v>20.2</v>
      </c>
      <c r="L7" s="270">
        <f t="shared" si="0"/>
        <v>99.141630901287556</v>
      </c>
      <c r="M7" s="273">
        <v>359</v>
      </c>
      <c r="N7" s="262" t="s">
        <v>866</v>
      </c>
      <c r="O7" s="263">
        <v>0.74</v>
      </c>
      <c r="P7" s="262">
        <v>0.53</v>
      </c>
      <c r="Q7" s="262" t="s">
        <v>10</v>
      </c>
      <c r="R7" s="264">
        <v>0.34720000000000001</v>
      </c>
      <c r="S7" s="262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73" t="s">
        <v>1080</v>
      </c>
      <c r="B8" s="262" t="s">
        <v>239</v>
      </c>
      <c r="C8" s="273" t="s">
        <v>1045</v>
      </c>
      <c r="D8" s="262" t="s">
        <v>240</v>
      </c>
      <c r="E8" s="273">
        <v>106</v>
      </c>
      <c r="F8" s="273">
        <v>345</v>
      </c>
      <c r="G8" s="273">
        <v>1</v>
      </c>
      <c r="H8" s="282">
        <v>232</v>
      </c>
      <c r="I8" s="273">
        <v>233</v>
      </c>
      <c r="J8" s="273">
        <v>256.07</v>
      </c>
      <c r="K8" s="282">
        <v>20.2</v>
      </c>
      <c r="L8" s="283">
        <f t="shared" si="0"/>
        <v>99.141630901287556</v>
      </c>
      <c r="M8" s="273">
        <v>372</v>
      </c>
      <c r="N8" s="268" t="s">
        <v>866</v>
      </c>
      <c r="O8" s="263">
        <v>0.71</v>
      </c>
      <c r="P8" s="262">
        <v>0.5</v>
      </c>
      <c r="Q8" s="262" t="s">
        <v>10</v>
      </c>
      <c r="R8" s="264">
        <v>0.34849999999999998</v>
      </c>
      <c r="S8" s="262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73" t="s">
        <v>1081</v>
      </c>
      <c r="B9" s="262" t="s">
        <v>239</v>
      </c>
      <c r="C9" s="284" t="s">
        <v>1082</v>
      </c>
      <c r="D9" s="262" t="s">
        <v>240</v>
      </c>
      <c r="E9" s="273">
        <v>134</v>
      </c>
      <c r="F9" s="273">
        <v>361</v>
      </c>
      <c r="G9" s="273">
        <v>1</v>
      </c>
      <c r="H9" s="273">
        <v>232</v>
      </c>
      <c r="I9" s="273">
        <v>233</v>
      </c>
      <c r="J9" s="273">
        <v>244.54</v>
      </c>
      <c r="K9" s="282">
        <v>20.2</v>
      </c>
      <c r="L9" s="283">
        <f t="shared" si="0"/>
        <v>99.141630901287556</v>
      </c>
      <c r="M9" s="273">
        <v>387</v>
      </c>
      <c r="N9" s="98" t="s">
        <v>866</v>
      </c>
      <c r="O9" s="184">
        <v>0.68</v>
      </c>
      <c r="P9" s="96">
        <v>0.49</v>
      </c>
      <c r="Q9" s="96" t="s">
        <v>10</v>
      </c>
      <c r="R9" s="276">
        <v>0.34720000000000001</v>
      </c>
      <c r="S9" s="262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6" t="s">
        <v>1083</v>
      </c>
      <c r="B10" s="37" t="s">
        <v>239</v>
      </c>
      <c r="C10" s="364" t="s">
        <v>1045</v>
      </c>
      <c r="D10" s="37" t="s">
        <v>240</v>
      </c>
      <c r="E10" s="39">
        <v>106</v>
      </c>
      <c r="F10" s="39">
        <v>130</v>
      </c>
      <c r="G10" s="39">
        <v>1</v>
      </c>
      <c r="H10" s="39">
        <v>25</v>
      </c>
      <c r="I10" s="39">
        <v>233</v>
      </c>
      <c r="J10" s="39">
        <v>21.32</v>
      </c>
      <c r="K10" s="39">
        <v>20.2</v>
      </c>
      <c r="L10" s="271">
        <f t="shared" si="0"/>
        <v>10.300429184549357</v>
      </c>
      <c r="M10" s="158"/>
      <c r="N10" s="158"/>
      <c r="O10" s="189"/>
      <c r="P10" s="61"/>
      <c r="Q10" s="61"/>
      <c r="R10" s="61"/>
      <c r="S10" s="62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26"/>
      <c r="B11" s="34" t="s">
        <v>239</v>
      </c>
      <c r="C11" s="344"/>
      <c r="D11" s="34" t="s">
        <v>240</v>
      </c>
      <c r="E11" s="33">
        <v>170</v>
      </c>
      <c r="F11" s="33">
        <v>302</v>
      </c>
      <c r="G11" s="33">
        <v>23</v>
      </c>
      <c r="H11" s="33">
        <v>157</v>
      </c>
      <c r="I11" s="33">
        <v>233</v>
      </c>
      <c r="J11" s="33">
        <v>127.2</v>
      </c>
      <c r="K11" s="33">
        <v>20.2</v>
      </c>
      <c r="L11" s="272">
        <f t="shared" si="0"/>
        <v>57.510729613733901</v>
      </c>
      <c r="M11" s="74">
        <v>440</v>
      </c>
      <c r="N11" s="74"/>
      <c r="O11" s="53"/>
      <c r="P11" s="52"/>
      <c r="Q11" s="52"/>
      <c r="R11" s="52"/>
      <c r="S11" s="58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6"/>
      <c r="B12" s="30" t="s">
        <v>239</v>
      </c>
      <c r="C12" s="365"/>
      <c r="D12" s="30" t="s">
        <v>240</v>
      </c>
      <c r="E12" s="196">
        <v>336</v>
      </c>
      <c r="F12" s="196">
        <v>413</v>
      </c>
      <c r="G12" s="196">
        <v>152</v>
      </c>
      <c r="H12" s="196">
        <v>232</v>
      </c>
      <c r="I12" s="196">
        <v>233</v>
      </c>
      <c r="J12" s="196">
        <v>83.5</v>
      </c>
      <c r="K12" s="196">
        <v>20.2</v>
      </c>
      <c r="L12" s="285">
        <f t="shared" si="0"/>
        <v>34.334763948497852</v>
      </c>
      <c r="M12" s="69"/>
      <c r="N12" s="69"/>
      <c r="O12" s="179"/>
      <c r="P12" s="64"/>
      <c r="Q12" s="64"/>
      <c r="R12" s="286"/>
      <c r="S12" s="59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77" t="s">
        <v>1084</v>
      </c>
      <c r="B13" s="259" t="s">
        <v>239</v>
      </c>
      <c r="C13" s="287" t="s">
        <v>1085</v>
      </c>
      <c r="D13" s="259" t="s">
        <v>240</v>
      </c>
      <c r="E13" s="277">
        <v>135</v>
      </c>
      <c r="F13" s="277">
        <v>362</v>
      </c>
      <c r="G13" s="277">
        <v>1</v>
      </c>
      <c r="H13" s="277">
        <v>232</v>
      </c>
      <c r="I13" s="277">
        <v>233</v>
      </c>
      <c r="J13" s="277">
        <v>245.27</v>
      </c>
      <c r="K13" s="277">
        <v>20.2</v>
      </c>
      <c r="L13" s="288">
        <f t="shared" si="0"/>
        <v>99.141630901287556</v>
      </c>
      <c r="M13" s="277">
        <v>392</v>
      </c>
      <c r="N13" s="86" t="s">
        <v>866</v>
      </c>
      <c r="O13" s="191">
        <v>0.67</v>
      </c>
      <c r="P13" s="85">
        <v>0.48</v>
      </c>
      <c r="Q13" s="85" t="s">
        <v>10</v>
      </c>
      <c r="R13" s="280">
        <v>0.34849999999999998</v>
      </c>
      <c r="S13" s="259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277" t="s">
        <v>1086</v>
      </c>
      <c r="B14" s="259" t="s">
        <v>239</v>
      </c>
      <c r="C14" s="287" t="s">
        <v>1085</v>
      </c>
      <c r="D14" s="259" t="s">
        <v>240</v>
      </c>
      <c r="E14" s="277">
        <v>135</v>
      </c>
      <c r="F14" s="277">
        <v>362</v>
      </c>
      <c r="G14" s="277">
        <v>1</v>
      </c>
      <c r="H14" s="277">
        <v>232</v>
      </c>
      <c r="I14" s="277">
        <v>233</v>
      </c>
      <c r="J14" s="277">
        <v>245.27</v>
      </c>
      <c r="K14" s="277">
        <v>20.2</v>
      </c>
      <c r="L14" s="288">
        <f t="shared" si="0"/>
        <v>99.141630901287556</v>
      </c>
      <c r="M14" s="277">
        <v>392</v>
      </c>
      <c r="N14" s="269" t="s">
        <v>866</v>
      </c>
      <c r="O14" s="260">
        <v>0.67</v>
      </c>
      <c r="P14" s="259">
        <v>0.48</v>
      </c>
      <c r="Q14" s="259" t="s">
        <v>10</v>
      </c>
      <c r="R14" s="261">
        <v>0.34849999999999998</v>
      </c>
      <c r="S14" s="259"/>
      <c r="T14" s="52"/>
      <c r="U14" s="52"/>
      <c r="V14" s="52"/>
      <c r="W14" s="52"/>
      <c r="X14" s="52"/>
      <c r="Y14" s="52"/>
      <c r="Z14" s="52"/>
    </row>
    <row r="15" spans="1:26" ht="13.5" customHeight="1" x14ac:dyDescent="0.2">
      <c r="A15" s="259" t="s">
        <v>1087</v>
      </c>
      <c r="B15" s="356" t="s">
        <v>239</v>
      </c>
      <c r="C15" s="356" t="s">
        <v>1045</v>
      </c>
      <c r="D15" s="77" t="s">
        <v>240</v>
      </c>
      <c r="E15" s="289">
        <v>106</v>
      </c>
      <c r="F15" s="200">
        <v>130</v>
      </c>
      <c r="G15" s="200">
        <v>1</v>
      </c>
      <c r="H15" s="200">
        <v>25</v>
      </c>
      <c r="I15" s="200">
        <v>233</v>
      </c>
      <c r="J15" s="200">
        <v>21.48</v>
      </c>
      <c r="K15" s="200">
        <v>20.2</v>
      </c>
      <c r="L15" s="290">
        <f t="shared" si="0"/>
        <v>10.300429184549357</v>
      </c>
      <c r="M15" s="77">
        <v>401</v>
      </c>
      <c r="N15" s="77"/>
      <c r="O15" s="186"/>
      <c r="P15" s="77"/>
      <c r="Q15" s="77"/>
      <c r="R15" s="77"/>
      <c r="S15" s="77"/>
      <c r="T15" s="52"/>
      <c r="U15" s="52"/>
      <c r="V15" s="52"/>
      <c r="W15" s="52"/>
      <c r="X15" s="52"/>
      <c r="Y15" s="52"/>
      <c r="Z15" s="52"/>
    </row>
    <row r="16" spans="1:26" ht="13.5" customHeight="1" x14ac:dyDescent="0.2">
      <c r="A16" s="259"/>
      <c r="B16" s="320"/>
      <c r="C16" s="320"/>
      <c r="D16" s="85" t="s">
        <v>240</v>
      </c>
      <c r="E16" s="203">
        <v>170</v>
      </c>
      <c r="F16" s="203">
        <v>374</v>
      </c>
      <c r="G16" s="203">
        <v>23</v>
      </c>
      <c r="H16" s="203">
        <v>232</v>
      </c>
      <c r="I16" s="232">
        <v>233</v>
      </c>
      <c r="J16" s="203">
        <v>226.12</v>
      </c>
      <c r="K16" s="203">
        <v>20.2</v>
      </c>
      <c r="L16" s="291">
        <f t="shared" si="0"/>
        <v>89.699570815450642</v>
      </c>
      <c r="M16" s="85"/>
      <c r="N16" s="86" t="s">
        <v>866</v>
      </c>
      <c r="O16" s="191">
        <v>0.66</v>
      </c>
      <c r="P16" s="85">
        <v>0.45</v>
      </c>
      <c r="Q16" s="85" t="s">
        <v>10</v>
      </c>
      <c r="R16" s="280">
        <v>0.34339999999999998</v>
      </c>
      <c r="S16" s="85"/>
      <c r="T16" s="52"/>
      <c r="U16" s="52"/>
      <c r="V16" s="52"/>
      <c r="W16" s="52"/>
      <c r="X16" s="52"/>
      <c r="Y16" s="52"/>
      <c r="Z16" s="52"/>
    </row>
    <row r="17" spans="1:26" ht="13.5" customHeight="1" x14ac:dyDescent="0.2">
      <c r="A17" s="277" t="s">
        <v>1088</v>
      </c>
      <c r="B17" s="259" t="s">
        <v>239</v>
      </c>
      <c r="C17" s="277" t="s">
        <v>10</v>
      </c>
      <c r="D17" s="259" t="s">
        <v>240</v>
      </c>
      <c r="E17" s="277">
        <v>1</v>
      </c>
      <c r="F17" s="277">
        <v>187</v>
      </c>
      <c r="G17" s="277">
        <v>43</v>
      </c>
      <c r="H17" s="277">
        <v>232</v>
      </c>
      <c r="I17" s="292">
        <v>233</v>
      </c>
      <c r="J17" s="277">
        <v>209.63</v>
      </c>
      <c r="K17" s="203">
        <v>20.2</v>
      </c>
      <c r="L17" s="293">
        <f t="shared" si="0"/>
        <v>81.115879828326172</v>
      </c>
      <c r="M17" s="277">
        <v>214</v>
      </c>
      <c r="N17" s="259" t="s">
        <v>866</v>
      </c>
      <c r="O17" s="260">
        <v>0.93</v>
      </c>
      <c r="P17" s="259">
        <v>0.69</v>
      </c>
      <c r="Q17" s="259" t="s">
        <v>10</v>
      </c>
      <c r="R17" s="261">
        <v>0.34849999999999998</v>
      </c>
      <c r="S17" s="259"/>
      <c r="T17" s="52"/>
      <c r="U17" s="52"/>
      <c r="V17" s="52"/>
      <c r="W17" s="52"/>
      <c r="X17" s="52"/>
      <c r="Y17" s="52"/>
      <c r="Z17" s="52"/>
    </row>
    <row r="18" spans="1:26" ht="13.5" customHeight="1" x14ac:dyDescent="0.2">
      <c r="A18" s="277" t="s">
        <v>1089</v>
      </c>
      <c r="B18" s="259" t="s">
        <v>239</v>
      </c>
      <c r="C18" s="277" t="s">
        <v>10</v>
      </c>
      <c r="D18" s="259" t="s">
        <v>240</v>
      </c>
      <c r="E18" s="277">
        <v>1</v>
      </c>
      <c r="F18" s="277">
        <v>204</v>
      </c>
      <c r="G18" s="277">
        <v>24</v>
      </c>
      <c r="H18" s="277">
        <v>232</v>
      </c>
      <c r="I18" s="292">
        <v>233</v>
      </c>
      <c r="J18" s="277">
        <v>224.85</v>
      </c>
      <c r="K18" s="277">
        <v>20.2</v>
      </c>
      <c r="L18" s="293">
        <f t="shared" si="0"/>
        <v>89.27038626609442</v>
      </c>
      <c r="M18" s="277">
        <v>245</v>
      </c>
      <c r="N18" s="77" t="s">
        <v>866</v>
      </c>
      <c r="O18" s="186">
        <v>0.87</v>
      </c>
      <c r="P18" s="77">
        <v>0.64</v>
      </c>
      <c r="Q18" s="77" t="s">
        <v>10</v>
      </c>
      <c r="R18" s="294">
        <v>0.34429999999999999</v>
      </c>
      <c r="S18" s="259"/>
      <c r="T18" s="52"/>
      <c r="U18" s="52"/>
      <c r="V18" s="52"/>
      <c r="W18" s="52"/>
      <c r="X18" s="52"/>
      <c r="Y18" s="52"/>
      <c r="Z18" s="52"/>
    </row>
    <row r="19" spans="1:26" ht="13.5" customHeight="1" x14ac:dyDescent="0.2">
      <c r="A19" s="24" t="s">
        <v>1090</v>
      </c>
      <c r="B19" s="26" t="s">
        <v>239</v>
      </c>
      <c r="C19" s="24" t="s">
        <v>10</v>
      </c>
      <c r="D19" s="26" t="s">
        <v>240</v>
      </c>
      <c r="E19" s="24">
        <v>20</v>
      </c>
      <c r="F19" s="24">
        <v>121</v>
      </c>
      <c r="G19" s="24">
        <v>128</v>
      </c>
      <c r="H19" s="24">
        <v>232</v>
      </c>
      <c r="I19" s="248">
        <v>233</v>
      </c>
      <c r="J19" s="24">
        <v>102.07</v>
      </c>
      <c r="K19" s="24">
        <v>20.2</v>
      </c>
      <c r="L19" s="295">
        <f t="shared" si="0"/>
        <v>44.63519313304721</v>
      </c>
      <c r="M19" s="197">
        <v>151</v>
      </c>
      <c r="N19" s="71"/>
      <c r="O19" s="223"/>
      <c r="P19" s="72"/>
      <c r="Q19" s="72"/>
      <c r="R19" s="296"/>
      <c r="S19" s="67"/>
      <c r="T19" s="52"/>
      <c r="U19" s="52"/>
      <c r="V19" s="52"/>
      <c r="W19" s="52"/>
      <c r="X19" s="52"/>
      <c r="Y19" s="52"/>
      <c r="Z19" s="52"/>
    </row>
    <row r="20" spans="1:26" ht="13.5" customHeight="1" x14ac:dyDescent="0.2">
      <c r="A20" s="259" t="s">
        <v>1091</v>
      </c>
      <c r="B20" s="356" t="s">
        <v>239</v>
      </c>
      <c r="C20" s="356" t="s">
        <v>1045</v>
      </c>
      <c r="D20" s="77" t="s">
        <v>240</v>
      </c>
      <c r="E20" s="77">
        <v>106</v>
      </c>
      <c r="F20" s="77">
        <v>130</v>
      </c>
      <c r="G20" s="77">
        <v>1</v>
      </c>
      <c r="H20" s="78">
        <v>25</v>
      </c>
      <c r="I20" s="77">
        <v>233</v>
      </c>
      <c r="J20" s="77">
        <v>21.48</v>
      </c>
      <c r="K20" s="200">
        <v>20.2</v>
      </c>
      <c r="L20" s="297">
        <f t="shared" si="0"/>
        <v>10.300429184549357</v>
      </c>
      <c r="M20" s="77">
        <v>401</v>
      </c>
      <c r="N20" s="84"/>
      <c r="O20" s="188"/>
      <c r="P20" s="84"/>
      <c r="Q20" s="84"/>
      <c r="R20" s="279"/>
      <c r="S20" s="77"/>
      <c r="T20" s="52"/>
      <c r="U20" s="52"/>
      <c r="V20" s="52"/>
      <c r="W20" s="52"/>
      <c r="X20" s="52"/>
      <c r="Y20" s="52"/>
      <c r="Z20" s="52"/>
    </row>
    <row r="21" spans="1:26" ht="13.5" customHeight="1" x14ac:dyDescent="0.2">
      <c r="A21" s="259"/>
      <c r="B21" s="320"/>
      <c r="C21" s="320"/>
      <c r="D21" s="85" t="s">
        <v>240</v>
      </c>
      <c r="E21" s="85">
        <v>170</v>
      </c>
      <c r="F21" s="85">
        <v>374</v>
      </c>
      <c r="G21" s="85">
        <v>23</v>
      </c>
      <c r="H21" s="85">
        <v>232</v>
      </c>
      <c r="I21" s="85">
        <v>233</v>
      </c>
      <c r="J21" s="85">
        <v>226.12</v>
      </c>
      <c r="K21" s="203">
        <v>20.2</v>
      </c>
      <c r="L21" s="187">
        <f t="shared" si="0"/>
        <v>89.699570815450642</v>
      </c>
      <c r="M21" s="85"/>
      <c r="N21" s="85" t="s">
        <v>866</v>
      </c>
      <c r="O21" s="191">
        <v>0.66</v>
      </c>
      <c r="P21" s="85">
        <v>0.46</v>
      </c>
      <c r="Q21" s="85" t="s">
        <v>10</v>
      </c>
      <c r="R21" s="280">
        <v>0.34339999999999998</v>
      </c>
      <c r="S21" s="85"/>
      <c r="T21" s="52"/>
      <c r="U21" s="52"/>
      <c r="V21" s="52"/>
      <c r="W21" s="52"/>
      <c r="X21" s="52"/>
      <c r="Y21" s="52"/>
      <c r="Z21" s="52"/>
    </row>
    <row r="22" spans="1:26" ht="13.5" customHeight="1" x14ac:dyDescent="0.2">
      <c r="A22" s="259" t="s">
        <v>1092</v>
      </c>
      <c r="B22" s="356" t="s">
        <v>239</v>
      </c>
      <c r="C22" s="356" t="s">
        <v>1045</v>
      </c>
      <c r="D22" s="77" t="s">
        <v>240</v>
      </c>
      <c r="E22" s="200">
        <v>106</v>
      </c>
      <c r="F22" s="200">
        <v>130</v>
      </c>
      <c r="G22" s="200">
        <v>1</v>
      </c>
      <c r="H22" s="200">
        <v>25</v>
      </c>
      <c r="I22" s="200">
        <v>233</v>
      </c>
      <c r="J22" s="200">
        <v>21.44</v>
      </c>
      <c r="K22" s="200">
        <v>20.2</v>
      </c>
      <c r="L22" s="185">
        <f t="shared" si="0"/>
        <v>10.300429184549357</v>
      </c>
      <c r="M22" s="77">
        <v>412</v>
      </c>
      <c r="N22" s="77"/>
      <c r="O22" s="186"/>
      <c r="P22" s="77"/>
      <c r="Q22" s="77"/>
      <c r="R22" s="294"/>
      <c r="S22" s="77"/>
      <c r="T22" s="52"/>
      <c r="U22" s="52"/>
      <c r="V22" s="52"/>
      <c r="W22" s="52"/>
      <c r="X22" s="52"/>
      <c r="Y22" s="52"/>
      <c r="Z22" s="52"/>
    </row>
    <row r="23" spans="1:26" ht="13.5" customHeight="1" x14ac:dyDescent="0.2">
      <c r="A23" s="259"/>
      <c r="B23" s="320"/>
      <c r="C23" s="320"/>
      <c r="D23" s="85" t="s">
        <v>240</v>
      </c>
      <c r="E23" s="203">
        <v>170</v>
      </c>
      <c r="F23" s="203">
        <v>374</v>
      </c>
      <c r="G23" s="203">
        <v>23</v>
      </c>
      <c r="H23" s="203">
        <v>232</v>
      </c>
      <c r="I23" s="203">
        <v>233</v>
      </c>
      <c r="J23" s="203">
        <v>224.16</v>
      </c>
      <c r="K23" s="203">
        <v>20.2</v>
      </c>
      <c r="L23" s="187">
        <f t="shared" si="0"/>
        <v>89.699570815450642</v>
      </c>
      <c r="M23" s="85"/>
      <c r="N23" s="85" t="s">
        <v>866</v>
      </c>
      <c r="O23" s="191">
        <v>0.64</v>
      </c>
      <c r="P23" s="85">
        <v>0.45</v>
      </c>
      <c r="Q23" s="85" t="s">
        <v>10</v>
      </c>
      <c r="R23" s="280">
        <v>0.34339999999999998</v>
      </c>
      <c r="S23" s="85"/>
      <c r="T23" s="52"/>
      <c r="U23" s="52"/>
      <c r="V23" s="52"/>
      <c r="W23" s="52"/>
      <c r="X23" s="52"/>
      <c r="Y23" s="52"/>
      <c r="Z23" s="52"/>
    </row>
    <row r="24" spans="1:26" ht="13.5" customHeight="1" x14ac:dyDescent="0.2">
      <c r="A24" s="277" t="s">
        <v>1093</v>
      </c>
      <c r="B24" s="259" t="s">
        <v>239</v>
      </c>
      <c r="C24" s="277" t="s">
        <v>10</v>
      </c>
      <c r="D24" s="259" t="s">
        <v>240</v>
      </c>
      <c r="E24" s="277">
        <v>194</v>
      </c>
      <c r="F24" s="277">
        <v>399</v>
      </c>
      <c r="G24" s="277">
        <v>23</v>
      </c>
      <c r="H24" s="277">
        <v>232</v>
      </c>
      <c r="I24" s="277">
        <v>233</v>
      </c>
      <c r="J24" s="277">
        <v>207.41</v>
      </c>
      <c r="K24" s="277">
        <v>20.2</v>
      </c>
      <c r="L24" s="278">
        <f t="shared" si="0"/>
        <v>89.699570815450642</v>
      </c>
      <c r="M24" s="277">
        <v>423</v>
      </c>
      <c r="N24" s="259" t="s">
        <v>866</v>
      </c>
      <c r="O24" s="260">
        <v>0.62</v>
      </c>
      <c r="P24" s="259">
        <v>0.44</v>
      </c>
      <c r="Q24" s="259" t="s">
        <v>10</v>
      </c>
      <c r="R24" s="261">
        <v>0.34849999999999998</v>
      </c>
      <c r="S24" s="259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77" t="s">
        <v>1094</v>
      </c>
      <c r="B25" s="259" t="s">
        <v>239</v>
      </c>
      <c r="C25" s="277" t="s">
        <v>10</v>
      </c>
      <c r="D25" s="259" t="s">
        <v>240</v>
      </c>
      <c r="E25" s="277">
        <v>194</v>
      </c>
      <c r="F25" s="277">
        <v>411</v>
      </c>
      <c r="G25" s="277">
        <v>23</v>
      </c>
      <c r="H25" s="277">
        <v>232</v>
      </c>
      <c r="I25" s="277">
        <v>233</v>
      </c>
      <c r="J25" s="277">
        <v>191.79</v>
      </c>
      <c r="K25" s="277">
        <v>20.2</v>
      </c>
      <c r="L25" s="278">
        <f t="shared" si="0"/>
        <v>89.699570815450642</v>
      </c>
      <c r="M25" s="277">
        <v>440</v>
      </c>
      <c r="N25" s="259" t="s">
        <v>866</v>
      </c>
      <c r="O25" s="260">
        <v>0.6</v>
      </c>
      <c r="P25" s="259">
        <v>0.42</v>
      </c>
      <c r="Q25" s="259" t="s">
        <v>10</v>
      </c>
      <c r="R25" s="261">
        <v>0.34089999999999998</v>
      </c>
      <c r="S25" s="259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77" t="s">
        <v>1095</v>
      </c>
      <c r="B26" s="259" t="s">
        <v>239</v>
      </c>
      <c r="C26" s="277" t="s">
        <v>910</v>
      </c>
      <c r="D26" s="259" t="s">
        <v>240</v>
      </c>
      <c r="E26" s="277">
        <v>126</v>
      </c>
      <c r="F26" s="277">
        <v>365</v>
      </c>
      <c r="G26" s="277">
        <v>1</v>
      </c>
      <c r="H26" s="277">
        <v>232</v>
      </c>
      <c r="I26" s="277">
        <v>233</v>
      </c>
      <c r="J26" s="277">
        <v>225.85</v>
      </c>
      <c r="K26" s="203">
        <v>20.2</v>
      </c>
      <c r="L26" s="278">
        <f t="shared" si="0"/>
        <v>99.141630901287556</v>
      </c>
      <c r="M26" s="277">
        <v>389</v>
      </c>
      <c r="N26" s="259" t="s">
        <v>866</v>
      </c>
      <c r="O26" s="260">
        <v>0.67</v>
      </c>
      <c r="P26" s="259">
        <v>0.47</v>
      </c>
      <c r="Q26" s="259" t="s">
        <v>10</v>
      </c>
      <c r="R26" s="261">
        <v>0.33979999999999999</v>
      </c>
      <c r="S26" s="259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77" t="s">
        <v>1096</v>
      </c>
      <c r="B27" s="259" t="s">
        <v>239</v>
      </c>
      <c r="C27" s="277" t="s">
        <v>10</v>
      </c>
      <c r="D27" s="259" t="s">
        <v>240</v>
      </c>
      <c r="E27" s="277">
        <v>194</v>
      </c>
      <c r="F27" s="277">
        <v>399</v>
      </c>
      <c r="G27" s="277">
        <v>23</v>
      </c>
      <c r="H27" s="277">
        <v>232</v>
      </c>
      <c r="I27" s="277">
        <v>233</v>
      </c>
      <c r="J27" s="277">
        <v>207.41</v>
      </c>
      <c r="K27" s="277">
        <v>20.2</v>
      </c>
      <c r="L27" s="278">
        <f t="shared" si="0"/>
        <v>89.699570815450642</v>
      </c>
      <c r="M27" s="277">
        <v>423</v>
      </c>
      <c r="N27" s="259" t="s">
        <v>866</v>
      </c>
      <c r="O27" s="260">
        <v>0.63</v>
      </c>
      <c r="P27" s="259">
        <v>0.43</v>
      </c>
      <c r="Q27" s="259" t="s">
        <v>10</v>
      </c>
      <c r="R27" s="261">
        <v>0.34339999999999998</v>
      </c>
      <c r="S27" s="259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77" t="s">
        <v>1097</v>
      </c>
      <c r="B28" s="259" t="s">
        <v>239</v>
      </c>
      <c r="C28" s="277" t="s">
        <v>10</v>
      </c>
      <c r="D28" s="259" t="s">
        <v>240</v>
      </c>
      <c r="E28" s="277">
        <v>188</v>
      </c>
      <c r="F28" s="277">
        <v>393</v>
      </c>
      <c r="G28" s="277">
        <v>23</v>
      </c>
      <c r="H28" s="277">
        <v>232</v>
      </c>
      <c r="I28" s="277">
        <v>233</v>
      </c>
      <c r="J28" s="277">
        <v>207.42</v>
      </c>
      <c r="K28" s="277">
        <v>20.2</v>
      </c>
      <c r="L28" s="278">
        <f t="shared" si="0"/>
        <v>89.699570815450642</v>
      </c>
      <c r="M28" s="277">
        <v>422</v>
      </c>
      <c r="N28" s="259" t="s">
        <v>866</v>
      </c>
      <c r="O28" s="260">
        <v>0.63</v>
      </c>
      <c r="P28" s="259">
        <v>0.44</v>
      </c>
      <c r="Q28" s="259" t="s">
        <v>10</v>
      </c>
      <c r="R28" s="261">
        <v>0.34849999999999998</v>
      </c>
      <c r="S28" s="259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24"/>
      <c r="L29" s="4"/>
      <c r="M29" s="4"/>
      <c r="N29" s="52"/>
      <c r="O29" s="53"/>
      <c r="P29" s="52"/>
      <c r="Q29" s="52"/>
      <c r="R29" s="52"/>
      <c r="S29" s="52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2"/>
      <c r="O30" s="53"/>
      <c r="P30" s="52"/>
      <c r="Q30" s="52"/>
      <c r="R30" s="52"/>
      <c r="S30" s="52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2"/>
      <c r="O31" s="53"/>
      <c r="P31" s="52"/>
      <c r="Q31" s="52"/>
      <c r="R31" s="52"/>
      <c r="S31" s="52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2"/>
      <c r="O32" s="53"/>
      <c r="P32" s="52"/>
      <c r="Q32" s="52"/>
      <c r="R32" s="52"/>
      <c r="S32" s="52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2"/>
      <c r="O33" s="53"/>
      <c r="P33" s="52"/>
      <c r="Q33" s="52"/>
      <c r="R33" s="52"/>
      <c r="S33" s="52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2"/>
      <c r="O34" s="53"/>
      <c r="P34" s="52"/>
      <c r="Q34" s="52"/>
      <c r="R34" s="52"/>
      <c r="S34" s="52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2"/>
      <c r="O35" s="53"/>
      <c r="P35" s="52"/>
      <c r="Q35" s="52"/>
      <c r="R35" s="52"/>
      <c r="S35" s="52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2"/>
      <c r="O36" s="53"/>
      <c r="P36" s="52"/>
      <c r="Q36" s="52"/>
      <c r="R36" s="52"/>
      <c r="S36" s="52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2"/>
      <c r="O37" s="53"/>
      <c r="P37" s="52"/>
      <c r="Q37" s="52"/>
      <c r="R37" s="52"/>
      <c r="S37" s="52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2"/>
      <c r="O38" s="53"/>
      <c r="P38" s="52"/>
      <c r="Q38" s="52"/>
      <c r="R38" s="52"/>
      <c r="S38" s="52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2"/>
      <c r="O39" s="53"/>
      <c r="P39" s="52"/>
      <c r="Q39" s="52"/>
      <c r="R39" s="52"/>
      <c r="S39" s="52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2"/>
      <c r="O40" s="53"/>
      <c r="P40" s="52"/>
      <c r="Q40" s="52"/>
      <c r="R40" s="52"/>
      <c r="S40" s="52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2"/>
      <c r="O41" s="53"/>
      <c r="P41" s="52"/>
      <c r="Q41" s="52"/>
      <c r="R41" s="52"/>
      <c r="S41" s="52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2"/>
      <c r="O42" s="53"/>
      <c r="P42" s="52"/>
      <c r="Q42" s="52"/>
      <c r="R42" s="52"/>
      <c r="S42" s="52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2"/>
      <c r="O43" s="53"/>
      <c r="P43" s="52"/>
      <c r="Q43" s="52"/>
      <c r="R43" s="52"/>
      <c r="S43" s="52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2"/>
      <c r="O44" s="53"/>
      <c r="P44" s="52"/>
      <c r="Q44" s="52"/>
      <c r="R44" s="52"/>
      <c r="S44" s="52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2"/>
      <c r="O45" s="53"/>
      <c r="P45" s="52"/>
      <c r="Q45" s="52"/>
      <c r="R45" s="52"/>
      <c r="S45" s="52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2"/>
      <c r="O46" s="53"/>
      <c r="P46" s="52"/>
      <c r="Q46" s="52"/>
      <c r="R46" s="52"/>
      <c r="S46" s="52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2"/>
      <c r="O47" s="53"/>
      <c r="P47" s="52"/>
      <c r="Q47" s="52"/>
      <c r="R47" s="52"/>
      <c r="S47" s="52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2"/>
      <c r="O48" s="53"/>
      <c r="P48" s="52"/>
      <c r="Q48" s="52"/>
      <c r="R48" s="52"/>
      <c r="S48" s="52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2"/>
      <c r="O49" s="53"/>
      <c r="P49" s="52"/>
      <c r="Q49" s="52"/>
      <c r="R49" s="52"/>
      <c r="S49" s="52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2"/>
      <c r="O50" s="53"/>
      <c r="P50" s="52"/>
      <c r="Q50" s="52"/>
      <c r="R50" s="52"/>
      <c r="S50" s="52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2"/>
      <c r="O51" s="53"/>
      <c r="P51" s="52"/>
      <c r="Q51" s="52"/>
      <c r="R51" s="52"/>
      <c r="S51" s="52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2"/>
      <c r="O52" s="53"/>
      <c r="P52" s="52"/>
      <c r="Q52" s="52"/>
      <c r="R52" s="52"/>
      <c r="S52" s="52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2"/>
      <c r="O53" s="53"/>
      <c r="P53" s="52"/>
      <c r="Q53" s="52"/>
      <c r="R53" s="52"/>
      <c r="S53" s="52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2"/>
      <c r="O54" s="53"/>
      <c r="P54" s="52"/>
      <c r="Q54" s="52"/>
      <c r="R54" s="52"/>
      <c r="S54" s="52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2"/>
      <c r="O55" s="53"/>
      <c r="P55" s="52"/>
      <c r="Q55" s="52"/>
      <c r="R55" s="52"/>
      <c r="S55" s="52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2"/>
      <c r="O56" s="53"/>
      <c r="P56" s="52"/>
      <c r="Q56" s="52"/>
      <c r="R56" s="52"/>
      <c r="S56" s="52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2"/>
      <c r="O57" s="53"/>
      <c r="P57" s="52"/>
      <c r="Q57" s="52"/>
      <c r="R57" s="52"/>
      <c r="S57" s="52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2"/>
      <c r="O58" s="53"/>
      <c r="P58" s="52"/>
      <c r="Q58" s="52"/>
      <c r="R58" s="52"/>
      <c r="S58" s="52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2"/>
      <c r="O59" s="53"/>
      <c r="P59" s="52"/>
      <c r="Q59" s="52"/>
      <c r="R59" s="52"/>
      <c r="S59" s="52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2"/>
      <c r="O60" s="53"/>
      <c r="P60" s="52"/>
      <c r="Q60" s="52"/>
      <c r="R60" s="52"/>
      <c r="S60" s="52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2"/>
      <c r="O61" s="53"/>
      <c r="P61" s="52"/>
      <c r="Q61" s="52"/>
      <c r="R61" s="52"/>
      <c r="S61" s="5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2"/>
      <c r="O62" s="53"/>
      <c r="P62" s="52"/>
      <c r="Q62" s="52"/>
      <c r="R62" s="52"/>
      <c r="S62" s="52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2"/>
      <c r="O63" s="53"/>
      <c r="P63" s="52"/>
      <c r="Q63" s="52"/>
      <c r="R63" s="52"/>
      <c r="S63" s="52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2"/>
      <c r="O64" s="53"/>
      <c r="P64" s="52"/>
      <c r="Q64" s="52"/>
      <c r="R64" s="52"/>
      <c r="S64" s="52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2"/>
      <c r="O65" s="53"/>
      <c r="P65" s="52"/>
      <c r="Q65" s="52"/>
      <c r="R65" s="52"/>
      <c r="S65" s="52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2"/>
      <c r="O74" s="53"/>
      <c r="P74" s="52"/>
      <c r="Q74" s="52"/>
      <c r="R74" s="52"/>
      <c r="S74" s="52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2"/>
      <c r="O75" s="53"/>
      <c r="P75" s="52"/>
      <c r="Q75" s="52"/>
      <c r="R75" s="52"/>
      <c r="S75" s="52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2"/>
      <c r="O76" s="53"/>
      <c r="P76" s="52"/>
      <c r="Q76" s="52"/>
      <c r="R76" s="52"/>
      <c r="S76" s="52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2"/>
      <c r="O77" s="53"/>
      <c r="P77" s="52"/>
      <c r="Q77" s="52"/>
      <c r="R77" s="52"/>
      <c r="S77" s="52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2"/>
      <c r="O78" s="53"/>
      <c r="P78" s="52"/>
      <c r="Q78" s="52"/>
      <c r="R78" s="52"/>
      <c r="S78" s="52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2"/>
      <c r="O79" s="53"/>
      <c r="P79" s="52"/>
      <c r="Q79" s="52"/>
      <c r="R79" s="52"/>
      <c r="S79" s="52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0">
    <mergeCell ref="B20:B21"/>
    <mergeCell ref="B22:B23"/>
    <mergeCell ref="C22:C23"/>
    <mergeCell ref="A1:K1"/>
    <mergeCell ref="B5:B6"/>
    <mergeCell ref="C5:C6"/>
    <mergeCell ref="C10:C12"/>
    <mergeCell ref="B15:B16"/>
    <mergeCell ref="C15:C16"/>
    <mergeCell ref="C20:C21"/>
  </mergeCells>
  <pageMargins left="0.511811024" right="0.511811024" top="0.78740157499999996" bottom="0.7874015749999999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Z1000"/>
  <sheetViews>
    <sheetView showGridLines="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1.5" style="5" customWidth="1"/>
    <col min="3" max="3" width="18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2" width="36.83203125" style="5" customWidth="1"/>
    <col min="13" max="13" width="24.33203125" style="5" customWidth="1"/>
    <col min="14" max="14" width="8.6640625" style="5" customWidth="1"/>
    <col min="15" max="15" width="15" style="5" customWidth="1"/>
    <col min="16" max="18" width="12.6640625" style="5" customWidth="1"/>
    <col min="19" max="19" width="12.33203125" style="5" customWidth="1"/>
    <col min="20" max="20" width="32.6640625" style="5" customWidth="1"/>
    <col min="21" max="26" width="7.5" style="5" customWidth="1"/>
    <col min="27" max="16384" width="12.6640625" style="5"/>
  </cols>
  <sheetData>
    <row r="1" spans="1:26" ht="55.5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4"/>
      <c r="U1" s="4"/>
      <c r="V1" s="4"/>
      <c r="W1" s="4"/>
      <c r="X1" s="4"/>
      <c r="Y1" s="4"/>
      <c r="Z1" s="4"/>
    </row>
    <row r="2" spans="1:26" ht="54.75" customHeight="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4"/>
      <c r="U2" s="4"/>
      <c r="V2" s="4"/>
      <c r="W2" s="4"/>
      <c r="X2" s="4"/>
      <c r="Y2" s="4"/>
      <c r="Z2" s="4"/>
    </row>
    <row r="3" spans="1:26" ht="13.5" customHeight="1" x14ac:dyDescent="0.2">
      <c r="A3" s="196" t="s">
        <v>1098</v>
      </c>
      <c r="B3" s="30" t="s">
        <v>239</v>
      </c>
      <c r="C3" s="196" t="s">
        <v>1099</v>
      </c>
      <c r="D3" s="30" t="s">
        <v>240</v>
      </c>
      <c r="E3" s="196">
        <v>58</v>
      </c>
      <c r="F3" s="196">
        <v>111</v>
      </c>
      <c r="G3" s="196">
        <v>1</v>
      </c>
      <c r="H3" s="196">
        <v>56</v>
      </c>
      <c r="I3" s="196">
        <v>233</v>
      </c>
      <c r="J3" s="196">
        <v>53.48</v>
      </c>
      <c r="K3" s="196">
        <v>20.2</v>
      </c>
      <c r="L3" s="178">
        <f t="shared" ref="L3:L13" si="0">(H3-G3)/I3*100</f>
        <v>23.605150214592275</v>
      </c>
      <c r="M3" s="195">
        <v>193</v>
      </c>
      <c r="N3" s="69"/>
      <c r="O3" s="179"/>
      <c r="P3" s="64"/>
      <c r="Q3" s="64"/>
      <c r="R3" s="64"/>
      <c r="S3" s="59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277" t="s">
        <v>1100</v>
      </c>
      <c r="B4" s="259" t="s">
        <v>239</v>
      </c>
      <c r="C4" s="277" t="s">
        <v>10</v>
      </c>
      <c r="D4" s="259" t="s">
        <v>240</v>
      </c>
      <c r="E4" s="277">
        <v>12</v>
      </c>
      <c r="F4" s="277">
        <v>230</v>
      </c>
      <c r="G4" s="277">
        <v>19</v>
      </c>
      <c r="H4" s="277">
        <v>232</v>
      </c>
      <c r="I4" s="277">
        <v>233</v>
      </c>
      <c r="J4" s="277">
        <v>197.56</v>
      </c>
      <c r="K4" s="277">
        <v>20.2</v>
      </c>
      <c r="L4" s="278">
        <f t="shared" si="0"/>
        <v>91.416309012875544</v>
      </c>
      <c r="M4" s="277">
        <v>253</v>
      </c>
      <c r="N4" s="85" t="s">
        <v>866</v>
      </c>
      <c r="O4" s="191">
        <v>0.85</v>
      </c>
      <c r="P4" s="85">
        <v>0.64</v>
      </c>
      <c r="Q4" s="85" t="s">
        <v>10</v>
      </c>
      <c r="R4" s="280">
        <v>0.40739999999999998</v>
      </c>
      <c r="S4" s="85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4" t="s">
        <v>1101</v>
      </c>
      <c r="B5" s="26" t="s">
        <v>239</v>
      </c>
      <c r="C5" s="24" t="s">
        <v>734</v>
      </c>
      <c r="D5" s="26" t="s">
        <v>240</v>
      </c>
      <c r="E5" s="24">
        <v>89</v>
      </c>
      <c r="F5" s="24">
        <v>116</v>
      </c>
      <c r="G5" s="24">
        <v>1</v>
      </c>
      <c r="H5" s="24">
        <v>28</v>
      </c>
      <c r="I5" s="24">
        <v>233</v>
      </c>
      <c r="J5" s="24">
        <v>27.4</v>
      </c>
      <c r="K5" s="24">
        <v>20.2</v>
      </c>
      <c r="L5" s="192">
        <f t="shared" si="0"/>
        <v>11.587982832618025</v>
      </c>
      <c r="M5" s="24">
        <v>194</v>
      </c>
      <c r="N5" s="26" t="s">
        <v>866</v>
      </c>
      <c r="O5" s="252"/>
      <c r="P5" s="26"/>
      <c r="Q5" s="26" t="s">
        <v>10</v>
      </c>
      <c r="R5" s="298"/>
      <c r="S5" s="26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77" t="s">
        <v>1102</v>
      </c>
      <c r="B6" s="259" t="s">
        <v>239</v>
      </c>
      <c r="C6" s="277" t="s">
        <v>1103</v>
      </c>
      <c r="D6" s="259" t="s">
        <v>240</v>
      </c>
      <c r="E6" s="277">
        <v>41</v>
      </c>
      <c r="F6" s="277">
        <v>277</v>
      </c>
      <c r="G6" s="277">
        <v>1</v>
      </c>
      <c r="H6" s="277">
        <v>232</v>
      </c>
      <c r="I6" s="277">
        <v>233</v>
      </c>
      <c r="J6" s="277">
        <v>237.02</v>
      </c>
      <c r="K6" s="203">
        <v>20.2</v>
      </c>
      <c r="L6" s="278">
        <f t="shared" si="0"/>
        <v>99.141630901287556</v>
      </c>
      <c r="M6" s="277">
        <v>300</v>
      </c>
      <c r="N6" s="259" t="s">
        <v>866</v>
      </c>
      <c r="O6" s="260">
        <v>0.88</v>
      </c>
      <c r="P6" s="259">
        <v>0.63</v>
      </c>
      <c r="Q6" s="259" t="s">
        <v>10</v>
      </c>
      <c r="R6" s="261">
        <v>0.39250000000000002</v>
      </c>
      <c r="S6" s="259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77" t="s">
        <v>1104</v>
      </c>
      <c r="B7" s="259" t="s">
        <v>239</v>
      </c>
      <c r="C7" s="277" t="s">
        <v>10</v>
      </c>
      <c r="D7" s="259" t="s">
        <v>240</v>
      </c>
      <c r="E7" s="277">
        <v>12</v>
      </c>
      <c r="F7" s="277">
        <v>230</v>
      </c>
      <c r="G7" s="277">
        <v>19</v>
      </c>
      <c r="H7" s="277">
        <v>232</v>
      </c>
      <c r="I7" s="277">
        <v>233</v>
      </c>
      <c r="J7" s="277">
        <v>197.56</v>
      </c>
      <c r="K7" s="277">
        <v>20.2</v>
      </c>
      <c r="L7" s="278">
        <f t="shared" si="0"/>
        <v>91.416309012875544</v>
      </c>
      <c r="M7" s="277">
        <v>253</v>
      </c>
      <c r="N7" s="259" t="s">
        <v>866</v>
      </c>
      <c r="O7" s="260">
        <v>0.85</v>
      </c>
      <c r="P7" s="259">
        <v>0.64</v>
      </c>
      <c r="Q7" s="259" t="s">
        <v>10</v>
      </c>
      <c r="R7" s="261">
        <v>0.40739999999999998</v>
      </c>
      <c r="S7" s="259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77" t="s">
        <v>1105</v>
      </c>
      <c r="B8" s="259" t="s">
        <v>239</v>
      </c>
      <c r="C8" s="277" t="s">
        <v>1103</v>
      </c>
      <c r="D8" s="259" t="s">
        <v>240</v>
      </c>
      <c r="E8" s="277">
        <v>41</v>
      </c>
      <c r="F8" s="277">
        <v>277</v>
      </c>
      <c r="G8" s="277">
        <v>1</v>
      </c>
      <c r="H8" s="277">
        <v>232</v>
      </c>
      <c r="I8" s="277">
        <v>233</v>
      </c>
      <c r="J8" s="277">
        <v>237.02</v>
      </c>
      <c r="K8" s="277">
        <v>20.2</v>
      </c>
      <c r="L8" s="278">
        <f t="shared" si="0"/>
        <v>99.141630901287556</v>
      </c>
      <c r="M8" s="277">
        <v>300</v>
      </c>
      <c r="N8" s="259" t="s">
        <v>866</v>
      </c>
      <c r="O8" s="260">
        <v>0.88</v>
      </c>
      <c r="P8" s="259">
        <v>0.63</v>
      </c>
      <c r="Q8" s="259" t="s">
        <v>10</v>
      </c>
      <c r="R8" s="261">
        <v>0.39250000000000002</v>
      </c>
      <c r="S8" s="259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99" t="s">
        <v>1106</v>
      </c>
      <c r="B9" s="300" t="s">
        <v>239</v>
      </c>
      <c r="C9" s="299" t="s">
        <v>1045</v>
      </c>
      <c r="D9" s="300" t="s">
        <v>240</v>
      </c>
      <c r="E9" s="299">
        <v>106</v>
      </c>
      <c r="F9" s="273">
        <v>345</v>
      </c>
      <c r="G9" s="273">
        <v>1</v>
      </c>
      <c r="H9" s="273">
        <v>232</v>
      </c>
      <c r="I9" s="273">
        <v>233</v>
      </c>
      <c r="J9" s="273">
        <v>230.14</v>
      </c>
      <c r="K9" s="273">
        <v>20.2</v>
      </c>
      <c r="L9" s="270">
        <f t="shared" si="0"/>
        <v>99.141630901287556</v>
      </c>
      <c r="M9" s="273">
        <v>367</v>
      </c>
      <c r="N9" s="262" t="s">
        <v>866</v>
      </c>
      <c r="O9" s="263">
        <v>0.73</v>
      </c>
      <c r="P9" s="262">
        <v>0.52</v>
      </c>
      <c r="Q9" s="262" t="s">
        <v>10</v>
      </c>
      <c r="R9" s="264">
        <v>0.37830000000000003</v>
      </c>
      <c r="S9" s="300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299" t="s">
        <v>1107</v>
      </c>
      <c r="B10" s="300" t="s">
        <v>239</v>
      </c>
      <c r="C10" s="299" t="s">
        <v>1045</v>
      </c>
      <c r="D10" s="300" t="s">
        <v>240</v>
      </c>
      <c r="E10" s="299">
        <v>106</v>
      </c>
      <c r="F10" s="273">
        <v>345</v>
      </c>
      <c r="G10" s="273">
        <v>1</v>
      </c>
      <c r="H10" s="273">
        <v>232</v>
      </c>
      <c r="I10" s="273">
        <v>233</v>
      </c>
      <c r="J10" s="273">
        <v>230.14</v>
      </c>
      <c r="K10" s="273">
        <v>20.2</v>
      </c>
      <c r="L10" s="270">
        <f t="shared" si="0"/>
        <v>99.141630901287556</v>
      </c>
      <c r="M10" s="273">
        <v>367</v>
      </c>
      <c r="N10" s="96" t="s">
        <v>866</v>
      </c>
      <c r="O10" s="184">
        <v>0.73</v>
      </c>
      <c r="P10" s="96">
        <v>0.52</v>
      </c>
      <c r="Q10" s="96" t="s">
        <v>10</v>
      </c>
      <c r="R10" s="276">
        <v>0.37830000000000003</v>
      </c>
      <c r="S10" s="217"/>
      <c r="T10" s="52"/>
      <c r="U10" s="52"/>
      <c r="V10" s="52"/>
      <c r="W10" s="52"/>
      <c r="X10" s="52"/>
      <c r="Y10" s="52"/>
      <c r="Z10" s="52"/>
    </row>
    <row r="11" spans="1:26" ht="13.5" customHeight="1" x14ac:dyDescent="0.2">
      <c r="A11" s="26" t="s">
        <v>1108</v>
      </c>
      <c r="B11" s="37" t="s">
        <v>239</v>
      </c>
      <c r="C11" s="392" t="s">
        <v>10</v>
      </c>
      <c r="D11" s="37" t="s">
        <v>240</v>
      </c>
      <c r="E11" s="39">
        <v>106</v>
      </c>
      <c r="F11" s="39">
        <v>133</v>
      </c>
      <c r="G11" s="39">
        <v>1</v>
      </c>
      <c r="H11" s="39">
        <v>28</v>
      </c>
      <c r="I11" s="39">
        <v>233</v>
      </c>
      <c r="J11" s="39">
        <v>24.21</v>
      </c>
      <c r="K11" s="39">
        <v>20.2</v>
      </c>
      <c r="L11" s="190">
        <f t="shared" si="0"/>
        <v>11.587982832618025</v>
      </c>
      <c r="M11" s="364">
        <v>343</v>
      </c>
      <c r="N11" s="158"/>
      <c r="O11" s="189"/>
      <c r="P11" s="61"/>
      <c r="Q11" s="61"/>
      <c r="R11" s="301"/>
      <c r="S11" s="62"/>
      <c r="T11" s="52"/>
      <c r="U11" s="52"/>
      <c r="V11" s="52"/>
      <c r="W11" s="52"/>
      <c r="X11" s="52"/>
      <c r="Y11" s="52"/>
      <c r="Z11" s="52"/>
    </row>
    <row r="12" spans="1:26" ht="13.5" customHeight="1" x14ac:dyDescent="0.2">
      <c r="A12" s="26"/>
      <c r="B12" s="30" t="s">
        <v>239</v>
      </c>
      <c r="C12" s="320"/>
      <c r="D12" s="30" t="s">
        <v>240</v>
      </c>
      <c r="E12" s="196">
        <v>131</v>
      </c>
      <c r="F12" s="196">
        <v>321</v>
      </c>
      <c r="G12" s="196">
        <v>52</v>
      </c>
      <c r="H12" s="196">
        <v>232</v>
      </c>
      <c r="I12" s="196">
        <v>233</v>
      </c>
      <c r="J12" s="196">
        <v>162.65</v>
      </c>
      <c r="K12" s="196">
        <v>20.2</v>
      </c>
      <c r="L12" s="178">
        <f t="shared" si="0"/>
        <v>77.253218884120173</v>
      </c>
      <c r="M12" s="365"/>
      <c r="N12" s="74"/>
      <c r="O12" s="53"/>
      <c r="P12" s="52"/>
      <c r="Q12" s="52"/>
      <c r="R12" s="302"/>
      <c r="S12" s="58"/>
      <c r="T12" s="52"/>
      <c r="U12" s="52"/>
      <c r="V12" s="52"/>
      <c r="W12" s="52"/>
      <c r="X12" s="52"/>
      <c r="Y12" s="52"/>
      <c r="Z12" s="52"/>
    </row>
    <row r="13" spans="1:26" ht="13.5" customHeight="1" x14ac:dyDescent="0.2">
      <c r="A13" s="24" t="s">
        <v>1109</v>
      </c>
      <c r="B13" s="26" t="s">
        <v>239</v>
      </c>
      <c r="C13" s="24" t="s">
        <v>10</v>
      </c>
      <c r="D13" s="26" t="s">
        <v>240</v>
      </c>
      <c r="E13" s="24">
        <v>1</v>
      </c>
      <c r="F13" s="24">
        <v>104</v>
      </c>
      <c r="G13" s="24">
        <v>115</v>
      </c>
      <c r="H13" s="24">
        <v>218</v>
      </c>
      <c r="I13" s="24">
        <v>233</v>
      </c>
      <c r="J13" s="24">
        <v>91.04</v>
      </c>
      <c r="K13" s="24">
        <v>20.2</v>
      </c>
      <c r="L13" s="192">
        <f t="shared" si="0"/>
        <v>44.206008583690988</v>
      </c>
      <c r="M13" s="197">
        <v>169</v>
      </c>
      <c r="N13" s="74"/>
      <c r="O13" s="53"/>
      <c r="P13" s="52"/>
      <c r="Q13" s="52"/>
      <c r="R13" s="302"/>
      <c r="S13" s="58"/>
      <c r="T13" s="52"/>
      <c r="U13" s="52"/>
      <c r="V13" s="52"/>
      <c r="W13" s="52"/>
      <c r="X13" s="52"/>
      <c r="Y13" s="52"/>
      <c r="Z13" s="52"/>
    </row>
    <row r="14" spans="1:26" ht="13.5" customHeight="1" x14ac:dyDescent="0.2">
      <c r="A14" s="24" t="s">
        <v>1110</v>
      </c>
      <c r="B14" s="26" t="s">
        <v>10</v>
      </c>
      <c r="C14" s="24" t="s">
        <v>10</v>
      </c>
      <c r="D14" s="26" t="s">
        <v>10</v>
      </c>
      <c r="E14" s="24" t="s">
        <v>10</v>
      </c>
      <c r="F14" s="24" t="s">
        <v>10</v>
      </c>
      <c r="G14" s="24" t="s">
        <v>10</v>
      </c>
      <c r="H14" s="24" t="s">
        <v>10</v>
      </c>
      <c r="I14" s="24" t="s">
        <v>10</v>
      </c>
      <c r="J14" s="24" t="s">
        <v>10</v>
      </c>
      <c r="K14" s="24">
        <v>20.2</v>
      </c>
      <c r="L14" s="192" t="s">
        <v>10</v>
      </c>
      <c r="M14" s="197">
        <v>92</v>
      </c>
      <c r="N14" s="74"/>
      <c r="O14" s="53"/>
      <c r="P14" s="52"/>
      <c r="Q14" s="52"/>
      <c r="R14" s="302"/>
      <c r="S14" s="58"/>
      <c r="T14" s="52"/>
      <c r="U14" s="52"/>
      <c r="V14" s="52"/>
      <c r="W14" s="52"/>
      <c r="X14" s="52"/>
      <c r="Y14" s="52"/>
      <c r="Z14" s="52"/>
    </row>
    <row r="15" spans="1:26" ht="13.5" customHeight="1" x14ac:dyDescent="0.2">
      <c r="A15" s="26" t="s">
        <v>1111</v>
      </c>
      <c r="B15" s="37" t="s">
        <v>239</v>
      </c>
      <c r="C15" s="317" t="s">
        <v>10</v>
      </c>
      <c r="D15" s="37" t="s">
        <v>240</v>
      </c>
      <c r="E15" s="39">
        <v>28</v>
      </c>
      <c r="F15" s="39">
        <v>55</v>
      </c>
      <c r="G15" s="39">
        <v>1</v>
      </c>
      <c r="H15" s="39">
        <v>28</v>
      </c>
      <c r="I15" s="39">
        <v>233</v>
      </c>
      <c r="J15" s="39">
        <v>25.12</v>
      </c>
      <c r="K15" s="39">
        <v>20.2</v>
      </c>
      <c r="L15" s="190">
        <f t="shared" ref="L15:L22" si="1">(H15-G15)/I15*100</f>
        <v>11.587982832618025</v>
      </c>
      <c r="M15" s="364">
        <v>264</v>
      </c>
      <c r="N15" s="74"/>
      <c r="O15" s="53"/>
      <c r="P15" s="52"/>
      <c r="Q15" s="52"/>
      <c r="R15" s="302"/>
      <c r="S15" s="58"/>
      <c r="T15" s="52"/>
      <c r="U15" s="52"/>
      <c r="V15" s="52"/>
      <c r="W15" s="52"/>
      <c r="X15" s="52"/>
      <c r="Y15" s="52"/>
      <c r="Z15" s="52"/>
    </row>
    <row r="16" spans="1:26" ht="13.5" customHeight="1" x14ac:dyDescent="0.2">
      <c r="A16" s="26"/>
      <c r="B16" s="30" t="s">
        <v>239</v>
      </c>
      <c r="C16" s="320"/>
      <c r="D16" s="30" t="s">
        <v>240</v>
      </c>
      <c r="E16" s="196">
        <v>52</v>
      </c>
      <c r="F16" s="196">
        <v>244</v>
      </c>
      <c r="G16" s="196">
        <v>51</v>
      </c>
      <c r="H16" s="196">
        <v>232</v>
      </c>
      <c r="I16" s="196">
        <v>233</v>
      </c>
      <c r="J16" s="196">
        <v>166.96</v>
      </c>
      <c r="K16" s="196">
        <v>20.2</v>
      </c>
      <c r="L16" s="178">
        <f t="shared" si="1"/>
        <v>77.682403433476395</v>
      </c>
      <c r="M16" s="365"/>
      <c r="N16" s="74"/>
      <c r="O16" s="53"/>
      <c r="P16" s="52"/>
      <c r="Q16" s="52"/>
      <c r="R16" s="302"/>
      <c r="S16" s="58"/>
      <c r="T16" s="52"/>
      <c r="U16" s="52"/>
      <c r="V16" s="52"/>
      <c r="W16" s="52"/>
      <c r="X16" s="52"/>
      <c r="Y16" s="52"/>
      <c r="Z16" s="52"/>
    </row>
    <row r="17" spans="1:26" ht="13.5" customHeight="1" x14ac:dyDescent="0.2">
      <c r="A17" s="24" t="s">
        <v>1112</v>
      </c>
      <c r="B17" s="26" t="s">
        <v>239</v>
      </c>
      <c r="C17" s="24" t="s">
        <v>10</v>
      </c>
      <c r="D17" s="26" t="s">
        <v>240</v>
      </c>
      <c r="E17" s="24">
        <v>172</v>
      </c>
      <c r="F17" s="24">
        <v>323</v>
      </c>
      <c r="G17" s="24">
        <v>79</v>
      </c>
      <c r="H17" s="24">
        <v>232</v>
      </c>
      <c r="I17" s="24">
        <v>233</v>
      </c>
      <c r="J17" s="24">
        <v>140.86000000000001</v>
      </c>
      <c r="K17" s="24">
        <v>20.2</v>
      </c>
      <c r="L17" s="192">
        <f t="shared" si="1"/>
        <v>65.665236051502134</v>
      </c>
      <c r="M17" s="197">
        <v>342</v>
      </c>
      <c r="N17" s="69"/>
      <c r="O17" s="179"/>
      <c r="P17" s="64"/>
      <c r="Q17" s="64"/>
      <c r="R17" s="286"/>
      <c r="S17" s="59"/>
      <c r="T17" s="52"/>
      <c r="U17" s="52"/>
      <c r="V17" s="52"/>
      <c r="W17" s="52"/>
      <c r="X17" s="52"/>
      <c r="Y17" s="52"/>
      <c r="Z17" s="52"/>
    </row>
    <row r="18" spans="1:26" ht="13.5" customHeight="1" x14ac:dyDescent="0.2">
      <c r="A18" s="277" t="s">
        <v>1113</v>
      </c>
      <c r="B18" s="259" t="s">
        <v>239</v>
      </c>
      <c r="C18" s="277" t="s">
        <v>1047</v>
      </c>
      <c r="D18" s="259" t="s">
        <v>240</v>
      </c>
      <c r="E18" s="277">
        <v>105</v>
      </c>
      <c r="F18" s="277">
        <v>345</v>
      </c>
      <c r="G18" s="277">
        <v>1</v>
      </c>
      <c r="H18" s="277">
        <v>232</v>
      </c>
      <c r="I18" s="277">
        <v>233</v>
      </c>
      <c r="J18" s="277">
        <v>232.98</v>
      </c>
      <c r="K18" s="277">
        <v>20.2</v>
      </c>
      <c r="L18" s="278">
        <f t="shared" si="1"/>
        <v>99.141630901287556</v>
      </c>
      <c r="M18" s="277">
        <v>365</v>
      </c>
      <c r="N18" s="84" t="s">
        <v>866</v>
      </c>
      <c r="O18" s="188">
        <v>0.71</v>
      </c>
      <c r="P18" s="84">
        <v>0.53</v>
      </c>
      <c r="Q18" s="84" t="s">
        <v>10</v>
      </c>
      <c r="R18" s="279">
        <v>0.41310000000000002</v>
      </c>
      <c r="S18" s="84"/>
      <c r="T18" s="52"/>
      <c r="U18" s="52"/>
      <c r="V18" s="52"/>
      <c r="W18" s="52"/>
      <c r="X18" s="52"/>
      <c r="Y18" s="52"/>
      <c r="Z18" s="52"/>
    </row>
    <row r="19" spans="1:26" ht="13.5" customHeight="1" x14ac:dyDescent="0.2">
      <c r="A19" s="24" t="s">
        <v>1114</v>
      </c>
      <c r="B19" s="26" t="s">
        <v>239</v>
      </c>
      <c r="C19" s="24" t="s">
        <v>10</v>
      </c>
      <c r="D19" s="26" t="s">
        <v>240</v>
      </c>
      <c r="E19" s="24">
        <v>172</v>
      </c>
      <c r="F19" s="24">
        <v>323</v>
      </c>
      <c r="G19" s="24">
        <v>79</v>
      </c>
      <c r="H19" s="24">
        <v>232</v>
      </c>
      <c r="I19" s="24">
        <v>233</v>
      </c>
      <c r="J19" s="24">
        <v>140.86000000000001</v>
      </c>
      <c r="K19" s="24">
        <v>20.2</v>
      </c>
      <c r="L19" s="192">
        <f t="shared" si="1"/>
        <v>65.665236051502134</v>
      </c>
      <c r="M19" s="197">
        <v>342</v>
      </c>
      <c r="N19" s="71"/>
      <c r="O19" s="223"/>
      <c r="P19" s="72"/>
      <c r="Q19" s="72"/>
      <c r="R19" s="296"/>
      <c r="S19" s="67"/>
      <c r="T19" s="52"/>
      <c r="U19" s="52"/>
      <c r="V19" s="52"/>
      <c r="W19" s="52"/>
      <c r="X19" s="52"/>
      <c r="Y19" s="52"/>
      <c r="Z19" s="52"/>
    </row>
    <row r="20" spans="1:26" ht="13.5" customHeight="1" x14ac:dyDescent="0.2">
      <c r="A20" s="277" t="s">
        <v>1115</v>
      </c>
      <c r="B20" s="259" t="s">
        <v>239</v>
      </c>
      <c r="C20" s="277" t="s">
        <v>1047</v>
      </c>
      <c r="D20" s="259" t="s">
        <v>240</v>
      </c>
      <c r="E20" s="277">
        <v>105</v>
      </c>
      <c r="F20" s="277">
        <v>341</v>
      </c>
      <c r="G20" s="277">
        <v>1</v>
      </c>
      <c r="H20" s="277">
        <v>232</v>
      </c>
      <c r="I20" s="277">
        <v>233</v>
      </c>
      <c r="J20" s="277">
        <v>235.3</v>
      </c>
      <c r="K20" s="277">
        <v>20.2</v>
      </c>
      <c r="L20" s="278">
        <f t="shared" si="1"/>
        <v>99.141630901287556</v>
      </c>
      <c r="M20" s="277">
        <v>360</v>
      </c>
      <c r="N20" s="85" t="s">
        <v>866</v>
      </c>
      <c r="O20" s="191">
        <v>0.74</v>
      </c>
      <c r="P20" s="85">
        <v>0.53</v>
      </c>
      <c r="Q20" s="85" t="s">
        <v>10</v>
      </c>
      <c r="R20" s="280">
        <v>0.38579999999999998</v>
      </c>
      <c r="S20" s="85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277" t="s">
        <v>1116</v>
      </c>
      <c r="B21" s="259" t="s">
        <v>239</v>
      </c>
      <c r="C21" s="277" t="s">
        <v>1045</v>
      </c>
      <c r="D21" s="259" t="s">
        <v>240</v>
      </c>
      <c r="E21" s="277">
        <v>106</v>
      </c>
      <c r="F21" s="277">
        <v>311</v>
      </c>
      <c r="G21" s="277">
        <v>1</v>
      </c>
      <c r="H21" s="277">
        <v>197</v>
      </c>
      <c r="I21" s="277">
        <v>233</v>
      </c>
      <c r="J21" s="277">
        <v>213.39</v>
      </c>
      <c r="K21" s="203">
        <v>20.2</v>
      </c>
      <c r="L21" s="278">
        <f t="shared" si="1"/>
        <v>84.12017167381974</v>
      </c>
      <c r="M21" s="277">
        <v>367</v>
      </c>
      <c r="N21" s="77" t="s">
        <v>866</v>
      </c>
      <c r="O21" s="186">
        <v>0.65</v>
      </c>
      <c r="P21" s="77">
        <v>0.47</v>
      </c>
      <c r="Q21" s="77" t="s">
        <v>10</v>
      </c>
      <c r="R21" s="294">
        <v>0.36670000000000003</v>
      </c>
      <c r="S21" s="77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4" t="s">
        <v>1117</v>
      </c>
      <c r="B22" s="26" t="s">
        <v>239</v>
      </c>
      <c r="C22" s="24" t="s">
        <v>10</v>
      </c>
      <c r="D22" s="26" t="s">
        <v>240</v>
      </c>
      <c r="E22" s="24">
        <v>11</v>
      </c>
      <c r="F22" s="24">
        <v>173</v>
      </c>
      <c r="G22" s="24">
        <v>77</v>
      </c>
      <c r="H22" s="24">
        <v>232</v>
      </c>
      <c r="I22" s="24">
        <v>233</v>
      </c>
      <c r="J22" s="24">
        <v>145.19999999999999</v>
      </c>
      <c r="K22" s="24">
        <v>20.2</v>
      </c>
      <c r="L22" s="192">
        <f t="shared" si="1"/>
        <v>66.523605150214593</v>
      </c>
      <c r="M22" s="197">
        <v>192</v>
      </c>
      <c r="N22" s="158"/>
      <c r="O22" s="189"/>
      <c r="P22" s="61"/>
      <c r="Q22" s="61"/>
      <c r="R22" s="301"/>
      <c r="S22" s="62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4" t="s">
        <v>1118</v>
      </c>
      <c r="B23" s="26" t="s">
        <v>10</v>
      </c>
      <c r="C23" s="24" t="s">
        <v>10</v>
      </c>
      <c r="D23" s="26" t="s">
        <v>10</v>
      </c>
      <c r="E23" s="24" t="s">
        <v>10</v>
      </c>
      <c r="F23" s="24" t="s">
        <v>10</v>
      </c>
      <c r="G23" s="24" t="s">
        <v>10</v>
      </c>
      <c r="H23" s="24" t="s">
        <v>10</v>
      </c>
      <c r="I23" s="24" t="s">
        <v>10</v>
      </c>
      <c r="J23" s="24" t="s">
        <v>10</v>
      </c>
      <c r="K23" s="24">
        <v>20.2</v>
      </c>
      <c r="L23" s="192" t="s">
        <v>10</v>
      </c>
      <c r="M23" s="197">
        <v>111</v>
      </c>
      <c r="N23" s="69"/>
      <c r="O23" s="179"/>
      <c r="P23" s="64"/>
      <c r="Q23" s="64"/>
      <c r="R23" s="286"/>
      <c r="S23" s="59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77" t="s">
        <v>1119</v>
      </c>
      <c r="B24" s="259" t="s">
        <v>239</v>
      </c>
      <c r="C24" s="277" t="s">
        <v>1120</v>
      </c>
      <c r="D24" s="259" t="s">
        <v>240</v>
      </c>
      <c r="E24" s="277">
        <v>1</v>
      </c>
      <c r="F24" s="277">
        <v>203</v>
      </c>
      <c r="G24" s="277">
        <v>2</v>
      </c>
      <c r="H24" s="277">
        <v>195</v>
      </c>
      <c r="I24" s="277">
        <v>233</v>
      </c>
      <c r="J24" s="277">
        <v>209.08</v>
      </c>
      <c r="K24" s="277">
        <v>20.2</v>
      </c>
      <c r="L24" s="278">
        <f t="shared" ref="L24:L44" si="2">(H24-G24)/I24*100</f>
        <v>82.832618025751074</v>
      </c>
      <c r="M24" s="277">
        <v>203</v>
      </c>
      <c r="N24" s="84" t="s">
        <v>866</v>
      </c>
      <c r="O24" s="188">
        <v>0.94</v>
      </c>
      <c r="P24" s="84">
        <v>0.72</v>
      </c>
      <c r="Q24" s="84" t="s">
        <v>10</v>
      </c>
      <c r="R24" s="279">
        <v>0.42109999999999997</v>
      </c>
      <c r="S24" s="84"/>
      <c r="T24" s="6"/>
      <c r="U24" s="4"/>
      <c r="V24" s="4"/>
      <c r="W24" s="4"/>
      <c r="X24" s="4"/>
      <c r="Y24" s="4"/>
      <c r="Z24" s="4"/>
    </row>
    <row r="25" spans="1:26" ht="13.5" customHeight="1" x14ac:dyDescent="0.2">
      <c r="A25" s="24" t="s">
        <v>1121</v>
      </c>
      <c r="B25" s="26" t="s">
        <v>239</v>
      </c>
      <c r="C25" s="24" t="s">
        <v>10</v>
      </c>
      <c r="D25" s="26" t="s">
        <v>240</v>
      </c>
      <c r="E25" s="24">
        <v>17</v>
      </c>
      <c r="F25" s="24">
        <v>137</v>
      </c>
      <c r="G25" s="24">
        <v>77</v>
      </c>
      <c r="H25" s="24">
        <v>195</v>
      </c>
      <c r="I25" s="24">
        <v>233</v>
      </c>
      <c r="J25" s="24">
        <v>118.79</v>
      </c>
      <c r="K25" s="24">
        <v>20.2</v>
      </c>
      <c r="L25" s="192">
        <f t="shared" si="2"/>
        <v>50.643776824034333</v>
      </c>
      <c r="M25" s="197">
        <v>137</v>
      </c>
      <c r="N25" s="158"/>
      <c r="O25" s="189"/>
      <c r="P25" s="61"/>
      <c r="Q25" s="61"/>
      <c r="R25" s="301"/>
      <c r="S25" s="62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4" t="s">
        <v>1122</v>
      </c>
      <c r="B26" s="26" t="s">
        <v>239</v>
      </c>
      <c r="C26" s="24" t="s">
        <v>10</v>
      </c>
      <c r="D26" s="26" t="s">
        <v>240</v>
      </c>
      <c r="E26" s="24">
        <v>57</v>
      </c>
      <c r="F26" s="24">
        <v>210</v>
      </c>
      <c r="G26" s="24">
        <v>79</v>
      </c>
      <c r="H26" s="24">
        <v>232</v>
      </c>
      <c r="I26" s="24">
        <v>233</v>
      </c>
      <c r="J26" s="24">
        <v>120.91</v>
      </c>
      <c r="K26" s="196">
        <v>20.2</v>
      </c>
      <c r="L26" s="192">
        <f t="shared" si="2"/>
        <v>65.665236051502134</v>
      </c>
      <c r="M26" s="197">
        <v>228</v>
      </c>
      <c r="N26" s="69"/>
      <c r="O26" s="179"/>
      <c r="P26" s="64"/>
      <c r="Q26" s="64"/>
      <c r="R26" s="286"/>
      <c r="S26" s="59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77" t="s">
        <v>1123</v>
      </c>
      <c r="B27" s="259" t="s">
        <v>239</v>
      </c>
      <c r="C27" s="277" t="s">
        <v>1047</v>
      </c>
      <c r="D27" s="259" t="s">
        <v>240</v>
      </c>
      <c r="E27" s="277">
        <v>105</v>
      </c>
      <c r="F27" s="277">
        <v>341</v>
      </c>
      <c r="G27" s="277">
        <v>1</v>
      </c>
      <c r="H27" s="277">
        <v>232</v>
      </c>
      <c r="I27" s="277">
        <v>233</v>
      </c>
      <c r="J27" s="277">
        <v>229.23</v>
      </c>
      <c r="K27" s="277">
        <v>20.2</v>
      </c>
      <c r="L27" s="278">
        <f t="shared" si="2"/>
        <v>99.141630901287556</v>
      </c>
      <c r="M27" s="277">
        <v>360</v>
      </c>
      <c r="N27" s="84" t="s">
        <v>866</v>
      </c>
      <c r="O27" s="188">
        <v>0.74</v>
      </c>
      <c r="P27" s="84">
        <v>0.53</v>
      </c>
      <c r="Q27" s="84" t="s">
        <v>10</v>
      </c>
      <c r="R27" s="279">
        <v>0.37830000000000003</v>
      </c>
      <c r="S27" s="8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4" t="s">
        <v>1124</v>
      </c>
      <c r="B28" s="26" t="s">
        <v>239</v>
      </c>
      <c r="C28" s="24" t="s">
        <v>10</v>
      </c>
      <c r="D28" s="26" t="s">
        <v>240</v>
      </c>
      <c r="E28" s="24">
        <v>10</v>
      </c>
      <c r="F28" s="24">
        <v>89</v>
      </c>
      <c r="G28" s="24">
        <v>80</v>
      </c>
      <c r="H28" s="24">
        <v>160</v>
      </c>
      <c r="I28" s="24">
        <v>233</v>
      </c>
      <c r="J28" s="24">
        <v>60.4</v>
      </c>
      <c r="K28" s="24">
        <v>20.2</v>
      </c>
      <c r="L28" s="192">
        <f t="shared" si="2"/>
        <v>34.334763948497852</v>
      </c>
      <c r="M28" s="197">
        <v>91</v>
      </c>
      <c r="N28" s="158"/>
      <c r="O28" s="189"/>
      <c r="P28" s="61"/>
      <c r="Q28" s="61"/>
      <c r="R28" s="301"/>
      <c r="S28" s="62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4" t="s">
        <v>1125</v>
      </c>
      <c r="B29" s="26" t="s">
        <v>239</v>
      </c>
      <c r="C29" s="24" t="s">
        <v>10</v>
      </c>
      <c r="D29" s="26" t="s">
        <v>240</v>
      </c>
      <c r="E29" s="24">
        <v>31</v>
      </c>
      <c r="F29" s="24">
        <v>133</v>
      </c>
      <c r="G29" s="24">
        <v>78</v>
      </c>
      <c r="H29" s="24">
        <v>180</v>
      </c>
      <c r="I29" s="24">
        <v>233</v>
      </c>
      <c r="J29" s="24">
        <v>83.63</v>
      </c>
      <c r="K29" s="24">
        <v>20.2</v>
      </c>
      <c r="L29" s="192">
        <f t="shared" si="2"/>
        <v>43.776824034334766</v>
      </c>
      <c r="M29" s="197">
        <v>179</v>
      </c>
      <c r="N29" s="74"/>
      <c r="O29" s="53"/>
      <c r="P29" s="52"/>
      <c r="Q29" s="52"/>
      <c r="R29" s="302"/>
      <c r="S29" s="58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4" t="s">
        <v>1126</v>
      </c>
      <c r="B30" s="26" t="s">
        <v>239</v>
      </c>
      <c r="C30" s="24" t="s">
        <v>10</v>
      </c>
      <c r="D30" s="26" t="s">
        <v>240</v>
      </c>
      <c r="E30" s="24">
        <v>4</v>
      </c>
      <c r="F30" s="24">
        <v>190</v>
      </c>
      <c r="G30" s="24">
        <v>53</v>
      </c>
      <c r="H30" s="24">
        <v>232</v>
      </c>
      <c r="I30" s="24">
        <v>233</v>
      </c>
      <c r="J30" s="24">
        <v>166.05</v>
      </c>
      <c r="K30" s="24">
        <v>20.2</v>
      </c>
      <c r="L30" s="192">
        <f t="shared" si="2"/>
        <v>76.824034334763951</v>
      </c>
      <c r="M30" s="197">
        <v>209</v>
      </c>
      <c r="N30" s="74"/>
      <c r="O30" s="53"/>
      <c r="P30" s="52"/>
      <c r="Q30" s="52"/>
      <c r="R30" s="302"/>
      <c r="S30" s="58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24" t="s">
        <v>1127</v>
      </c>
      <c r="B31" s="26" t="s">
        <v>239</v>
      </c>
      <c r="C31" s="24" t="s">
        <v>1056</v>
      </c>
      <c r="D31" s="26" t="s">
        <v>240</v>
      </c>
      <c r="E31" s="24">
        <v>2</v>
      </c>
      <c r="F31" s="24">
        <v>95</v>
      </c>
      <c r="G31" s="24">
        <v>1</v>
      </c>
      <c r="H31" s="24">
        <v>87</v>
      </c>
      <c r="I31" s="24">
        <v>233</v>
      </c>
      <c r="J31" s="24">
        <v>88.49</v>
      </c>
      <c r="K31" s="196">
        <v>20.2</v>
      </c>
      <c r="L31" s="192">
        <f t="shared" si="2"/>
        <v>36.909871244635198</v>
      </c>
      <c r="M31" s="197">
        <v>106</v>
      </c>
      <c r="N31" s="74"/>
      <c r="O31" s="53"/>
      <c r="P31" s="52"/>
      <c r="Q31" s="52"/>
      <c r="R31" s="53"/>
      <c r="S31" s="58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24" t="s">
        <v>1128</v>
      </c>
      <c r="B32" s="26" t="s">
        <v>239</v>
      </c>
      <c r="C32" s="24" t="s">
        <v>10</v>
      </c>
      <c r="D32" s="26" t="s">
        <v>240</v>
      </c>
      <c r="E32" s="24">
        <v>1</v>
      </c>
      <c r="F32" s="24">
        <v>142</v>
      </c>
      <c r="G32" s="24">
        <v>89</v>
      </c>
      <c r="H32" s="24">
        <v>232</v>
      </c>
      <c r="I32" s="24">
        <v>233</v>
      </c>
      <c r="J32" s="24">
        <v>130.58000000000001</v>
      </c>
      <c r="K32" s="24">
        <v>20.2</v>
      </c>
      <c r="L32" s="192">
        <f t="shared" si="2"/>
        <v>61.373390557939913</v>
      </c>
      <c r="M32" s="197">
        <v>144</v>
      </c>
      <c r="N32" s="69"/>
      <c r="O32" s="179"/>
      <c r="P32" s="64"/>
      <c r="Q32" s="64"/>
      <c r="R32" s="286"/>
      <c r="S32" s="59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259" t="s">
        <v>1129</v>
      </c>
      <c r="B33" s="77" t="s">
        <v>239</v>
      </c>
      <c r="C33" s="356" t="s">
        <v>1047</v>
      </c>
      <c r="D33" s="77" t="s">
        <v>240</v>
      </c>
      <c r="E33" s="77">
        <v>105</v>
      </c>
      <c r="F33" s="77">
        <v>132</v>
      </c>
      <c r="G33" s="77">
        <v>1</v>
      </c>
      <c r="H33" s="77">
        <v>28</v>
      </c>
      <c r="I33" s="77">
        <v>233</v>
      </c>
      <c r="J33" s="77">
        <v>26.25</v>
      </c>
      <c r="K33" s="200">
        <v>20.2</v>
      </c>
      <c r="L33" s="185">
        <f t="shared" si="2"/>
        <v>11.587982832618025</v>
      </c>
      <c r="M33" s="356">
        <v>410</v>
      </c>
      <c r="N33" s="84"/>
      <c r="O33" s="188"/>
      <c r="P33" s="84"/>
      <c r="Q33" s="84"/>
      <c r="R33" s="279"/>
      <c r="S33" s="84"/>
      <c r="T33" s="52"/>
      <c r="U33" s="52"/>
      <c r="V33" s="52"/>
      <c r="W33" s="52"/>
      <c r="X33" s="52"/>
      <c r="Y33" s="52"/>
      <c r="Z33" s="52"/>
    </row>
    <row r="34" spans="1:26" ht="13.5" customHeight="1" x14ac:dyDescent="0.2">
      <c r="A34" s="259"/>
      <c r="B34" s="85" t="s">
        <v>239</v>
      </c>
      <c r="C34" s="320"/>
      <c r="D34" s="85" t="s">
        <v>240</v>
      </c>
      <c r="E34" s="85">
        <v>180</v>
      </c>
      <c r="F34" s="85">
        <v>398</v>
      </c>
      <c r="G34" s="85">
        <v>19</v>
      </c>
      <c r="H34" s="85">
        <v>232</v>
      </c>
      <c r="I34" s="85">
        <v>233</v>
      </c>
      <c r="J34" s="85">
        <v>193.61</v>
      </c>
      <c r="K34" s="203">
        <v>20.2</v>
      </c>
      <c r="L34" s="187">
        <f t="shared" si="2"/>
        <v>91.416309012875544</v>
      </c>
      <c r="M34" s="320"/>
      <c r="N34" s="85" t="s">
        <v>866</v>
      </c>
      <c r="O34" s="191">
        <v>0.64</v>
      </c>
      <c r="P34" s="85">
        <v>0.45</v>
      </c>
      <c r="Q34" s="85" t="s">
        <v>10</v>
      </c>
      <c r="R34" s="280">
        <v>0.3916</v>
      </c>
      <c r="S34" s="85"/>
      <c r="T34" s="52"/>
      <c r="U34" s="52"/>
      <c r="V34" s="52"/>
      <c r="W34" s="52"/>
      <c r="X34" s="52"/>
      <c r="Y34" s="52"/>
      <c r="Z34" s="52"/>
    </row>
    <row r="35" spans="1:26" ht="13.5" customHeight="1" x14ac:dyDescent="0.2">
      <c r="A35" s="259" t="s">
        <v>1130</v>
      </c>
      <c r="B35" s="77" t="s">
        <v>239</v>
      </c>
      <c r="C35" s="356" t="s">
        <v>1047</v>
      </c>
      <c r="D35" s="77" t="s">
        <v>240</v>
      </c>
      <c r="E35" s="77">
        <v>105</v>
      </c>
      <c r="F35" s="77">
        <v>132</v>
      </c>
      <c r="G35" s="77">
        <v>1</v>
      </c>
      <c r="H35" s="77">
        <v>28</v>
      </c>
      <c r="I35" s="77">
        <v>233</v>
      </c>
      <c r="J35" s="77">
        <v>26.22</v>
      </c>
      <c r="K35" s="200">
        <v>20.2</v>
      </c>
      <c r="L35" s="185">
        <f t="shared" si="2"/>
        <v>11.587982832618025</v>
      </c>
      <c r="M35" s="356">
        <v>417</v>
      </c>
      <c r="N35" s="77"/>
      <c r="O35" s="186"/>
      <c r="P35" s="77"/>
      <c r="Q35" s="77"/>
      <c r="R35" s="294"/>
      <c r="S35" s="77"/>
      <c r="T35" s="52"/>
      <c r="U35" s="52"/>
      <c r="V35" s="52"/>
      <c r="W35" s="52"/>
      <c r="X35" s="52"/>
      <c r="Y35" s="52"/>
      <c r="Z35" s="52"/>
    </row>
    <row r="36" spans="1:26" ht="13.5" customHeight="1" x14ac:dyDescent="0.2">
      <c r="A36" s="259"/>
      <c r="B36" s="85" t="s">
        <v>239</v>
      </c>
      <c r="C36" s="320"/>
      <c r="D36" s="85" t="s">
        <v>240</v>
      </c>
      <c r="E36" s="85">
        <v>180</v>
      </c>
      <c r="F36" s="85">
        <v>398</v>
      </c>
      <c r="G36" s="85">
        <v>19</v>
      </c>
      <c r="H36" s="85">
        <v>232</v>
      </c>
      <c r="I36" s="85">
        <v>233</v>
      </c>
      <c r="J36" s="85">
        <v>193.54</v>
      </c>
      <c r="K36" s="203">
        <v>20.2</v>
      </c>
      <c r="L36" s="187">
        <f t="shared" si="2"/>
        <v>91.416309012875544</v>
      </c>
      <c r="M36" s="320"/>
      <c r="N36" s="85" t="s">
        <v>866</v>
      </c>
      <c r="O36" s="191">
        <v>0.64</v>
      </c>
      <c r="P36" s="85">
        <v>0.44</v>
      </c>
      <c r="Q36" s="85" t="s">
        <v>10</v>
      </c>
      <c r="R36" s="280">
        <v>0.38579999999999998</v>
      </c>
      <c r="S36" s="85"/>
      <c r="T36" s="52"/>
      <c r="U36" s="52"/>
      <c r="V36" s="52"/>
      <c r="W36" s="52"/>
      <c r="X36" s="52"/>
      <c r="Y36" s="52"/>
      <c r="Z36" s="52"/>
    </row>
    <row r="37" spans="1:26" ht="13.5" customHeight="1" x14ac:dyDescent="0.2">
      <c r="A37" s="259" t="s">
        <v>1131</v>
      </c>
      <c r="B37" s="259" t="s">
        <v>239</v>
      </c>
      <c r="C37" s="259" t="s">
        <v>1047</v>
      </c>
      <c r="D37" s="259" t="s">
        <v>240</v>
      </c>
      <c r="E37" s="259">
        <v>105</v>
      </c>
      <c r="F37" s="259">
        <v>346</v>
      </c>
      <c r="G37" s="259">
        <v>1</v>
      </c>
      <c r="H37" s="259">
        <v>232</v>
      </c>
      <c r="I37" s="259">
        <v>233</v>
      </c>
      <c r="J37" s="259">
        <v>230.38</v>
      </c>
      <c r="K37" s="277">
        <v>20.2</v>
      </c>
      <c r="L37" s="278">
        <f t="shared" si="2"/>
        <v>99.141630901287556</v>
      </c>
      <c r="M37" s="259">
        <v>366</v>
      </c>
      <c r="N37" s="77" t="s">
        <v>866</v>
      </c>
      <c r="O37" s="186">
        <v>0.73</v>
      </c>
      <c r="P37" s="77">
        <v>0.52</v>
      </c>
      <c r="Q37" s="77" t="s">
        <v>10</v>
      </c>
      <c r="R37" s="294">
        <v>0.38950000000000001</v>
      </c>
      <c r="S37" s="77"/>
      <c r="T37" s="52"/>
      <c r="U37" s="52"/>
      <c r="V37" s="52"/>
      <c r="W37" s="52"/>
      <c r="X37" s="52"/>
      <c r="Y37" s="52"/>
      <c r="Z37" s="52"/>
    </row>
    <row r="38" spans="1:26" ht="13.5" customHeight="1" x14ac:dyDescent="0.2">
      <c r="A38" s="26" t="s">
        <v>1132</v>
      </c>
      <c r="B38" s="37" t="s">
        <v>239</v>
      </c>
      <c r="C38" s="317" t="s">
        <v>1047</v>
      </c>
      <c r="D38" s="37" t="s">
        <v>240</v>
      </c>
      <c r="E38" s="37">
        <v>105</v>
      </c>
      <c r="F38" s="37">
        <v>132</v>
      </c>
      <c r="G38" s="37">
        <v>1</v>
      </c>
      <c r="H38" s="37">
        <v>28</v>
      </c>
      <c r="I38" s="37">
        <v>233</v>
      </c>
      <c r="J38" s="37">
        <v>25.95</v>
      </c>
      <c r="K38" s="39">
        <v>20.2</v>
      </c>
      <c r="L38" s="190">
        <f t="shared" si="2"/>
        <v>11.587982832618025</v>
      </c>
      <c r="M38" s="364">
        <v>509</v>
      </c>
      <c r="N38" s="158"/>
      <c r="O38" s="189"/>
      <c r="P38" s="61"/>
      <c r="Q38" s="61"/>
      <c r="R38" s="301"/>
      <c r="S38" s="62"/>
      <c r="T38" s="52"/>
      <c r="U38" s="52"/>
      <c r="V38" s="52"/>
      <c r="W38" s="52"/>
      <c r="X38" s="52"/>
      <c r="Y38" s="52"/>
      <c r="Z38" s="52"/>
    </row>
    <row r="39" spans="1:26" ht="13.5" customHeight="1" x14ac:dyDescent="0.2">
      <c r="A39" s="26"/>
      <c r="B39" s="30" t="s">
        <v>239</v>
      </c>
      <c r="C39" s="320"/>
      <c r="D39" s="30" t="s">
        <v>240</v>
      </c>
      <c r="E39" s="30">
        <v>296</v>
      </c>
      <c r="F39" s="30">
        <v>490</v>
      </c>
      <c r="G39" s="30">
        <v>48</v>
      </c>
      <c r="H39" s="30">
        <v>232</v>
      </c>
      <c r="I39" s="30">
        <v>233</v>
      </c>
      <c r="J39" s="30">
        <v>168.11</v>
      </c>
      <c r="K39" s="196">
        <v>20.2</v>
      </c>
      <c r="L39" s="178">
        <f t="shared" si="2"/>
        <v>78.969957081545061</v>
      </c>
      <c r="M39" s="365"/>
      <c r="N39" s="69"/>
      <c r="O39" s="179"/>
      <c r="P39" s="64"/>
      <c r="Q39" s="64"/>
      <c r="R39" s="286"/>
      <c r="S39" s="59"/>
      <c r="T39" s="52"/>
      <c r="U39" s="52"/>
      <c r="V39" s="52"/>
      <c r="W39" s="52"/>
      <c r="X39" s="52"/>
      <c r="Y39" s="52"/>
      <c r="Z39" s="52"/>
    </row>
    <row r="40" spans="1:26" ht="13.5" customHeight="1" x14ac:dyDescent="0.2">
      <c r="A40" s="259" t="s">
        <v>1133</v>
      </c>
      <c r="B40" s="259" t="s">
        <v>239</v>
      </c>
      <c r="C40" s="259" t="s">
        <v>10</v>
      </c>
      <c r="D40" s="259" t="s">
        <v>240</v>
      </c>
      <c r="E40" s="259">
        <v>1</v>
      </c>
      <c r="F40" s="259">
        <v>214</v>
      </c>
      <c r="G40" s="259">
        <v>24</v>
      </c>
      <c r="H40" s="259">
        <v>232</v>
      </c>
      <c r="I40" s="259">
        <v>233</v>
      </c>
      <c r="J40" s="259">
        <v>192.5</v>
      </c>
      <c r="K40" s="277">
        <v>20.2</v>
      </c>
      <c r="L40" s="278">
        <f t="shared" si="2"/>
        <v>89.27038626609442</v>
      </c>
      <c r="M40" s="259">
        <v>234</v>
      </c>
      <c r="N40" s="85" t="s">
        <v>866</v>
      </c>
      <c r="O40" s="191">
        <v>0.88</v>
      </c>
      <c r="P40" s="85">
        <v>0.69</v>
      </c>
      <c r="Q40" s="85" t="s">
        <v>10</v>
      </c>
      <c r="R40" s="280">
        <v>0.40579999999999999</v>
      </c>
      <c r="S40" s="85"/>
      <c r="T40" s="52"/>
      <c r="U40" s="52"/>
      <c r="V40" s="52"/>
      <c r="W40" s="52"/>
      <c r="X40" s="52"/>
      <c r="Y40" s="52"/>
      <c r="Z40" s="52"/>
    </row>
    <row r="41" spans="1:26" ht="13.5" customHeight="1" x14ac:dyDescent="0.2">
      <c r="A41" s="259" t="s">
        <v>1134</v>
      </c>
      <c r="B41" s="259" t="s">
        <v>239</v>
      </c>
      <c r="C41" s="259" t="s">
        <v>1047</v>
      </c>
      <c r="D41" s="259" t="s">
        <v>240</v>
      </c>
      <c r="E41" s="259">
        <v>105</v>
      </c>
      <c r="F41" s="259">
        <v>341</v>
      </c>
      <c r="G41" s="259">
        <v>1</v>
      </c>
      <c r="H41" s="259">
        <v>232</v>
      </c>
      <c r="I41" s="259">
        <v>233</v>
      </c>
      <c r="J41" s="259">
        <v>234.87</v>
      </c>
      <c r="K41" s="203">
        <v>20.2</v>
      </c>
      <c r="L41" s="278">
        <f t="shared" si="2"/>
        <v>99.141630901287556</v>
      </c>
      <c r="M41" s="259">
        <v>360</v>
      </c>
      <c r="N41" s="259" t="s">
        <v>866</v>
      </c>
      <c r="O41" s="260">
        <v>0.74</v>
      </c>
      <c r="P41" s="259">
        <v>0.53</v>
      </c>
      <c r="Q41" s="259" t="s">
        <v>10</v>
      </c>
      <c r="R41" s="261">
        <v>0.38200000000000001</v>
      </c>
      <c r="S41" s="259"/>
      <c r="T41" s="52"/>
      <c r="U41" s="52"/>
      <c r="V41" s="52"/>
      <c r="W41" s="52"/>
      <c r="X41" s="52"/>
      <c r="Y41" s="52"/>
      <c r="Z41" s="52"/>
    </row>
    <row r="42" spans="1:26" ht="13.5" customHeight="1" x14ac:dyDescent="0.2">
      <c r="A42" s="259" t="s">
        <v>1135</v>
      </c>
      <c r="B42" s="259" t="s">
        <v>239</v>
      </c>
      <c r="C42" s="259" t="s">
        <v>1045</v>
      </c>
      <c r="D42" s="259" t="s">
        <v>240</v>
      </c>
      <c r="E42" s="259">
        <v>106</v>
      </c>
      <c r="F42" s="259">
        <v>342</v>
      </c>
      <c r="G42" s="259">
        <v>1</v>
      </c>
      <c r="H42" s="259">
        <v>232</v>
      </c>
      <c r="I42" s="259">
        <v>233</v>
      </c>
      <c r="J42" s="259">
        <v>235.37</v>
      </c>
      <c r="K42" s="277">
        <v>20.2</v>
      </c>
      <c r="L42" s="278">
        <f t="shared" si="2"/>
        <v>99.141630901287556</v>
      </c>
      <c r="M42" s="259">
        <v>386</v>
      </c>
      <c r="N42" s="77" t="s">
        <v>866</v>
      </c>
      <c r="O42" s="186">
        <v>0.69</v>
      </c>
      <c r="P42" s="77">
        <v>0.5</v>
      </c>
      <c r="Q42" s="77" t="s">
        <v>10</v>
      </c>
      <c r="R42" s="294">
        <v>0.38719999999999999</v>
      </c>
      <c r="S42" s="77"/>
      <c r="T42" s="52"/>
      <c r="U42" s="52"/>
      <c r="V42" s="52"/>
      <c r="W42" s="52"/>
      <c r="X42" s="52"/>
      <c r="Y42" s="52"/>
      <c r="Z42" s="52"/>
    </row>
    <row r="43" spans="1:26" ht="13.5" customHeight="1" x14ac:dyDescent="0.2">
      <c r="A43" s="26" t="s">
        <v>1136</v>
      </c>
      <c r="B43" s="26" t="s">
        <v>239</v>
      </c>
      <c r="C43" s="26" t="s">
        <v>10</v>
      </c>
      <c r="D43" s="26" t="s">
        <v>240</v>
      </c>
      <c r="E43" s="26">
        <v>101</v>
      </c>
      <c r="F43" s="26">
        <v>229</v>
      </c>
      <c r="G43" s="26">
        <v>101</v>
      </c>
      <c r="H43" s="26">
        <v>232</v>
      </c>
      <c r="I43" s="26">
        <v>233</v>
      </c>
      <c r="J43" s="26">
        <v>130.41999999999999</v>
      </c>
      <c r="K43" s="24">
        <v>20.2</v>
      </c>
      <c r="L43" s="192">
        <f t="shared" si="2"/>
        <v>56.223175965665241</v>
      </c>
      <c r="M43" s="71">
        <v>249</v>
      </c>
      <c r="N43" s="71"/>
      <c r="O43" s="223"/>
      <c r="P43" s="72"/>
      <c r="Q43" s="72"/>
      <c r="R43" s="296"/>
      <c r="S43" s="67"/>
      <c r="T43" s="52"/>
      <c r="U43" s="52"/>
      <c r="V43" s="52"/>
      <c r="W43" s="52"/>
      <c r="X43" s="52"/>
      <c r="Y43" s="52"/>
      <c r="Z43" s="52"/>
    </row>
    <row r="44" spans="1:26" ht="13.5" customHeight="1" x14ac:dyDescent="0.2">
      <c r="A44" s="259" t="s">
        <v>1137</v>
      </c>
      <c r="B44" s="259" t="s">
        <v>239</v>
      </c>
      <c r="C44" s="259" t="s">
        <v>1047</v>
      </c>
      <c r="D44" s="259" t="s">
        <v>240</v>
      </c>
      <c r="E44" s="259">
        <v>105</v>
      </c>
      <c r="F44" s="259">
        <v>341</v>
      </c>
      <c r="G44" s="259">
        <v>1</v>
      </c>
      <c r="H44" s="259">
        <v>232</v>
      </c>
      <c r="I44" s="259">
        <v>233</v>
      </c>
      <c r="J44" s="259">
        <v>231.23</v>
      </c>
      <c r="K44" s="277">
        <v>20.2</v>
      </c>
      <c r="L44" s="278">
        <f t="shared" si="2"/>
        <v>99.141630901287556</v>
      </c>
      <c r="M44" s="259">
        <v>360</v>
      </c>
      <c r="N44" s="85" t="s">
        <v>866</v>
      </c>
      <c r="O44" s="191">
        <v>0.74</v>
      </c>
      <c r="P44" s="85">
        <v>0.53</v>
      </c>
      <c r="Q44" s="85" t="s">
        <v>10</v>
      </c>
      <c r="R44" s="280">
        <v>0.38200000000000001</v>
      </c>
      <c r="S44" s="85"/>
      <c r="T44" s="52"/>
      <c r="U44" s="52"/>
      <c r="V44" s="52"/>
      <c r="W44" s="52"/>
      <c r="X44" s="52"/>
      <c r="Y44" s="52"/>
      <c r="Z44" s="52"/>
    </row>
    <row r="45" spans="1:26" ht="13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3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3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3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3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3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3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3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3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3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3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3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3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3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3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3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3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3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3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3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3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3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3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3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3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3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3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3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3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3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3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3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3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3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3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3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3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3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3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3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3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3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3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3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3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3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3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3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3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3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3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3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3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3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3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3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3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3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3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3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3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3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3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3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3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3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3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3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3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3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3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3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3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3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3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3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3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3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3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3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3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3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3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3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3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3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3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3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3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3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3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3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3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3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3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3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3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3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3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3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3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3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3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3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3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3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3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3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3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3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3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3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3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3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3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3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3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3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3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3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3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3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3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3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3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3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3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3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3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3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3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3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3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3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3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3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3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3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3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3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3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3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3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3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3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3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3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3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3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3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3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3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3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3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3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3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3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3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3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3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3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3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3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3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3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3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3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3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3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3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3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3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3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3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3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3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3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3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3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3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3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3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3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3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3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3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3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3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3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3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3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3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3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3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3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3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3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3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3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3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3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3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3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3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3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3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3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3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3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3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3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3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3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3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3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3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3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3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3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3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3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3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3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3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3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3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3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3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3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3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3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3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3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3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3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3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3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3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3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3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3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3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3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3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3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3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3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3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3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3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3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3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3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3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3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3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3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3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3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3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3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3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3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3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3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3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3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3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3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3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3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3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3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3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3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3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3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3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3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3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3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3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3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3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3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3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3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3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3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3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3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3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3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3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3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3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3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3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3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3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3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3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3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3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3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3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3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3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3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3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3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3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3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3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3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3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3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3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3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3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3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3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3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3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3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3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3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3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3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3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3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3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3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3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3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3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3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3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3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3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3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3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3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3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3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3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3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3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3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3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3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3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3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3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3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3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3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3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3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3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3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3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3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3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3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3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3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3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3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3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3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3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3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3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3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3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3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3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3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3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3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3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3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3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3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3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3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3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3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3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3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3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3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3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3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3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3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3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3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3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3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3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3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3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3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3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3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3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3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3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3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3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3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3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3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3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3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3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3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3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3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3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3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3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3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3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3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3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3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3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3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3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3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3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3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3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3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3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3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3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3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3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3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3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3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3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3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3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3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3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3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3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3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3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3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3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3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3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3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3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3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3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3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3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3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3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3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3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3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3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3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3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3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3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3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3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3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3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3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3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3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3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3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3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3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3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3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3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3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3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3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3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3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3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3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3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3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3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3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3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3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3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3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3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3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3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3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3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3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3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3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3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3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3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3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3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3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3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3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3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3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3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3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3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3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3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3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3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3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3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3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3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3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3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3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3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3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3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3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3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3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3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3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3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3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3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3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3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3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3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3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3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3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3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3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3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3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3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3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3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3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3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3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3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3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3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3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3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3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3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3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3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3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3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3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3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3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3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3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3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3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3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3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3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3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3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3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3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3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3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3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3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3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3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3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3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3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3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3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3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3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3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3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3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3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3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3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3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3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3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3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3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3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3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3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3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3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3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3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3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3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3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3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3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3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3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3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3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3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3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3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3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3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3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3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3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3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3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3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3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3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3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3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3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3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3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3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3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3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3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3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3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3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3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3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3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3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3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3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3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3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3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3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3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3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3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3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3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3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3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3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3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3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3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3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3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3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3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3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3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3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3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3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3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3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3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3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3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3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3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3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3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3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3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3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3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3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3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3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3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3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3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3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3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3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3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3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3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3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3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3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3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3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3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3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3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3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3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3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3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3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3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3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3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3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3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3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3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3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3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3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3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3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3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3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3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3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3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3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3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3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3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3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3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3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3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3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3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3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3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3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3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3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3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3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3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3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3"/>
      <c r="S1000" s="52"/>
      <c r="T1000" s="4"/>
      <c r="U1000" s="4"/>
      <c r="V1000" s="4"/>
      <c r="W1000" s="4"/>
      <c r="X1000" s="4"/>
      <c r="Y1000" s="4"/>
      <c r="Z1000" s="4"/>
    </row>
  </sheetData>
  <mergeCells count="11">
    <mergeCell ref="M33:M34"/>
    <mergeCell ref="M35:M36"/>
    <mergeCell ref="C38:C39"/>
    <mergeCell ref="M38:M39"/>
    <mergeCell ref="A1:K1"/>
    <mergeCell ref="C11:C12"/>
    <mergeCell ref="M11:M12"/>
    <mergeCell ref="C15:C16"/>
    <mergeCell ref="M15:M16"/>
    <mergeCell ref="C33:C34"/>
    <mergeCell ref="C35:C36"/>
  </mergeCells>
  <pageMargins left="0.511811024" right="0.511811024" top="0.78740157499999996" bottom="0.7874015749999999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Z1000"/>
  <sheetViews>
    <sheetView showGridLines="0" zoomScale="80" zoomScaleNormal="80" workbookViewId="0">
      <pane ySplit="2" topLeftCell="A3" activePane="bottomLeft" state="frozen"/>
      <selection pane="bottomLeft" activeCell="B16" sqref="B16"/>
    </sheetView>
  </sheetViews>
  <sheetFormatPr baseColWidth="10" defaultColWidth="12.6640625" defaultRowHeight="15" customHeight="1" x14ac:dyDescent="0.2"/>
  <cols>
    <col min="1" max="1" width="45.83203125" style="5" customWidth="1"/>
    <col min="2" max="2" width="21.5" style="5" customWidth="1"/>
    <col min="3" max="3" width="18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2" width="36.83203125" style="5" customWidth="1"/>
    <col min="13" max="13" width="24.33203125" style="5" customWidth="1"/>
    <col min="14" max="14" width="8.6640625" style="5" customWidth="1"/>
    <col min="15" max="15" width="15" style="5" customWidth="1"/>
    <col min="16" max="18" width="12.6640625" style="5" customWidth="1"/>
    <col min="19" max="19" width="12.33203125" style="5" customWidth="1"/>
    <col min="20" max="20" width="53.33203125" style="5" customWidth="1"/>
    <col min="21" max="26" width="7.5" style="5" customWidth="1"/>
    <col min="27" max="16384" width="12.6640625" style="5"/>
  </cols>
  <sheetData>
    <row r="1" spans="1:26" ht="48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4"/>
      <c r="U1" s="4"/>
      <c r="V1" s="4"/>
      <c r="W1" s="4"/>
      <c r="X1" s="4"/>
      <c r="Y1" s="4"/>
      <c r="Z1" s="4"/>
    </row>
    <row r="2" spans="1:26" ht="54.75" customHeight="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4"/>
      <c r="U2" s="4"/>
      <c r="V2" s="4"/>
      <c r="W2" s="4"/>
      <c r="X2" s="4"/>
      <c r="Y2" s="4"/>
      <c r="Z2" s="4"/>
    </row>
    <row r="3" spans="1:26" ht="13.5" customHeight="1" x14ac:dyDescent="0.2">
      <c r="A3" s="26" t="s">
        <v>1138</v>
      </c>
      <c r="B3" s="26" t="s">
        <v>239</v>
      </c>
      <c r="C3" s="26" t="s">
        <v>10</v>
      </c>
      <c r="D3" s="26" t="s">
        <v>240</v>
      </c>
      <c r="E3" s="26">
        <v>14</v>
      </c>
      <c r="F3" s="71">
        <v>70</v>
      </c>
      <c r="G3" s="26">
        <v>145</v>
      </c>
      <c r="H3" s="26">
        <v>200</v>
      </c>
      <c r="I3" s="26">
        <v>233</v>
      </c>
      <c r="J3" s="26">
        <v>66.459999999999994</v>
      </c>
      <c r="K3" s="26">
        <v>20.2</v>
      </c>
      <c r="L3" s="192">
        <f t="shared" ref="L3:L13" si="0">(H3-G3)/I3*100</f>
        <v>23.605150214592275</v>
      </c>
      <c r="M3" s="71">
        <v>130</v>
      </c>
      <c r="N3" s="71"/>
      <c r="O3" s="223"/>
      <c r="P3" s="72"/>
      <c r="Q3" s="72"/>
      <c r="R3" s="72"/>
      <c r="S3" s="67"/>
      <c r="T3" s="52"/>
      <c r="U3" s="52"/>
      <c r="V3" s="52"/>
      <c r="W3" s="52"/>
      <c r="X3" s="52"/>
      <c r="Y3" s="52"/>
      <c r="Z3" s="52"/>
    </row>
    <row r="4" spans="1:26" ht="13.5" customHeight="1" x14ac:dyDescent="0.2">
      <c r="A4" s="262" t="s">
        <v>1139</v>
      </c>
      <c r="B4" s="262" t="s">
        <v>239</v>
      </c>
      <c r="C4" s="262" t="s">
        <v>1140</v>
      </c>
      <c r="D4" s="303" t="s">
        <v>240</v>
      </c>
      <c r="E4" s="262">
        <v>93</v>
      </c>
      <c r="F4" s="262">
        <v>322</v>
      </c>
      <c r="G4" s="262">
        <v>1</v>
      </c>
      <c r="H4" s="262">
        <v>231</v>
      </c>
      <c r="I4" s="303">
        <v>233</v>
      </c>
      <c r="J4" s="262">
        <v>201.7</v>
      </c>
      <c r="K4" s="262">
        <v>20.2</v>
      </c>
      <c r="L4" s="270">
        <f t="shared" si="0"/>
        <v>98.712446351931334</v>
      </c>
      <c r="M4" s="262">
        <v>343</v>
      </c>
      <c r="N4" s="105" t="s">
        <v>866</v>
      </c>
      <c r="O4" s="181">
        <v>0.75</v>
      </c>
      <c r="P4" s="105">
        <v>0.52</v>
      </c>
      <c r="Q4" s="105" t="s">
        <v>10</v>
      </c>
      <c r="R4" s="274">
        <v>0.35549999999999998</v>
      </c>
      <c r="S4" s="262"/>
      <c r="T4" s="52"/>
      <c r="U4" s="52"/>
      <c r="V4" s="52"/>
      <c r="W4" s="52"/>
      <c r="X4" s="52"/>
      <c r="Y4" s="52"/>
      <c r="Z4" s="52"/>
    </row>
    <row r="5" spans="1:26" ht="13.5" customHeight="1" x14ac:dyDescent="0.2">
      <c r="A5" s="26" t="s">
        <v>1141</v>
      </c>
      <c r="B5" s="304" t="s">
        <v>239</v>
      </c>
      <c r="C5" s="317" t="s">
        <v>10</v>
      </c>
      <c r="D5" s="364" t="s">
        <v>240</v>
      </c>
      <c r="E5" s="37">
        <v>93</v>
      </c>
      <c r="F5" s="37">
        <v>153</v>
      </c>
      <c r="G5" s="37">
        <v>1</v>
      </c>
      <c r="H5" s="37">
        <v>63</v>
      </c>
      <c r="I5" s="158">
        <v>233</v>
      </c>
      <c r="J5" s="158">
        <v>47.47</v>
      </c>
      <c r="K5" s="37">
        <v>20.2</v>
      </c>
      <c r="L5" s="190">
        <f t="shared" si="0"/>
        <v>26.609442060085836</v>
      </c>
      <c r="M5" s="366">
        <v>318</v>
      </c>
      <c r="N5" s="158"/>
      <c r="O5" s="189"/>
      <c r="P5" s="61"/>
      <c r="Q5" s="61" t="s">
        <v>10</v>
      </c>
      <c r="R5" s="301"/>
      <c r="S5" s="62"/>
      <c r="T5" s="52"/>
      <c r="U5" s="52"/>
      <c r="V5" s="52"/>
      <c r="W5" s="52"/>
      <c r="X5" s="52"/>
      <c r="Y5" s="52"/>
      <c r="Z5" s="52"/>
    </row>
    <row r="6" spans="1:26" ht="13.5" customHeight="1" x14ac:dyDescent="0.2">
      <c r="A6" s="26"/>
      <c r="B6" s="65"/>
      <c r="C6" s="320"/>
      <c r="D6" s="365"/>
      <c r="E6" s="34">
        <v>150</v>
      </c>
      <c r="F6" s="34">
        <v>297</v>
      </c>
      <c r="G6" s="34">
        <v>79</v>
      </c>
      <c r="H6" s="34">
        <v>231</v>
      </c>
      <c r="I6" s="74">
        <v>233</v>
      </c>
      <c r="J6" s="74">
        <v>151.27000000000001</v>
      </c>
      <c r="K6" s="34">
        <v>20.2</v>
      </c>
      <c r="L6" s="177">
        <f t="shared" si="0"/>
        <v>65.236051502145926</v>
      </c>
      <c r="M6" s="369"/>
      <c r="N6" s="69"/>
      <c r="O6" s="179"/>
      <c r="P6" s="64"/>
      <c r="Q6" s="64" t="s">
        <v>10</v>
      </c>
      <c r="R6" s="286"/>
      <c r="S6" s="59"/>
      <c r="T6" s="52"/>
      <c r="U6" s="52"/>
      <c r="V6" s="52"/>
      <c r="W6" s="52"/>
      <c r="X6" s="52"/>
      <c r="Y6" s="52"/>
      <c r="Z6" s="52"/>
    </row>
    <row r="7" spans="1:26" ht="13.5" customHeight="1" x14ac:dyDescent="0.2">
      <c r="A7" s="259" t="s">
        <v>1142</v>
      </c>
      <c r="B7" s="259" t="s">
        <v>239</v>
      </c>
      <c r="C7" s="259" t="s">
        <v>939</v>
      </c>
      <c r="D7" s="305" t="s">
        <v>240</v>
      </c>
      <c r="E7" s="259">
        <v>94</v>
      </c>
      <c r="F7" s="259">
        <v>343</v>
      </c>
      <c r="G7" s="259">
        <v>1</v>
      </c>
      <c r="H7" s="259">
        <v>231</v>
      </c>
      <c r="I7" s="305">
        <v>233</v>
      </c>
      <c r="J7" s="305">
        <v>229.66</v>
      </c>
      <c r="K7" s="259">
        <v>20.2</v>
      </c>
      <c r="L7" s="278">
        <f t="shared" si="0"/>
        <v>98.712446351931334</v>
      </c>
      <c r="M7" s="269">
        <v>363</v>
      </c>
      <c r="N7" s="85" t="s">
        <v>866</v>
      </c>
      <c r="O7" s="191">
        <v>0.71</v>
      </c>
      <c r="P7" s="85">
        <v>0.5</v>
      </c>
      <c r="Q7" s="85" t="s">
        <v>10</v>
      </c>
      <c r="R7" s="280">
        <v>0.38279999999999997</v>
      </c>
      <c r="S7" s="259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259" t="s">
        <v>1143</v>
      </c>
      <c r="B8" s="259" t="s">
        <v>239</v>
      </c>
      <c r="C8" s="259" t="s">
        <v>1140</v>
      </c>
      <c r="D8" s="305" t="s">
        <v>240</v>
      </c>
      <c r="E8" s="259">
        <v>93</v>
      </c>
      <c r="F8" s="259">
        <v>336</v>
      </c>
      <c r="G8" s="259">
        <v>1</v>
      </c>
      <c r="H8" s="259">
        <v>231</v>
      </c>
      <c r="I8" s="305">
        <v>233</v>
      </c>
      <c r="J8" s="305">
        <v>236.8</v>
      </c>
      <c r="K8" s="259">
        <v>20.2</v>
      </c>
      <c r="L8" s="278">
        <f t="shared" si="0"/>
        <v>98.712446351931334</v>
      </c>
      <c r="M8" s="269">
        <v>356</v>
      </c>
      <c r="N8" s="259" t="s">
        <v>866</v>
      </c>
      <c r="O8" s="260">
        <v>0.72</v>
      </c>
      <c r="P8" s="259">
        <v>0.52</v>
      </c>
      <c r="Q8" s="259" t="s">
        <v>10</v>
      </c>
      <c r="R8" s="261">
        <v>0.37890000000000001</v>
      </c>
      <c r="S8" s="259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259" t="s">
        <v>1144</v>
      </c>
      <c r="B9" s="259" t="s">
        <v>239</v>
      </c>
      <c r="C9" s="259" t="s">
        <v>1140</v>
      </c>
      <c r="D9" s="305" t="s">
        <v>240</v>
      </c>
      <c r="E9" s="259">
        <v>93</v>
      </c>
      <c r="F9" s="259">
        <v>317</v>
      </c>
      <c r="G9" s="305">
        <v>1</v>
      </c>
      <c r="H9" s="259">
        <v>231</v>
      </c>
      <c r="I9" s="305">
        <v>233</v>
      </c>
      <c r="J9" s="305">
        <v>227.08</v>
      </c>
      <c r="K9" s="259">
        <v>20.2</v>
      </c>
      <c r="L9" s="278">
        <f t="shared" si="0"/>
        <v>98.712446351931334</v>
      </c>
      <c r="M9" s="269">
        <v>337</v>
      </c>
      <c r="N9" s="259" t="s">
        <v>866</v>
      </c>
      <c r="O9" s="260">
        <v>0.77</v>
      </c>
      <c r="P9" s="259">
        <v>0.56000000000000005</v>
      </c>
      <c r="Q9" s="259" t="s">
        <v>10</v>
      </c>
      <c r="R9" s="261">
        <v>0.37209999999999999</v>
      </c>
      <c r="S9" s="259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26" t="s">
        <v>1145</v>
      </c>
      <c r="B10" s="26" t="s">
        <v>239</v>
      </c>
      <c r="C10" s="26" t="s">
        <v>10</v>
      </c>
      <c r="D10" s="71" t="s">
        <v>240</v>
      </c>
      <c r="E10" s="26">
        <v>1</v>
      </c>
      <c r="F10" s="26">
        <v>177</v>
      </c>
      <c r="G10" s="71">
        <v>43</v>
      </c>
      <c r="H10" s="26">
        <v>204</v>
      </c>
      <c r="I10" s="71">
        <v>233</v>
      </c>
      <c r="J10" s="71">
        <v>156.11000000000001</v>
      </c>
      <c r="K10" s="26">
        <v>20.2</v>
      </c>
      <c r="L10" s="192">
        <f t="shared" si="0"/>
        <v>69.098712446351925</v>
      </c>
      <c r="M10" s="72">
        <v>179</v>
      </c>
      <c r="N10" s="71"/>
      <c r="O10" s="179"/>
      <c r="P10" s="64"/>
      <c r="Q10" s="64" t="s">
        <v>10</v>
      </c>
      <c r="R10" s="286"/>
      <c r="S10" s="67"/>
      <c r="T10" s="52"/>
      <c r="U10" s="52"/>
      <c r="V10" s="52"/>
      <c r="W10" s="52"/>
      <c r="X10" s="52"/>
      <c r="Y10" s="52"/>
      <c r="Z10" s="52"/>
    </row>
    <row r="11" spans="1:26" ht="13.5" customHeight="1" x14ac:dyDescent="0.2">
      <c r="A11" s="259" t="s">
        <v>1146</v>
      </c>
      <c r="B11" s="259" t="s">
        <v>239</v>
      </c>
      <c r="C11" s="259" t="s">
        <v>1140</v>
      </c>
      <c r="D11" s="259" t="s">
        <v>240</v>
      </c>
      <c r="E11" s="305">
        <v>93</v>
      </c>
      <c r="F11" s="259">
        <v>336</v>
      </c>
      <c r="G11" s="306">
        <v>1</v>
      </c>
      <c r="H11" s="259">
        <v>231</v>
      </c>
      <c r="I11" s="305">
        <v>233</v>
      </c>
      <c r="J11" s="305">
        <v>237.21</v>
      </c>
      <c r="K11" s="259">
        <v>20.2</v>
      </c>
      <c r="L11" s="278">
        <f t="shared" si="0"/>
        <v>98.712446351931334</v>
      </c>
      <c r="M11" s="269">
        <v>353</v>
      </c>
      <c r="N11" s="259" t="s">
        <v>866</v>
      </c>
      <c r="O11" s="260">
        <v>0.73</v>
      </c>
      <c r="P11" s="259">
        <v>0.53</v>
      </c>
      <c r="Q11" s="259" t="s">
        <v>10</v>
      </c>
      <c r="R11" s="261">
        <v>0.38279999999999997</v>
      </c>
      <c r="S11" s="259"/>
      <c r="T11" s="52"/>
      <c r="U11" s="52"/>
      <c r="V11" s="52"/>
      <c r="W11" s="52"/>
      <c r="X11" s="52"/>
      <c r="Y11" s="52"/>
      <c r="Z11" s="52"/>
    </row>
    <row r="12" spans="1:26" ht="13.5" customHeight="1" x14ac:dyDescent="0.2">
      <c r="A12" s="26" t="s">
        <v>1147</v>
      </c>
      <c r="B12" s="26" t="s">
        <v>239</v>
      </c>
      <c r="C12" s="26" t="s">
        <v>1140</v>
      </c>
      <c r="D12" s="26" t="s">
        <v>240</v>
      </c>
      <c r="E12" s="72">
        <v>93</v>
      </c>
      <c r="F12" s="26">
        <v>166</v>
      </c>
      <c r="G12" s="72">
        <v>1</v>
      </c>
      <c r="H12" s="26">
        <v>76</v>
      </c>
      <c r="I12" s="71">
        <v>233</v>
      </c>
      <c r="J12" s="26">
        <v>76.989999999999995</v>
      </c>
      <c r="K12" s="71">
        <v>20.2</v>
      </c>
      <c r="L12" s="192">
        <f t="shared" si="0"/>
        <v>32.188841201716741</v>
      </c>
      <c r="M12" s="72">
        <v>183</v>
      </c>
      <c r="N12" s="71"/>
      <c r="O12" s="179"/>
      <c r="P12" s="64"/>
      <c r="Q12" s="64"/>
      <c r="R12" s="286"/>
      <c r="S12" s="67"/>
      <c r="T12" s="52"/>
      <c r="U12" s="52"/>
      <c r="V12" s="52"/>
      <c r="W12" s="52"/>
      <c r="X12" s="52"/>
      <c r="Y12" s="52"/>
      <c r="Z12" s="52"/>
    </row>
    <row r="13" spans="1:26" ht="13.5" customHeight="1" x14ac:dyDescent="0.2">
      <c r="A13" s="259" t="s">
        <v>1148</v>
      </c>
      <c r="B13" s="259" t="s">
        <v>239</v>
      </c>
      <c r="C13" s="259" t="s">
        <v>1140</v>
      </c>
      <c r="D13" s="259" t="s">
        <v>240</v>
      </c>
      <c r="E13" s="269">
        <v>93</v>
      </c>
      <c r="F13" s="259">
        <v>309</v>
      </c>
      <c r="G13" s="259">
        <v>1</v>
      </c>
      <c r="H13" s="269">
        <v>200</v>
      </c>
      <c r="I13" s="259">
        <v>233</v>
      </c>
      <c r="J13" s="259">
        <v>219.85</v>
      </c>
      <c r="K13" s="259">
        <v>20.2</v>
      </c>
      <c r="L13" s="278">
        <f t="shared" si="0"/>
        <v>85.407725321888421</v>
      </c>
      <c r="M13" s="259">
        <v>384</v>
      </c>
      <c r="N13" s="259" t="s">
        <v>866</v>
      </c>
      <c r="O13" s="260">
        <v>0.6</v>
      </c>
      <c r="P13" s="259">
        <v>0.43</v>
      </c>
      <c r="Q13" s="259" t="s">
        <v>10</v>
      </c>
      <c r="R13" s="261">
        <v>0.35809999999999997</v>
      </c>
      <c r="S13" s="259"/>
      <c r="T13" s="52"/>
      <c r="U13" s="52"/>
      <c r="V13" s="52"/>
      <c r="W13" s="52"/>
      <c r="X13" s="52"/>
      <c r="Y13" s="52"/>
      <c r="Z13" s="52"/>
    </row>
    <row r="14" spans="1:26" ht="13.5" customHeight="1" x14ac:dyDescent="0.2">
      <c r="A14" s="26" t="s">
        <v>1149</v>
      </c>
      <c r="B14" s="26" t="s">
        <v>239</v>
      </c>
      <c r="C14" s="26" t="s">
        <v>10</v>
      </c>
      <c r="D14" s="26" t="s">
        <v>240</v>
      </c>
      <c r="E14" s="26" t="s">
        <v>10</v>
      </c>
      <c r="F14" s="26" t="s">
        <v>10</v>
      </c>
      <c r="G14" s="26" t="s">
        <v>10</v>
      </c>
      <c r="H14" s="67" t="s">
        <v>10</v>
      </c>
      <c r="I14" s="26" t="s">
        <v>10</v>
      </c>
      <c r="J14" s="67" t="s">
        <v>10</v>
      </c>
      <c r="K14" s="26">
        <v>20.2</v>
      </c>
      <c r="L14" s="192" t="s">
        <v>10</v>
      </c>
      <c r="M14" s="71">
        <v>105</v>
      </c>
      <c r="N14" s="71"/>
      <c r="O14" s="179"/>
      <c r="P14" s="64"/>
      <c r="Q14" s="64"/>
      <c r="R14" s="286"/>
      <c r="S14" s="67"/>
      <c r="T14" s="52"/>
      <c r="U14" s="52"/>
      <c r="V14" s="52"/>
      <c r="W14" s="52"/>
      <c r="X14" s="52"/>
      <c r="Y14" s="52"/>
      <c r="Z14" s="52"/>
    </row>
    <row r="15" spans="1:26" ht="13.5" customHeight="1" x14ac:dyDescent="0.2">
      <c r="A15" s="77" t="s">
        <v>1150</v>
      </c>
      <c r="B15" s="77" t="s">
        <v>239</v>
      </c>
      <c r="C15" s="77" t="s">
        <v>1151</v>
      </c>
      <c r="D15" s="77" t="s">
        <v>240</v>
      </c>
      <c r="E15" s="77">
        <v>202</v>
      </c>
      <c r="F15" s="77">
        <v>469</v>
      </c>
      <c r="G15" s="77">
        <v>1</v>
      </c>
      <c r="H15" s="152">
        <v>231</v>
      </c>
      <c r="I15" s="77">
        <v>233</v>
      </c>
      <c r="J15" s="78">
        <v>213.22</v>
      </c>
      <c r="K15" s="78">
        <v>20.2</v>
      </c>
      <c r="L15" s="185">
        <f t="shared" ref="L15:L18" si="1">(H15-G15)/I15*100</f>
        <v>98.712446351931334</v>
      </c>
      <c r="M15" s="77">
        <v>472</v>
      </c>
      <c r="N15" s="77" t="s">
        <v>866</v>
      </c>
      <c r="O15" s="186">
        <v>0.53</v>
      </c>
      <c r="P15" s="77">
        <v>0.36</v>
      </c>
      <c r="Q15" s="77" t="s">
        <v>10</v>
      </c>
      <c r="R15" s="294">
        <v>0.34399999999999997</v>
      </c>
      <c r="S15" s="77"/>
      <c r="T15" s="121"/>
      <c r="U15" s="52"/>
      <c r="V15" s="52"/>
      <c r="W15" s="52"/>
      <c r="X15" s="52"/>
      <c r="Y15" s="52"/>
      <c r="Z15" s="52"/>
    </row>
    <row r="16" spans="1:26" ht="13.5" customHeight="1" x14ac:dyDescent="0.2">
      <c r="A16" s="86"/>
      <c r="B16" s="85" t="s">
        <v>1152</v>
      </c>
      <c r="C16" s="84"/>
      <c r="D16" s="84" t="s">
        <v>1153</v>
      </c>
      <c r="E16" s="84">
        <v>15</v>
      </c>
      <c r="F16" s="84">
        <v>69</v>
      </c>
      <c r="G16" s="84">
        <v>185</v>
      </c>
      <c r="H16" s="153">
        <v>239</v>
      </c>
      <c r="I16" s="85">
        <v>239</v>
      </c>
      <c r="J16" s="155" t="s">
        <v>1154</v>
      </c>
      <c r="K16" s="153" t="s">
        <v>1155</v>
      </c>
      <c r="L16" s="187">
        <f t="shared" si="1"/>
        <v>22.594142259414227</v>
      </c>
      <c r="M16" s="84"/>
      <c r="N16" s="85"/>
      <c r="O16" s="191"/>
      <c r="P16" s="85"/>
      <c r="Q16" s="85"/>
      <c r="R16" s="85"/>
      <c r="S16" s="85"/>
      <c r="T16" s="52"/>
      <c r="U16" s="52"/>
      <c r="V16" s="52"/>
      <c r="W16" s="52"/>
      <c r="X16" s="52"/>
      <c r="Y16" s="52"/>
      <c r="Z16" s="52"/>
    </row>
    <row r="17" spans="1:26" ht="13.5" customHeight="1" x14ac:dyDescent="0.2">
      <c r="A17" s="259" t="s">
        <v>1156</v>
      </c>
      <c r="B17" s="259" t="s">
        <v>239</v>
      </c>
      <c r="C17" s="259" t="s">
        <v>918</v>
      </c>
      <c r="D17" s="259" t="s">
        <v>240</v>
      </c>
      <c r="E17" s="259">
        <v>125</v>
      </c>
      <c r="F17" s="259">
        <v>351</v>
      </c>
      <c r="G17" s="259">
        <v>1</v>
      </c>
      <c r="H17" s="269">
        <v>231</v>
      </c>
      <c r="I17" s="259">
        <v>233</v>
      </c>
      <c r="J17" s="269">
        <v>236.71</v>
      </c>
      <c r="K17" s="269">
        <v>20.2</v>
      </c>
      <c r="L17" s="278">
        <f t="shared" si="1"/>
        <v>98.712446351931334</v>
      </c>
      <c r="M17" s="259">
        <v>392</v>
      </c>
      <c r="N17" s="259" t="s">
        <v>866</v>
      </c>
      <c r="O17" s="260">
        <v>0.67</v>
      </c>
      <c r="P17" s="259">
        <v>0.46</v>
      </c>
      <c r="Q17" s="259" t="s">
        <v>10</v>
      </c>
      <c r="R17" s="261">
        <v>0.33710000000000001</v>
      </c>
      <c r="S17" s="259"/>
      <c r="T17" s="52"/>
      <c r="U17" s="52"/>
      <c r="V17" s="52"/>
      <c r="W17" s="52"/>
      <c r="X17" s="52"/>
      <c r="Y17" s="52"/>
      <c r="Z17" s="52"/>
    </row>
    <row r="18" spans="1:26" ht="13.5" customHeight="1" x14ac:dyDescent="0.2">
      <c r="A18" s="259" t="s">
        <v>1157</v>
      </c>
      <c r="B18" s="259" t="s">
        <v>239</v>
      </c>
      <c r="C18" s="259" t="s">
        <v>1140</v>
      </c>
      <c r="D18" s="259" t="s">
        <v>240</v>
      </c>
      <c r="E18" s="259">
        <v>93</v>
      </c>
      <c r="F18" s="259">
        <v>357</v>
      </c>
      <c r="G18" s="269">
        <v>1</v>
      </c>
      <c r="H18" s="259">
        <v>231</v>
      </c>
      <c r="I18" s="259">
        <v>233</v>
      </c>
      <c r="J18" s="269">
        <v>218.94</v>
      </c>
      <c r="K18" s="269">
        <v>20.2</v>
      </c>
      <c r="L18" s="278">
        <f t="shared" si="1"/>
        <v>98.712446351931334</v>
      </c>
      <c r="M18" s="259">
        <v>360</v>
      </c>
      <c r="N18" s="259" t="s">
        <v>866</v>
      </c>
      <c r="O18" s="260">
        <v>0.69</v>
      </c>
      <c r="P18" s="259">
        <v>0.47</v>
      </c>
      <c r="Q18" s="269" t="s">
        <v>10</v>
      </c>
      <c r="R18" s="261">
        <v>0.34799999999999998</v>
      </c>
      <c r="S18" s="259"/>
      <c r="T18" s="52"/>
      <c r="U18" s="52"/>
      <c r="V18" s="52"/>
      <c r="W18" s="52"/>
      <c r="X18" s="52"/>
      <c r="Y18" s="52"/>
      <c r="Z18" s="52"/>
    </row>
    <row r="19" spans="1:26" ht="13.5" customHeight="1" x14ac:dyDescent="0.2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3.5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3.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3.5" customHeight="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3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3.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3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3.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3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3.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3.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3.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3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3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3.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3.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3.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3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3.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3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3.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3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3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3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3.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3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3.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3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3.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3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3.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3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3.5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3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3.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3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3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3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3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3.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3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3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3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3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3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3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3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3.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3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3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3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3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3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3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3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3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3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3.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3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3.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3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3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3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3.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3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3.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3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3.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3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3.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3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3.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3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3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3.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3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3.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3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3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3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3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3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3.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3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3.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3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3.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3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3.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3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3.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3.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3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3.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3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3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3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3.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3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3.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3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3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3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3.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3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3.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3.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3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3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3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3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3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3.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3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3.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3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3.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3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3.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3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3.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3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3.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3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3.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3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3.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3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3.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3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3.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3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3.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3.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3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3.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3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3.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3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3.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3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3.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3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3.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3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3.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3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3.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3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3.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3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3.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3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3.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3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3.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3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3.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3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3.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3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3.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3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3.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3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3.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3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3.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3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3.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3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3.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3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3.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3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3.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3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3.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3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3.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3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3.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3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3.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3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3.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3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3.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3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3.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3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3.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3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3.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3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3.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3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3.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3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3.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3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3.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3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3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3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3.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3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3.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3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3.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3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3.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3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3.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3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3.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3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3.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3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3.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3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3.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3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3.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3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3.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3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3.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3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3.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3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3.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3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3.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3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3.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3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3.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3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3.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3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3.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3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3.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3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3.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3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3.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3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3.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3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3.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3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3.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3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3.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3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3.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3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3.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3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3.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3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3.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3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3.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3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3.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3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3.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3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3.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3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3.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3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3.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3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3.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3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3.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3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3.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3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3.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3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3.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3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3.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3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3.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3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3.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3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3.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3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3.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3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3.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3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3.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3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3.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3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3.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3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3.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3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3.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3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3.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3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3.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3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3.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3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3.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3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3.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3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3.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3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3.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3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3.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3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3.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3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3.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3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3.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3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3.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3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3.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3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3.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3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3.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3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3.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3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3.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3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3.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3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3.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3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3.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3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3.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3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3.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3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3.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3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3.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3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3.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3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3.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3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3.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3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3.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3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3.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3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3.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3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3.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3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3.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3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3.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3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3.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3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3.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3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3.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3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3.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3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3.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3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3.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3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3.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3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3.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3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3.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3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3.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3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3.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3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3.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3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3.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3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3.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3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3.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3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3.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3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3.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3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3.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3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3.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3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3.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3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3.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3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3.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3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3.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3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3.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3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3.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3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3.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3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3.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3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3.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3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3.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3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3.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3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3.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3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3.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3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3.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3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3.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3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3.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3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3.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3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3.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3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3.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3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3.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3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3.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3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3.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3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3.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3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3.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3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3.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3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3.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3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3.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3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3.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3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3.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3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3.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3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3.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3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3.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3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3.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3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3.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3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3.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3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3.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3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3.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3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3.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3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3.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3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3.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3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3.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3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3.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3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3.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3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3.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3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3.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3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3.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3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3.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3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3.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3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3.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3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3.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3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3.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3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3.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3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3.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3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3.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3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3.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3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3.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3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3.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3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3.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3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3.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3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3.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3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3.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3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3.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3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3.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3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3.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3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3.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3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3.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3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3.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3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3.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3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3.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3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3.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3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3.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3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3.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3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3.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3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3.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3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3.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3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3.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3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3.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3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3.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3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3.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3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3.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3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3.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3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3.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3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3.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3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3.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3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3.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3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3.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3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3.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3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3.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3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3.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3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3.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3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3.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3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3.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3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3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3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3.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3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3.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3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3.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3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3.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3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3.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3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3.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3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3.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3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3.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3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3.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3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3.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3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3.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3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3.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3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3.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3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3.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3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3.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3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3.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3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3.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3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3.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3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3.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3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3.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3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3.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3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3.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3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3.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3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3.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3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3.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3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3.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3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3.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3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3.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3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3.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3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3.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3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3.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3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3.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3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3.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3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3.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3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3.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3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3.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3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3.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3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3.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3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3.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3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3.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3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3.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3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3.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3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3.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3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3.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3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3.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3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3.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3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3.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3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3.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3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3.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3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3.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3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3.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3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3.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3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3.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3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3.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3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3.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3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3.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3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3.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3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3.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3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3.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3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3.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3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3.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3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3.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3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3.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3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3.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3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3.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3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3.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3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3.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3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3.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3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3.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3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3.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3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3.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3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3.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3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3.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3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3.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3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3.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3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3.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3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3.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3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3.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3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3.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3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3.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3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3.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3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3.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3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3.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3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3.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3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3.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3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3.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3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3.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3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3.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3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3.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3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3.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3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3.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3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3.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3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3.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3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3.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3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3.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3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3.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3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3.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3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3.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3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3.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3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3.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3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3.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3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3.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3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3.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3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3.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3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3.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3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3.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3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3.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3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3.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3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3.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3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3.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3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3.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3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3.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3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3.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3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3.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3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3.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3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3.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3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3.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3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3.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3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3.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3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3.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3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3.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3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3.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3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3.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3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3.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3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3.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3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3.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3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3.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3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3.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3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3.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3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3.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3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3.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3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3.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3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3.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3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3.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3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3.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3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3.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3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3.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3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3.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3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3.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3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3.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3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3.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3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3.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3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3.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3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3.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3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3.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3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3.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3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3.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3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3.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3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3.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3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3.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3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3.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3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3.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3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3.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3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3.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3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3.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3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3.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3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3.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3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3.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3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3.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3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3.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3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3.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3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3.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3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3.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3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3.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3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3.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3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3.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3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3.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3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3.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3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3.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3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3.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3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3.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3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3.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3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3.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3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3.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3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3.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3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3.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3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3.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3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3.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3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3.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3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3.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3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3.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3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3.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3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3.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3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3.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3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3.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3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3.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3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3.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3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3.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3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3.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3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3.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3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3.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3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3.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3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3.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3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3.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3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3.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3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3.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3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3.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3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3.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3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3.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3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3.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3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3.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3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3.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3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3.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3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3.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3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3.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3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3.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3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3.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3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3.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3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3.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3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3.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3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3.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3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3.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3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3.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3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3.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3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3.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3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3.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3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3.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3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3.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3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3.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3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3.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3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3.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3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3.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3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3.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3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3.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3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3.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3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3.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3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3.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3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3.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3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3.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3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3.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3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3.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3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3.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3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3.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3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3.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3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3.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3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3.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3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3.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3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3.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3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3.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3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3.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3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3.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3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3.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3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3.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3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3.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3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3.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3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3.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3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3.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3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3.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3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3.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3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3.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3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3.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3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3.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3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3.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3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3.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3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3.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3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3.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3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3.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3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3.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3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3.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3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3.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3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3.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3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3.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3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3.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3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3.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3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3.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3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3.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3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3.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3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3.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3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3.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3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3.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3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3.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3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3.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3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3.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3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3.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3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3.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3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3.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3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3.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3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3.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3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3.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3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3.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3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3.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3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3.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3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3.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3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3.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3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3.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3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3.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3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3.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3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3.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3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3.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3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3.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3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3.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3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3.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3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3.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3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3.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3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3.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3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3.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3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3.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3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3.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3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3.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3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3.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3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3.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3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3.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3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3.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3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3.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3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3.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3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3.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3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3.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3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3.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3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3.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3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3.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3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3.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3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3.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3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3.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3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3.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3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3.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3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3.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3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3.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3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3.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3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3.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3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3.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3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3.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3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3.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3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3.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3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3.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3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3.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3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3.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3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3.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3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3.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3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3.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3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3.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3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3.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3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3.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3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3.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3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3.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3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3.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3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3.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3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3.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3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3.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3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3.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3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3.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3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3.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3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3.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3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3.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3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3.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3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3.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3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3.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3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3.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3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3.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3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3.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3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3.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3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3.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3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3.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3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3.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3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3.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3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3.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3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3.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3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3.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3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3.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3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3.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3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3.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3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3.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3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3.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3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3.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3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3.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3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3.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3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3.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3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3.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3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3.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3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3.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3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3.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3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3.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3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3.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3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3.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3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3.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3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3.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3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3.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3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3.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3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3.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3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3.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3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3.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3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3.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3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3.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3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3.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3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3.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3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3.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3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3.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3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3.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3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3.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3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3.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3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3.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3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3.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3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3.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3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3.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3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3.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3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3.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3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3.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3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3.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3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3.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3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3.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3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3.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3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3.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3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3.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3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3.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3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3.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3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3.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3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3.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3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3.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3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3.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3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3.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3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3.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3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3.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3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3.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3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3.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3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3.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3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3.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3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3.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3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3.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3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3.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3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3.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3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3.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3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3.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3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3.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3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3.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3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3.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3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3.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3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3.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3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3.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3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3.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3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3.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3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3.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3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3.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3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3.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3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3.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3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3.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3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3.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3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3.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3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3.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3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3.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3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3.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3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3.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3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3.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3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3.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3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3.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3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3.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3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3.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3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3.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3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3.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3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3.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3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3.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3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3.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3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3.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3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3.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3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3.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3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3.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3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3.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3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3.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3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3.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3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3.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3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3.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3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3.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3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3.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3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3.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3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3.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3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3.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3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3.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3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3.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3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3.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3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3.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3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3.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3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3.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3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3.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3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3.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3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3.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3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3.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3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3.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3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3.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3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3.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3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3.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3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3.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3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3.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3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3.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3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3.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3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3.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3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3.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3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3.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3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3.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3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3.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3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3.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3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3.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3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3.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3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3.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3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3.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3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3.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3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3.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3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3.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3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3.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3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3.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3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3.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3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3.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3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3.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3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3.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3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3.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3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3.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3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3.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3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3.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3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3.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3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3.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3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3.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3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3.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3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3.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3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3.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3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3.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3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3.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3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3.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3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3.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3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3.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3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3.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3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3.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3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3.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3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3.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3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3.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3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3.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3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3.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3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3.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3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3.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3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3.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3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3.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3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3.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3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3.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3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3.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3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3.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3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3.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3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3.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3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3.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3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3.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3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3.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3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3.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3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3.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3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3.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3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3.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3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3.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3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3.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3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3.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3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3.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3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3.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3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3.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3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3.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3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3.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3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3.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3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3.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3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3.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3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3.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3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3.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3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3.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3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3.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3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3.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3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3.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3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3.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3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3.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3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3.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3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3.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3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3.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3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3.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3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3.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3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3.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3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3.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3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3.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3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3.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3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3.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3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3.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3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3.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3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3.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3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3.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3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3.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3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3.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3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3.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3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3.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3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3.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3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3.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3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3.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3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3.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3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3.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3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3.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3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3.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3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3.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3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3.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3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3.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3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3.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3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3.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3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3.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3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3.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3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3.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3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3.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3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3.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3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3.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3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3.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3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3.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3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3.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3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3.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3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3.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3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3.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3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3.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3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3.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3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3.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3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3.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3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3.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3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3.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3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3.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3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3.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3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3.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3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3.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3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3.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3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3.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3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3.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3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3.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3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3.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3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3.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3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3.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3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3.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3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3.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3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3.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3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3.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3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3.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3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3.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3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3.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3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3.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3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3.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3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3.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3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3.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3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3.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3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3.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3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3.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3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3.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3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3.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3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3.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3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3.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3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3.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3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3.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3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3.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3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3.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3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3.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3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3.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3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3.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3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3.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3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3.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3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3.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3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3.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3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3.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3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3.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3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3.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3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3.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3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3.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3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3.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3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3.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3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3.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3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3.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3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3.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3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3.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3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3.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3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3.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3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3.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3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3.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3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3.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3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3.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3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3.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3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3.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3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3.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3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3.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3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3.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3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3.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3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3.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3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3.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3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3.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3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3.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3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4">
    <mergeCell ref="A1:K1"/>
    <mergeCell ref="C5:C6"/>
    <mergeCell ref="D5:D6"/>
    <mergeCell ref="M5:M6"/>
  </mergeCells>
  <pageMargins left="0.511811024" right="0.511811024" top="0.78740157499999996" bottom="0.7874015749999999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Z1000"/>
  <sheetViews>
    <sheetView showGridLines="0" zoomScaleNormal="100" workbookViewId="0">
      <pane ySplit="1" topLeftCell="A2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15" style="5" customWidth="1"/>
    <col min="3" max="3" width="18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2" width="36.83203125" style="5" customWidth="1"/>
    <col min="13" max="13" width="24.33203125" style="5" customWidth="1"/>
    <col min="14" max="14" width="8.6640625" style="5" customWidth="1"/>
    <col min="15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44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4"/>
      <c r="U1" s="4"/>
      <c r="V1" s="4"/>
      <c r="W1" s="4"/>
      <c r="X1" s="4"/>
      <c r="Y1" s="4"/>
      <c r="Z1" s="4"/>
    </row>
    <row r="2" spans="1:26" ht="54.75" customHeight="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4"/>
      <c r="U2" s="4"/>
      <c r="V2" s="4"/>
      <c r="W2" s="4"/>
      <c r="X2" s="4"/>
      <c r="Y2" s="4"/>
      <c r="Z2" s="4"/>
    </row>
    <row r="3" spans="1:26" ht="13.5" customHeight="1" x14ac:dyDescent="0.2">
      <c r="A3" s="30" t="s">
        <v>1158</v>
      </c>
      <c r="B3" s="30" t="s">
        <v>198</v>
      </c>
      <c r="C3" s="30" t="s">
        <v>10</v>
      </c>
      <c r="D3" s="30" t="s">
        <v>1159</v>
      </c>
      <c r="E3" s="30">
        <v>1</v>
      </c>
      <c r="F3" s="30">
        <v>214</v>
      </c>
      <c r="G3" s="30">
        <v>316</v>
      </c>
      <c r="H3" s="30">
        <v>512</v>
      </c>
      <c r="I3" s="30">
        <v>512</v>
      </c>
      <c r="J3" s="30">
        <v>213.57</v>
      </c>
      <c r="K3" s="178" t="s">
        <v>242</v>
      </c>
      <c r="L3" s="178">
        <f t="shared" ref="L3:L36" si="0">(H3-G3)/I3*100</f>
        <v>38.28125</v>
      </c>
      <c r="M3" s="30">
        <v>224</v>
      </c>
      <c r="N3" s="52"/>
      <c r="O3" s="53"/>
      <c r="P3" s="52"/>
      <c r="Q3" s="52"/>
      <c r="R3" s="52"/>
      <c r="S3" s="58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26" t="s">
        <v>1160</v>
      </c>
      <c r="B4" s="30" t="s">
        <v>198</v>
      </c>
      <c r="C4" s="26" t="s">
        <v>10</v>
      </c>
      <c r="D4" s="26" t="s">
        <v>1159</v>
      </c>
      <c r="E4" s="26">
        <v>1</v>
      </c>
      <c r="F4" s="26">
        <v>71</v>
      </c>
      <c r="G4" s="26">
        <v>426</v>
      </c>
      <c r="H4" s="26">
        <v>494</v>
      </c>
      <c r="I4" s="26">
        <v>512</v>
      </c>
      <c r="J4" s="26">
        <v>79.91</v>
      </c>
      <c r="K4" s="178" t="s">
        <v>242</v>
      </c>
      <c r="L4" s="178">
        <f t="shared" si="0"/>
        <v>13.28125</v>
      </c>
      <c r="M4" s="26">
        <v>71</v>
      </c>
      <c r="N4" s="52"/>
      <c r="O4" s="53"/>
      <c r="P4" s="52"/>
      <c r="Q4" s="52"/>
      <c r="R4" s="52"/>
      <c r="S4" s="58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6" t="s">
        <v>1161</v>
      </c>
      <c r="B5" s="26" t="s">
        <v>198</v>
      </c>
      <c r="C5" s="26" t="s">
        <v>10</v>
      </c>
      <c r="D5" s="26" t="s">
        <v>1159</v>
      </c>
      <c r="E5" s="26">
        <v>6</v>
      </c>
      <c r="F5" s="26">
        <v>106</v>
      </c>
      <c r="G5" s="26">
        <v>179</v>
      </c>
      <c r="H5" s="26">
        <v>278</v>
      </c>
      <c r="I5" s="26">
        <v>512</v>
      </c>
      <c r="J5" s="26">
        <v>85.03</v>
      </c>
      <c r="K5" s="178" t="s">
        <v>242</v>
      </c>
      <c r="L5" s="178">
        <f t="shared" si="0"/>
        <v>19.3359375</v>
      </c>
      <c r="M5" s="26">
        <v>112</v>
      </c>
      <c r="N5" s="52"/>
      <c r="O5" s="53"/>
      <c r="P5" s="52"/>
      <c r="Q5" s="52"/>
      <c r="R5" s="52"/>
      <c r="S5" s="58"/>
      <c r="T5" s="52"/>
      <c r="U5" s="4"/>
      <c r="V5" s="4"/>
      <c r="W5" s="4"/>
      <c r="X5" s="4"/>
      <c r="Y5" s="4"/>
      <c r="Z5" s="4"/>
    </row>
    <row r="6" spans="1:26" ht="13.5" customHeight="1" x14ac:dyDescent="0.2">
      <c r="A6" s="37" t="s">
        <v>1162</v>
      </c>
      <c r="B6" s="37" t="s">
        <v>198</v>
      </c>
      <c r="C6" s="37" t="s">
        <v>10</v>
      </c>
      <c r="D6" s="37" t="s">
        <v>1159</v>
      </c>
      <c r="E6" s="37">
        <v>6</v>
      </c>
      <c r="F6" s="37">
        <v>106</v>
      </c>
      <c r="G6" s="37">
        <v>179</v>
      </c>
      <c r="H6" s="37">
        <v>278</v>
      </c>
      <c r="I6" s="37">
        <v>512</v>
      </c>
      <c r="J6" s="37">
        <v>85.03</v>
      </c>
      <c r="K6" s="178" t="s">
        <v>242</v>
      </c>
      <c r="L6" s="178">
        <f t="shared" si="0"/>
        <v>19.3359375</v>
      </c>
      <c r="M6" s="37">
        <v>112</v>
      </c>
      <c r="N6" s="52"/>
      <c r="O6" s="53"/>
      <c r="P6" s="52"/>
      <c r="Q6" s="52"/>
      <c r="R6" s="52"/>
      <c r="S6" s="58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6" t="s">
        <v>1163</v>
      </c>
      <c r="B7" s="37" t="s">
        <v>198</v>
      </c>
      <c r="C7" s="26" t="s">
        <v>10</v>
      </c>
      <c r="D7" s="26" t="s">
        <v>1159</v>
      </c>
      <c r="E7" s="26">
        <v>6</v>
      </c>
      <c r="F7" s="26">
        <v>106</v>
      </c>
      <c r="G7" s="26">
        <v>179</v>
      </c>
      <c r="H7" s="26">
        <v>278</v>
      </c>
      <c r="I7" s="26">
        <v>512</v>
      </c>
      <c r="J7" s="26">
        <v>85.03</v>
      </c>
      <c r="K7" s="178" t="s">
        <v>242</v>
      </c>
      <c r="L7" s="178">
        <f t="shared" si="0"/>
        <v>19.3359375</v>
      </c>
      <c r="M7" s="26">
        <v>112</v>
      </c>
      <c r="N7" s="52"/>
      <c r="O7" s="53"/>
      <c r="P7" s="52"/>
      <c r="Q7" s="52"/>
      <c r="R7" s="52"/>
      <c r="S7" s="58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71" t="s">
        <v>1164</v>
      </c>
      <c r="B8" s="26" t="s">
        <v>198</v>
      </c>
      <c r="C8" s="67" t="s">
        <v>10</v>
      </c>
      <c r="D8" s="26" t="s">
        <v>1159</v>
      </c>
      <c r="E8" s="26">
        <v>1</v>
      </c>
      <c r="F8" s="26">
        <v>192</v>
      </c>
      <c r="G8" s="26">
        <v>97</v>
      </c>
      <c r="H8" s="26">
        <v>287</v>
      </c>
      <c r="I8" s="26">
        <v>512</v>
      </c>
      <c r="J8" s="4">
        <v>258.57</v>
      </c>
      <c r="K8" s="178" t="s">
        <v>242</v>
      </c>
      <c r="L8" s="178">
        <f t="shared" si="0"/>
        <v>37.109375</v>
      </c>
      <c r="M8" s="26">
        <v>202</v>
      </c>
      <c r="N8" s="52"/>
      <c r="O8" s="53"/>
      <c r="P8" s="52"/>
      <c r="Q8" s="52"/>
      <c r="R8" s="52"/>
      <c r="S8" s="58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6" t="s">
        <v>1165</v>
      </c>
      <c r="B9" s="30" t="s">
        <v>198</v>
      </c>
      <c r="C9" s="26" t="s">
        <v>10</v>
      </c>
      <c r="D9" s="26" t="s">
        <v>1159</v>
      </c>
      <c r="E9" s="26">
        <v>1</v>
      </c>
      <c r="F9" s="26">
        <v>120</v>
      </c>
      <c r="G9" s="26">
        <v>97</v>
      </c>
      <c r="H9" s="26">
        <v>216</v>
      </c>
      <c r="I9" s="26">
        <v>512</v>
      </c>
      <c r="J9" s="26">
        <v>182.25</v>
      </c>
      <c r="K9" s="178" t="s">
        <v>242</v>
      </c>
      <c r="L9" s="178">
        <f t="shared" si="0"/>
        <v>23.2421875</v>
      </c>
      <c r="M9" s="26">
        <v>121</v>
      </c>
      <c r="N9" s="52"/>
      <c r="O9" s="53"/>
      <c r="P9" s="52"/>
      <c r="Q9" s="52"/>
      <c r="R9" s="52"/>
      <c r="S9" s="58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6" t="s">
        <v>1166</v>
      </c>
      <c r="B10" s="26" t="s">
        <v>198</v>
      </c>
      <c r="C10" s="26" t="s">
        <v>10</v>
      </c>
      <c r="D10" s="26" t="s">
        <v>1159</v>
      </c>
      <c r="E10" s="26">
        <v>1</v>
      </c>
      <c r="F10" s="26">
        <v>120</v>
      </c>
      <c r="G10" s="26">
        <v>97</v>
      </c>
      <c r="H10" s="26">
        <v>216</v>
      </c>
      <c r="I10" s="26">
        <v>512</v>
      </c>
      <c r="J10" s="26">
        <v>182.25</v>
      </c>
      <c r="K10" s="178" t="s">
        <v>242</v>
      </c>
      <c r="L10" s="178">
        <f t="shared" si="0"/>
        <v>23.2421875</v>
      </c>
      <c r="M10" s="26">
        <v>121</v>
      </c>
      <c r="N10" s="52"/>
      <c r="O10" s="53"/>
      <c r="P10" s="52"/>
      <c r="Q10" s="52"/>
      <c r="R10" s="52"/>
      <c r="S10" s="58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37" t="s">
        <v>1167</v>
      </c>
      <c r="B11" s="37" t="s">
        <v>198</v>
      </c>
      <c r="C11" s="37" t="s">
        <v>10</v>
      </c>
      <c r="D11" s="37" t="s">
        <v>1159</v>
      </c>
      <c r="E11" s="37">
        <v>2</v>
      </c>
      <c r="F11" s="37">
        <v>107</v>
      </c>
      <c r="G11" s="37">
        <v>297</v>
      </c>
      <c r="H11" s="37">
        <v>390</v>
      </c>
      <c r="I11" s="37">
        <v>512</v>
      </c>
      <c r="J11" s="37">
        <v>91.25</v>
      </c>
      <c r="K11" s="178" t="s">
        <v>242</v>
      </c>
      <c r="L11" s="178">
        <f t="shared" si="0"/>
        <v>18.1640625</v>
      </c>
      <c r="M11" s="37">
        <v>128</v>
      </c>
      <c r="N11" s="52"/>
      <c r="O11" s="53"/>
      <c r="P11" s="52"/>
      <c r="Q11" s="52"/>
      <c r="R11" s="52"/>
      <c r="S11" s="58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6" t="s">
        <v>1168</v>
      </c>
      <c r="B12" s="26" t="s">
        <v>198</v>
      </c>
      <c r="C12" s="26" t="s">
        <v>10</v>
      </c>
      <c r="D12" s="26" t="s">
        <v>1159</v>
      </c>
      <c r="E12" s="26">
        <v>70</v>
      </c>
      <c r="F12" s="26">
        <v>459</v>
      </c>
      <c r="G12" s="26">
        <v>4</v>
      </c>
      <c r="H12" s="26">
        <v>390</v>
      </c>
      <c r="I12" s="26">
        <v>512</v>
      </c>
      <c r="J12" s="26">
        <v>399.53</v>
      </c>
      <c r="K12" s="178" t="s">
        <v>242</v>
      </c>
      <c r="L12" s="178">
        <f t="shared" si="0"/>
        <v>75.390625</v>
      </c>
      <c r="M12" s="26">
        <v>480</v>
      </c>
      <c r="N12" s="52"/>
      <c r="O12" s="53"/>
      <c r="P12" s="52"/>
      <c r="Q12" s="52"/>
      <c r="R12" s="52"/>
      <c r="S12" s="58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6" t="s">
        <v>1169</v>
      </c>
      <c r="B13" s="26" t="s">
        <v>198</v>
      </c>
      <c r="C13" s="26" t="s">
        <v>10</v>
      </c>
      <c r="D13" s="26" t="s">
        <v>1159</v>
      </c>
      <c r="E13" s="26">
        <v>2</v>
      </c>
      <c r="F13" s="26">
        <v>150</v>
      </c>
      <c r="G13" s="26">
        <v>297</v>
      </c>
      <c r="H13" s="26">
        <v>430</v>
      </c>
      <c r="I13" s="26">
        <v>512</v>
      </c>
      <c r="J13" s="26">
        <v>119.21</v>
      </c>
      <c r="K13" s="178" t="s">
        <v>242</v>
      </c>
      <c r="L13" s="178">
        <f t="shared" si="0"/>
        <v>25.9765625</v>
      </c>
      <c r="M13" s="26">
        <v>153</v>
      </c>
      <c r="N13" s="52"/>
      <c r="O13" s="53"/>
      <c r="P13" s="52"/>
      <c r="Q13" s="52"/>
      <c r="R13" s="52"/>
      <c r="S13" s="58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37" t="s">
        <v>1170</v>
      </c>
      <c r="B14" s="37" t="s">
        <v>198</v>
      </c>
      <c r="C14" s="37" t="s">
        <v>10</v>
      </c>
      <c r="D14" s="37" t="s">
        <v>1159</v>
      </c>
      <c r="E14" s="37">
        <v>2</v>
      </c>
      <c r="F14" s="37">
        <v>109</v>
      </c>
      <c r="G14" s="22">
        <v>338</v>
      </c>
      <c r="H14" s="37">
        <v>430</v>
      </c>
      <c r="I14" s="37">
        <v>512</v>
      </c>
      <c r="J14" s="37">
        <v>70.3</v>
      </c>
      <c r="K14" s="178" t="s">
        <v>242</v>
      </c>
      <c r="L14" s="178">
        <f t="shared" si="0"/>
        <v>17.96875</v>
      </c>
      <c r="M14" s="37">
        <v>112</v>
      </c>
      <c r="N14" s="52"/>
      <c r="O14" s="53"/>
      <c r="P14" s="52"/>
      <c r="Q14" s="52"/>
      <c r="R14" s="52"/>
      <c r="S14" s="58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6" t="s">
        <v>1171</v>
      </c>
      <c r="B15" s="26" t="s">
        <v>198</v>
      </c>
      <c r="C15" s="26" t="s">
        <v>1172</v>
      </c>
      <c r="D15" s="26" t="s">
        <v>1159</v>
      </c>
      <c r="E15" s="26">
        <v>2</v>
      </c>
      <c r="F15" s="26">
        <v>379</v>
      </c>
      <c r="G15" s="26">
        <v>148</v>
      </c>
      <c r="H15" s="26">
        <v>512</v>
      </c>
      <c r="I15" s="26">
        <v>512</v>
      </c>
      <c r="J15" s="26">
        <v>44.12</v>
      </c>
      <c r="K15" s="178" t="s">
        <v>242</v>
      </c>
      <c r="L15" s="178">
        <f t="shared" si="0"/>
        <v>71.09375</v>
      </c>
      <c r="M15" s="26">
        <v>396</v>
      </c>
      <c r="N15" s="52"/>
      <c r="O15" s="53"/>
      <c r="P15" s="52"/>
      <c r="Q15" s="52"/>
      <c r="R15" s="52"/>
      <c r="S15" s="58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37" t="s">
        <v>1173</v>
      </c>
      <c r="B16" s="37" t="s">
        <v>198</v>
      </c>
      <c r="C16" s="37" t="s">
        <v>1174</v>
      </c>
      <c r="D16" s="37" t="s">
        <v>1159</v>
      </c>
      <c r="E16" s="37">
        <v>5</v>
      </c>
      <c r="F16" s="37">
        <v>391</v>
      </c>
      <c r="G16" s="37">
        <v>139</v>
      </c>
      <c r="H16" s="37">
        <v>512</v>
      </c>
      <c r="I16" s="37">
        <v>512</v>
      </c>
      <c r="J16" s="37">
        <v>453.32</v>
      </c>
      <c r="K16" s="178" t="s">
        <v>242</v>
      </c>
      <c r="L16" s="178">
        <f t="shared" si="0"/>
        <v>72.8515625</v>
      </c>
      <c r="M16" s="37">
        <v>408</v>
      </c>
      <c r="N16" s="52"/>
      <c r="O16" s="53"/>
      <c r="P16" s="52"/>
      <c r="Q16" s="52"/>
      <c r="R16" s="52"/>
      <c r="S16" s="58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6" t="s">
        <v>1175</v>
      </c>
      <c r="B17" s="37" t="s">
        <v>198</v>
      </c>
      <c r="C17" s="37" t="s">
        <v>1174</v>
      </c>
      <c r="D17" s="37" t="s">
        <v>1159</v>
      </c>
      <c r="E17" s="37">
        <v>5</v>
      </c>
      <c r="F17" s="37">
        <v>391</v>
      </c>
      <c r="G17" s="37">
        <v>139</v>
      </c>
      <c r="H17" s="37">
        <v>512</v>
      </c>
      <c r="I17" s="37">
        <v>512</v>
      </c>
      <c r="J17" s="37">
        <v>457.06</v>
      </c>
      <c r="K17" s="178" t="s">
        <v>242</v>
      </c>
      <c r="L17" s="178">
        <f t="shared" si="0"/>
        <v>72.8515625</v>
      </c>
      <c r="M17" s="37">
        <v>408</v>
      </c>
      <c r="N17" s="52"/>
      <c r="O17" s="53"/>
      <c r="P17" s="52"/>
      <c r="Q17" s="52"/>
      <c r="R17" s="52"/>
      <c r="S17" s="58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6" t="s">
        <v>1176</v>
      </c>
      <c r="B18" s="26" t="s">
        <v>198</v>
      </c>
      <c r="C18" s="26" t="s">
        <v>1177</v>
      </c>
      <c r="D18" s="26" t="s">
        <v>1159</v>
      </c>
      <c r="E18" s="26">
        <v>1</v>
      </c>
      <c r="F18" s="26">
        <v>380</v>
      </c>
      <c r="G18" s="26">
        <v>146</v>
      </c>
      <c r="H18" s="26">
        <v>512</v>
      </c>
      <c r="I18" s="26">
        <v>512</v>
      </c>
      <c r="J18" s="26">
        <v>441.21</v>
      </c>
      <c r="K18" s="178" t="s">
        <v>242</v>
      </c>
      <c r="L18" s="178">
        <f t="shared" si="0"/>
        <v>71.484375</v>
      </c>
      <c r="M18" s="26">
        <v>397</v>
      </c>
      <c r="N18" s="52"/>
      <c r="O18" s="53"/>
      <c r="P18" s="52"/>
      <c r="Q18" s="52"/>
      <c r="R18" s="52"/>
      <c r="S18" s="58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77" t="s">
        <v>1178</v>
      </c>
      <c r="B19" s="77" t="s">
        <v>198</v>
      </c>
      <c r="C19" s="77" t="s">
        <v>1179</v>
      </c>
      <c r="D19" s="77" t="s">
        <v>1159</v>
      </c>
      <c r="E19" s="77">
        <v>1</v>
      </c>
      <c r="F19" s="77">
        <v>429</v>
      </c>
      <c r="G19" s="77">
        <v>97</v>
      </c>
      <c r="H19" s="77">
        <v>512</v>
      </c>
      <c r="I19" s="77">
        <v>512</v>
      </c>
      <c r="J19" s="77">
        <v>527.22</v>
      </c>
      <c r="K19" s="187" t="s">
        <v>242</v>
      </c>
      <c r="L19" s="187">
        <f t="shared" si="0"/>
        <v>81.0546875</v>
      </c>
      <c r="M19" s="156">
        <v>446</v>
      </c>
      <c r="N19" s="259" t="s">
        <v>1180</v>
      </c>
      <c r="O19" s="260">
        <v>0.89</v>
      </c>
      <c r="P19" s="259">
        <v>0.69</v>
      </c>
      <c r="Q19" s="259">
        <v>0.3</v>
      </c>
      <c r="R19" s="261">
        <v>0.39850000000000002</v>
      </c>
      <c r="S19" s="259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37" t="s">
        <v>1181</v>
      </c>
      <c r="B20" s="37" t="s">
        <v>198</v>
      </c>
      <c r="C20" s="37" t="s">
        <v>10</v>
      </c>
      <c r="D20" s="37" t="s">
        <v>1159</v>
      </c>
      <c r="E20" s="37">
        <v>2</v>
      </c>
      <c r="F20" s="37">
        <v>233</v>
      </c>
      <c r="G20" s="37">
        <v>297</v>
      </c>
      <c r="H20" s="37">
        <v>512</v>
      </c>
      <c r="I20" s="37">
        <v>512</v>
      </c>
      <c r="J20" s="37">
        <v>256.88</v>
      </c>
      <c r="K20" s="178" t="s">
        <v>242</v>
      </c>
      <c r="L20" s="178">
        <f t="shared" si="0"/>
        <v>41.9921875</v>
      </c>
      <c r="M20" s="37">
        <v>250</v>
      </c>
      <c r="N20" s="71"/>
      <c r="O20" s="53"/>
      <c r="P20" s="72"/>
      <c r="Q20" s="52"/>
      <c r="R20" s="72"/>
      <c r="S20" s="67"/>
      <c r="T20" s="4"/>
      <c r="U20" s="4"/>
      <c r="V20" s="4"/>
      <c r="W20" s="4"/>
      <c r="X20" s="4"/>
      <c r="Y20" s="4"/>
      <c r="Z20" s="4"/>
    </row>
    <row r="21" spans="1:26" ht="14.25" customHeight="1" x14ac:dyDescent="0.2">
      <c r="A21" s="259" t="s">
        <v>1182</v>
      </c>
      <c r="B21" s="259" t="s">
        <v>198</v>
      </c>
      <c r="C21" s="259" t="s">
        <v>1183</v>
      </c>
      <c r="D21" s="259" t="s">
        <v>1159</v>
      </c>
      <c r="E21" s="259">
        <v>37</v>
      </c>
      <c r="F21" s="259">
        <v>542</v>
      </c>
      <c r="G21" s="259">
        <v>4</v>
      </c>
      <c r="H21" s="259">
        <v>512</v>
      </c>
      <c r="I21" s="259">
        <v>512</v>
      </c>
      <c r="J21" s="259">
        <v>550.33000000000004</v>
      </c>
      <c r="K21" s="187" t="s">
        <v>242</v>
      </c>
      <c r="L21" s="187">
        <f t="shared" si="0"/>
        <v>99.21875</v>
      </c>
      <c r="M21" s="259">
        <v>559</v>
      </c>
      <c r="N21" s="77" t="s">
        <v>1180</v>
      </c>
      <c r="O21" s="260">
        <v>0.86</v>
      </c>
      <c r="P21" s="77">
        <v>0.64</v>
      </c>
      <c r="Q21" s="77">
        <v>0.18</v>
      </c>
      <c r="R21" s="294">
        <v>0.36459999999999998</v>
      </c>
      <c r="S21" s="77" t="s">
        <v>295</v>
      </c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6" t="s">
        <v>1184</v>
      </c>
      <c r="B22" s="26" t="s">
        <v>198</v>
      </c>
      <c r="C22" s="26" t="s">
        <v>1185</v>
      </c>
      <c r="D22" s="26" t="s">
        <v>1159</v>
      </c>
      <c r="E22" s="26">
        <v>1</v>
      </c>
      <c r="F22" s="26">
        <v>339</v>
      </c>
      <c r="G22" s="26">
        <v>187</v>
      </c>
      <c r="H22" s="26">
        <v>512</v>
      </c>
      <c r="I22" s="26">
        <v>512</v>
      </c>
      <c r="J22" s="26">
        <v>361.04</v>
      </c>
      <c r="K22" s="178" t="s">
        <v>242</v>
      </c>
      <c r="L22" s="178">
        <f t="shared" si="0"/>
        <v>63.4765625</v>
      </c>
      <c r="M22" s="71">
        <v>356</v>
      </c>
      <c r="N22" s="158"/>
      <c r="O22" s="189"/>
      <c r="P22" s="61"/>
      <c r="Q22" s="61"/>
      <c r="R22" s="61"/>
      <c r="S22" s="62"/>
      <c r="T22" s="4"/>
      <c r="U22" s="4"/>
      <c r="V22" s="4"/>
      <c r="W22" s="4"/>
      <c r="X22" s="4"/>
      <c r="Y22" s="4"/>
      <c r="Z22" s="4"/>
    </row>
    <row r="23" spans="1:26" ht="27" customHeight="1" x14ac:dyDescent="0.2">
      <c r="A23" s="37" t="s">
        <v>1186</v>
      </c>
      <c r="B23" s="37" t="s">
        <v>198</v>
      </c>
      <c r="C23" s="37" t="s">
        <v>10</v>
      </c>
      <c r="D23" s="37" t="s">
        <v>1159</v>
      </c>
      <c r="E23" s="37">
        <v>2</v>
      </c>
      <c r="F23" s="37">
        <v>173</v>
      </c>
      <c r="G23" s="37">
        <v>357</v>
      </c>
      <c r="H23" s="37">
        <v>512</v>
      </c>
      <c r="I23" s="37">
        <v>512</v>
      </c>
      <c r="J23" s="37">
        <v>183.78</v>
      </c>
      <c r="K23" s="178" t="s">
        <v>242</v>
      </c>
      <c r="L23" s="178">
        <f t="shared" si="0"/>
        <v>30.2734375</v>
      </c>
      <c r="M23" s="158">
        <v>190</v>
      </c>
      <c r="N23" s="74"/>
      <c r="O23" s="53"/>
      <c r="P23" s="52"/>
      <c r="Q23" s="52"/>
      <c r="R23" s="52"/>
      <c r="S23" s="58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37" t="s">
        <v>1187</v>
      </c>
      <c r="B24" s="37" t="s">
        <v>198</v>
      </c>
      <c r="C24" s="37" t="s">
        <v>10</v>
      </c>
      <c r="D24" s="37" t="s">
        <v>1159</v>
      </c>
      <c r="E24" s="37">
        <v>70</v>
      </c>
      <c r="F24" s="37">
        <v>162</v>
      </c>
      <c r="G24" s="37">
        <v>4</v>
      </c>
      <c r="H24" s="37">
        <v>100</v>
      </c>
      <c r="I24" s="37">
        <v>512</v>
      </c>
      <c r="J24" s="37">
        <v>34.93</v>
      </c>
      <c r="K24" s="178" t="s">
        <v>242</v>
      </c>
      <c r="L24" s="178">
        <f t="shared" si="0"/>
        <v>18.75</v>
      </c>
      <c r="M24" s="158">
        <v>164</v>
      </c>
      <c r="N24" s="74"/>
      <c r="O24" s="53"/>
      <c r="P24" s="52"/>
      <c r="Q24" s="52"/>
      <c r="R24" s="52"/>
      <c r="S24" s="58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317" t="s">
        <v>1188</v>
      </c>
      <c r="B25" s="37" t="s">
        <v>198</v>
      </c>
      <c r="C25" s="317" t="s">
        <v>1189</v>
      </c>
      <c r="D25" s="37" t="s">
        <v>1159</v>
      </c>
      <c r="E25" s="37">
        <v>70</v>
      </c>
      <c r="F25" s="37">
        <v>241</v>
      </c>
      <c r="G25" s="37">
        <v>4</v>
      </c>
      <c r="H25" s="37">
        <v>179</v>
      </c>
      <c r="I25" s="37">
        <v>512</v>
      </c>
      <c r="J25" s="37">
        <v>176.3</v>
      </c>
      <c r="K25" s="393" t="s">
        <v>242</v>
      </c>
      <c r="L25" s="177">
        <f t="shared" si="0"/>
        <v>34.1796875</v>
      </c>
      <c r="M25" s="380">
        <v>548</v>
      </c>
      <c r="N25" s="397"/>
      <c r="O25" s="398"/>
      <c r="P25" s="395"/>
      <c r="Q25" s="395"/>
      <c r="R25" s="395"/>
      <c r="S25" s="396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320"/>
      <c r="B26" s="30" t="s">
        <v>198</v>
      </c>
      <c r="C26" s="320"/>
      <c r="D26" s="34" t="s">
        <v>1159</v>
      </c>
      <c r="E26" s="30">
        <v>254</v>
      </c>
      <c r="F26" s="30">
        <v>531</v>
      </c>
      <c r="G26" s="30">
        <v>247</v>
      </c>
      <c r="H26" s="30">
        <v>512</v>
      </c>
      <c r="I26" s="30">
        <v>512</v>
      </c>
      <c r="J26" s="30">
        <v>305.02999999999997</v>
      </c>
      <c r="K26" s="320"/>
      <c r="L26" s="178">
        <f t="shared" si="0"/>
        <v>51.7578125</v>
      </c>
      <c r="M26" s="365"/>
      <c r="N26" s="344"/>
      <c r="O26" s="367"/>
      <c r="P26" s="367"/>
      <c r="Q26" s="367"/>
      <c r="R26" s="367"/>
      <c r="S26" s="375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6" t="s">
        <v>1190</v>
      </c>
      <c r="B27" s="26" t="s">
        <v>198</v>
      </c>
      <c r="C27" s="26" t="s">
        <v>10</v>
      </c>
      <c r="D27" s="26" t="s">
        <v>1159</v>
      </c>
      <c r="E27" s="26">
        <v>41</v>
      </c>
      <c r="F27" s="26">
        <v>176</v>
      </c>
      <c r="G27" s="26">
        <v>4</v>
      </c>
      <c r="H27" s="26">
        <v>143</v>
      </c>
      <c r="I27" s="26">
        <v>512</v>
      </c>
      <c r="J27" s="26">
        <v>106.34</v>
      </c>
      <c r="K27" s="178" t="s">
        <v>242</v>
      </c>
      <c r="L27" s="178">
        <f t="shared" si="0"/>
        <v>27.1484375</v>
      </c>
      <c r="M27" s="71">
        <v>198</v>
      </c>
      <c r="N27" s="74"/>
      <c r="O27" s="53"/>
      <c r="P27" s="52"/>
      <c r="Q27" s="52"/>
      <c r="R27" s="52"/>
      <c r="S27" s="58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6" t="s">
        <v>1191</v>
      </c>
      <c r="B28" s="26" t="s">
        <v>198</v>
      </c>
      <c r="C28" s="26" t="s">
        <v>10</v>
      </c>
      <c r="D28" s="26" t="s">
        <v>1159</v>
      </c>
      <c r="E28" s="26">
        <v>64</v>
      </c>
      <c r="F28" s="26">
        <v>154</v>
      </c>
      <c r="G28" s="26">
        <v>4</v>
      </c>
      <c r="H28" s="26">
        <v>98</v>
      </c>
      <c r="I28" s="26">
        <v>512</v>
      </c>
      <c r="J28" s="26">
        <v>35.56</v>
      </c>
      <c r="K28" s="178" t="s">
        <v>242</v>
      </c>
      <c r="L28" s="178">
        <f t="shared" si="0"/>
        <v>18.359375</v>
      </c>
      <c r="M28" s="71">
        <v>163</v>
      </c>
      <c r="N28" s="74"/>
      <c r="O28" s="53"/>
      <c r="P28" s="52"/>
      <c r="Q28" s="52"/>
      <c r="R28" s="52"/>
      <c r="S28" s="58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37" t="s">
        <v>1192</v>
      </c>
      <c r="B29" s="37" t="s">
        <v>198</v>
      </c>
      <c r="C29" s="37" t="s">
        <v>10</v>
      </c>
      <c r="D29" s="37" t="s">
        <v>1159</v>
      </c>
      <c r="E29" s="37">
        <v>3</v>
      </c>
      <c r="F29" s="37">
        <v>239</v>
      </c>
      <c r="G29" s="37">
        <v>292</v>
      </c>
      <c r="H29" s="37">
        <v>512</v>
      </c>
      <c r="I29" s="37">
        <v>512</v>
      </c>
      <c r="J29" s="37">
        <v>255.86</v>
      </c>
      <c r="K29" s="178" t="s">
        <v>242</v>
      </c>
      <c r="L29" s="178">
        <f t="shared" si="0"/>
        <v>42.96875</v>
      </c>
      <c r="M29" s="158">
        <v>256</v>
      </c>
      <c r="N29" s="74"/>
      <c r="O29" s="53"/>
      <c r="P29" s="52"/>
      <c r="Q29" s="52"/>
      <c r="R29" s="52"/>
      <c r="S29" s="58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6" t="s">
        <v>1193</v>
      </c>
      <c r="B30" s="26" t="s">
        <v>198</v>
      </c>
      <c r="C30" s="26" t="s">
        <v>10</v>
      </c>
      <c r="D30" s="26" t="s">
        <v>1159</v>
      </c>
      <c r="E30" s="26">
        <v>1</v>
      </c>
      <c r="F30" s="26">
        <v>96</v>
      </c>
      <c r="G30" s="26">
        <v>399</v>
      </c>
      <c r="H30" s="26">
        <v>494</v>
      </c>
      <c r="I30" s="26">
        <v>512</v>
      </c>
      <c r="J30" s="26">
        <v>115.75</v>
      </c>
      <c r="K30" s="178" t="s">
        <v>242</v>
      </c>
      <c r="L30" s="178">
        <f t="shared" si="0"/>
        <v>18.5546875</v>
      </c>
      <c r="M30" s="71">
        <v>98</v>
      </c>
      <c r="N30" s="74"/>
      <c r="O30" s="53"/>
      <c r="P30" s="52"/>
      <c r="Q30" s="52"/>
      <c r="R30" s="52"/>
      <c r="S30" s="58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26" t="s">
        <v>1194</v>
      </c>
      <c r="B31" s="26" t="s">
        <v>198</v>
      </c>
      <c r="C31" s="26" t="s">
        <v>1195</v>
      </c>
      <c r="D31" s="26" t="s">
        <v>1159</v>
      </c>
      <c r="E31" s="26">
        <v>9</v>
      </c>
      <c r="F31" s="26">
        <v>266</v>
      </c>
      <c r="G31" s="26">
        <v>249</v>
      </c>
      <c r="H31" s="26">
        <v>494</v>
      </c>
      <c r="I31" s="26">
        <v>512</v>
      </c>
      <c r="J31" s="26">
        <v>270.77999999999997</v>
      </c>
      <c r="K31" s="178" t="s">
        <v>242</v>
      </c>
      <c r="L31" s="178">
        <f t="shared" si="0"/>
        <v>47.8515625</v>
      </c>
      <c r="M31" s="71">
        <v>268</v>
      </c>
      <c r="N31" s="69"/>
      <c r="O31" s="179"/>
      <c r="P31" s="64"/>
      <c r="Q31" s="64"/>
      <c r="R31" s="64"/>
      <c r="S31" s="59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77" t="s">
        <v>1196</v>
      </c>
      <c r="B32" s="77" t="s">
        <v>198</v>
      </c>
      <c r="C32" s="77" t="s">
        <v>1197</v>
      </c>
      <c r="D32" s="77" t="s">
        <v>1159</v>
      </c>
      <c r="E32" s="77">
        <v>36</v>
      </c>
      <c r="F32" s="77">
        <v>565</v>
      </c>
      <c r="G32" s="77">
        <v>4</v>
      </c>
      <c r="H32" s="77">
        <v>512</v>
      </c>
      <c r="I32" s="77">
        <v>512</v>
      </c>
      <c r="J32" s="77">
        <v>551.84</v>
      </c>
      <c r="K32" s="187" t="s">
        <v>242</v>
      </c>
      <c r="L32" s="187">
        <f t="shared" si="0"/>
        <v>99.21875</v>
      </c>
      <c r="M32" s="77">
        <v>581</v>
      </c>
      <c r="N32" s="84" t="s">
        <v>1180</v>
      </c>
      <c r="O32" s="188">
        <v>0.86</v>
      </c>
      <c r="P32" s="84">
        <v>0.63</v>
      </c>
      <c r="Q32" s="84">
        <v>0.16</v>
      </c>
      <c r="R32" s="279">
        <v>0.35270000000000001</v>
      </c>
      <c r="S32" s="84"/>
      <c r="T32" s="4"/>
      <c r="U32" s="4"/>
      <c r="V32" s="4"/>
      <c r="W32" s="4"/>
      <c r="X32" s="4"/>
      <c r="Y32" s="4"/>
      <c r="Z32" s="4"/>
    </row>
    <row r="33" spans="1:26" ht="15" customHeight="1" x14ac:dyDescent="0.2">
      <c r="A33" s="317" t="s">
        <v>1198</v>
      </c>
      <c r="B33" s="37" t="s">
        <v>198</v>
      </c>
      <c r="C33" s="317" t="s">
        <v>1199</v>
      </c>
      <c r="D33" s="37" t="s">
        <v>1159</v>
      </c>
      <c r="E33" s="37">
        <v>71</v>
      </c>
      <c r="F33" s="37">
        <v>292</v>
      </c>
      <c r="G33" s="37">
        <v>4</v>
      </c>
      <c r="H33" s="37">
        <v>228</v>
      </c>
      <c r="I33" s="37">
        <v>512</v>
      </c>
      <c r="J33" s="37">
        <v>235.22</v>
      </c>
      <c r="K33" s="393" t="s">
        <v>242</v>
      </c>
      <c r="L33" s="177">
        <f t="shared" si="0"/>
        <v>43.75</v>
      </c>
      <c r="M33" s="364">
        <v>586</v>
      </c>
      <c r="N33" s="364"/>
      <c r="O33" s="394"/>
      <c r="P33" s="366"/>
      <c r="Q33" s="366"/>
      <c r="R33" s="366"/>
      <c r="S33" s="37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320"/>
      <c r="B34" s="30" t="s">
        <v>198</v>
      </c>
      <c r="C34" s="320"/>
      <c r="D34" s="30" t="s">
        <v>1159</v>
      </c>
      <c r="E34" s="30">
        <v>294</v>
      </c>
      <c r="F34" s="30">
        <v>569</v>
      </c>
      <c r="G34" s="30">
        <v>250</v>
      </c>
      <c r="H34" s="30">
        <v>512</v>
      </c>
      <c r="I34" s="30">
        <v>512</v>
      </c>
      <c r="J34" s="30">
        <v>303.24</v>
      </c>
      <c r="K34" s="320"/>
      <c r="L34" s="178">
        <f t="shared" si="0"/>
        <v>51.171875</v>
      </c>
      <c r="M34" s="365"/>
      <c r="N34" s="344"/>
      <c r="O34" s="367"/>
      <c r="P34" s="367"/>
      <c r="Q34" s="367"/>
      <c r="R34" s="367"/>
      <c r="S34" s="375"/>
      <c r="T34" s="4"/>
      <c r="U34" s="4"/>
      <c r="V34" s="4"/>
      <c r="W34" s="4"/>
      <c r="X34" s="4"/>
      <c r="Y34" s="4"/>
      <c r="Z34" s="4"/>
    </row>
    <row r="35" spans="1:26" ht="15" customHeight="1" x14ac:dyDescent="0.2">
      <c r="A35" s="37" t="s">
        <v>1200</v>
      </c>
      <c r="B35" s="37" t="s">
        <v>198</v>
      </c>
      <c r="C35" s="37" t="s">
        <v>1201</v>
      </c>
      <c r="D35" s="37" t="s">
        <v>1159</v>
      </c>
      <c r="E35" s="37">
        <v>2</v>
      </c>
      <c r="F35" s="37">
        <v>380</v>
      </c>
      <c r="G35" s="37">
        <v>148</v>
      </c>
      <c r="H35" s="37">
        <v>512</v>
      </c>
      <c r="I35" s="37">
        <v>512</v>
      </c>
      <c r="J35" s="37">
        <v>445.33</v>
      </c>
      <c r="K35" s="178" t="s">
        <v>242</v>
      </c>
      <c r="L35" s="178">
        <f t="shared" si="0"/>
        <v>71.09375</v>
      </c>
      <c r="M35" s="158">
        <v>397</v>
      </c>
      <c r="N35" s="69"/>
      <c r="O35" s="179"/>
      <c r="P35" s="64"/>
      <c r="Q35" s="64"/>
      <c r="R35" s="64"/>
      <c r="S35" s="59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262" t="s">
        <v>1202</v>
      </c>
      <c r="B36" s="262" t="s">
        <v>198</v>
      </c>
      <c r="C36" s="262" t="s">
        <v>1203</v>
      </c>
      <c r="D36" s="262" t="s">
        <v>1159</v>
      </c>
      <c r="E36" s="262">
        <v>100</v>
      </c>
      <c r="F36" s="262">
        <v>617</v>
      </c>
      <c r="G36" s="262">
        <v>3</v>
      </c>
      <c r="H36" s="262">
        <v>512</v>
      </c>
      <c r="I36" s="262">
        <v>512</v>
      </c>
      <c r="J36" s="262">
        <v>535.63</v>
      </c>
      <c r="K36" s="270" t="s">
        <v>242</v>
      </c>
      <c r="L36" s="182">
        <f t="shared" si="0"/>
        <v>99.4140625</v>
      </c>
      <c r="M36" s="262">
        <v>626</v>
      </c>
      <c r="N36" s="103" t="s">
        <v>1180</v>
      </c>
      <c r="O36" s="183">
        <v>0.78</v>
      </c>
      <c r="P36" s="103">
        <v>0.59</v>
      </c>
      <c r="Q36" s="103">
        <v>0.22</v>
      </c>
      <c r="R36" s="275">
        <v>0.3503</v>
      </c>
      <c r="S36" s="103" t="s">
        <v>295</v>
      </c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227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22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27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72.75" customHeight="1" x14ac:dyDescent="0.2">
      <c r="A40" s="4"/>
      <c r="B40" s="4"/>
      <c r="C40" s="4"/>
      <c r="D40" s="4"/>
      <c r="E40" s="52"/>
      <c r="F40" s="52"/>
      <c r="G40" s="52"/>
      <c r="H40" s="52"/>
      <c r="I40" s="52"/>
      <c r="J40" s="52"/>
      <c r="K40" s="52"/>
      <c r="L40" s="52"/>
      <c r="M40" s="52"/>
      <c r="N40" s="4"/>
      <c r="O40" s="227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12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27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227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227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227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27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227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27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27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227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27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227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227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227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227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227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27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27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27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227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227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27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227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27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27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27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27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227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227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227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227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227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27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27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227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27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27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27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27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27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27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27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27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227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227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227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227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227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27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27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27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27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27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27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27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27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27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27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27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227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227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227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227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227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27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27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27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27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27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27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27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27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2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27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27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227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227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227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227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227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227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227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227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227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22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227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227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22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22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227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227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227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22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227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227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227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227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227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227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227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227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227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227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227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22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227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227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227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autoFilter ref="L1:L41" xr:uid="{00000000-0009-0000-0000-00000F000000}"/>
  <mergeCells count="21">
    <mergeCell ref="P25:P26"/>
    <mergeCell ref="Q25:Q26"/>
    <mergeCell ref="R25:R26"/>
    <mergeCell ref="S25:S26"/>
    <mergeCell ref="A1:K1"/>
    <mergeCell ref="A25:A26"/>
    <mergeCell ref="C25:C26"/>
    <mergeCell ref="K25:K26"/>
    <mergeCell ref="M25:M26"/>
    <mergeCell ref="N25:N26"/>
    <mergeCell ref="O25:O26"/>
    <mergeCell ref="Q33:Q34"/>
    <mergeCell ref="R33:R34"/>
    <mergeCell ref="S33:S34"/>
    <mergeCell ref="A33:A34"/>
    <mergeCell ref="C33:C34"/>
    <mergeCell ref="K33:K34"/>
    <mergeCell ref="M33:M34"/>
    <mergeCell ref="N33:N34"/>
    <mergeCell ref="O33:O34"/>
    <mergeCell ref="P33:P34"/>
  </mergeCells>
  <pageMargins left="0.511811024" right="0.511811024" top="0.78740157499999996" bottom="0.7874015749999999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000"/>
  <sheetViews>
    <sheetView workbookViewId="0"/>
  </sheetViews>
  <sheetFormatPr baseColWidth="10" defaultColWidth="12.6640625" defaultRowHeight="15" customHeight="1" x14ac:dyDescent="0.15"/>
  <cols>
    <col min="1" max="1" width="19.6640625" customWidth="1"/>
    <col min="2" max="2" width="11.6640625" customWidth="1"/>
    <col min="3" max="3" width="17.1640625" customWidth="1"/>
    <col min="4" max="26" width="7.6640625" customWidth="1"/>
  </cols>
  <sheetData>
    <row r="1" spans="1:3" ht="14.25" customHeight="1" x14ac:dyDescent="0.15">
      <c r="A1" s="1" t="s">
        <v>1204</v>
      </c>
      <c r="B1" s="1" t="s">
        <v>1205</v>
      </c>
      <c r="C1" s="1" t="s">
        <v>1206</v>
      </c>
    </row>
    <row r="2" spans="1:3" ht="14.25" customHeight="1" x14ac:dyDescent="0.15">
      <c r="A2" s="1" t="s">
        <v>1207</v>
      </c>
      <c r="B2" s="1">
        <v>38</v>
      </c>
      <c r="C2" s="1">
        <v>15</v>
      </c>
    </row>
    <row r="3" spans="1:3" ht="14.25" customHeight="1" x14ac:dyDescent="0.15">
      <c r="A3" s="1" t="s">
        <v>1208</v>
      </c>
      <c r="B3" s="2">
        <v>80</v>
      </c>
      <c r="C3" s="2">
        <v>53</v>
      </c>
    </row>
    <row r="4" spans="1:3" ht="14.25" customHeight="1" x14ac:dyDescent="0.15">
      <c r="A4" s="1" t="s">
        <v>1209</v>
      </c>
      <c r="B4" s="3">
        <v>24</v>
      </c>
      <c r="C4" s="3">
        <v>16</v>
      </c>
    </row>
    <row r="5" spans="1:3" ht="14.25" customHeight="1" x14ac:dyDescent="0.15"/>
    <row r="6" spans="1:3" ht="14.25" customHeight="1" x14ac:dyDescent="0.15"/>
    <row r="7" spans="1:3" ht="14.25" customHeight="1" x14ac:dyDescent="0.15"/>
    <row r="8" spans="1:3" ht="14.25" customHeight="1" x14ac:dyDescent="0.15"/>
    <row r="9" spans="1:3" ht="14.25" customHeight="1" x14ac:dyDescent="0.15"/>
    <row r="10" spans="1:3" ht="14.25" customHeight="1" x14ac:dyDescent="0.15"/>
    <row r="11" spans="1:3" ht="14.25" customHeight="1" x14ac:dyDescent="0.15"/>
    <row r="12" spans="1:3" ht="14.25" customHeight="1" x14ac:dyDescent="0.15"/>
    <row r="13" spans="1:3" ht="14.25" customHeight="1" x14ac:dyDescent="0.15"/>
    <row r="14" spans="1:3" ht="14.25" customHeight="1" x14ac:dyDescent="0.15"/>
    <row r="15" spans="1:3" ht="14.25" customHeight="1" x14ac:dyDescent="0.15"/>
    <row r="16" spans="1:3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511811024" right="0.511811024" top="0.78740157499999996" bottom="0.78740157499999996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7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5"/>
  </sheetPr>
  <dimension ref="A1:Z1000"/>
  <sheetViews>
    <sheetView showGridLines="0" zoomScaleNormal="100" workbookViewId="0">
      <pane ySplit="2" topLeftCell="A51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51.5" style="5" customWidth="1"/>
    <col min="2" max="2" width="42" style="5" customWidth="1"/>
    <col min="3" max="3" width="31" style="5" customWidth="1"/>
    <col min="4" max="4" width="15.1640625" style="5" customWidth="1"/>
    <col min="5" max="5" width="17.6640625" style="5" customWidth="1"/>
    <col min="6" max="6" width="27.33203125" style="5" customWidth="1"/>
    <col min="7" max="7" width="18.83203125" style="5" customWidth="1"/>
    <col min="8" max="8" width="14.5" style="5" customWidth="1"/>
    <col min="9" max="9" width="10.5" style="5" customWidth="1"/>
    <col min="10" max="10" width="15.1640625" style="5" customWidth="1"/>
    <col min="11" max="11" width="28.33203125" style="5" customWidth="1"/>
    <col min="12" max="12" width="30.33203125" style="5" customWidth="1"/>
    <col min="13" max="13" width="30.5" style="5" customWidth="1"/>
    <col min="14" max="14" width="8.6640625" style="5" customWidth="1"/>
    <col min="15" max="15" width="11" style="5" customWidth="1"/>
    <col min="16" max="18" width="12.6640625" style="5" customWidth="1"/>
    <col min="19" max="19" width="29.83203125" style="5" customWidth="1"/>
    <col min="20" max="26" width="8" style="5" customWidth="1"/>
    <col min="27" max="16384" width="12.6640625" style="5"/>
  </cols>
  <sheetData>
    <row r="1" spans="1:26" ht="61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52"/>
      <c r="M1" s="52"/>
      <c r="N1" s="52"/>
      <c r="O1" s="53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37.5" customHeight="1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16" t="s">
        <v>226</v>
      </c>
      <c r="B3" s="57" t="s">
        <v>227</v>
      </c>
      <c r="C3" s="16"/>
      <c r="D3" s="58" t="s">
        <v>228</v>
      </c>
      <c r="E3" s="34">
        <v>1</v>
      </c>
      <c r="F3" s="34">
        <v>105</v>
      </c>
      <c r="G3" s="34">
        <v>215</v>
      </c>
      <c r="H3" s="34">
        <v>322</v>
      </c>
      <c r="I3" s="34">
        <v>474</v>
      </c>
      <c r="J3" s="34" t="s">
        <v>229</v>
      </c>
      <c r="K3" s="34" t="s">
        <v>230</v>
      </c>
      <c r="L3" s="59">
        <f t="shared" ref="L3:L9" si="0">(H3-G3)/I3*100</f>
        <v>22.573839662447256</v>
      </c>
      <c r="M3" s="12">
        <v>105</v>
      </c>
      <c r="N3" s="52"/>
      <c r="O3" s="53"/>
      <c r="P3" s="52"/>
      <c r="Q3" s="52"/>
      <c r="R3" s="52"/>
      <c r="S3" s="58"/>
      <c r="T3" s="52"/>
      <c r="U3" s="52"/>
      <c r="V3" s="52"/>
      <c r="W3" s="52"/>
      <c r="X3" s="52"/>
      <c r="Y3" s="52"/>
      <c r="Z3" s="52"/>
    </row>
    <row r="4" spans="1:26" ht="13.5" customHeight="1" x14ac:dyDescent="0.2">
      <c r="A4" s="22" t="s">
        <v>231</v>
      </c>
      <c r="B4" s="60" t="s">
        <v>232</v>
      </c>
      <c r="C4" s="22"/>
      <c r="D4" s="61" t="s">
        <v>228</v>
      </c>
      <c r="E4" s="37">
        <v>22</v>
      </c>
      <c r="F4" s="37">
        <v>305</v>
      </c>
      <c r="G4" s="37">
        <v>3</v>
      </c>
      <c r="H4" s="37">
        <v>265</v>
      </c>
      <c r="I4" s="37">
        <v>474</v>
      </c>
      <c r="J4" s="37" t="s">
        <v>233</v>
      </c>
      <c r="K4" s="37" t="s">
        <v>230</v>
      </c>
      <c r="L4" s="62">
        <f t="shared" si="0"/>
        <v>55.274261603375528</v>
      </c>
      <c r="M4" s="22">
        <v>555</v>
      </c>
      <c r="N4" s="52"/>
      <c r="O4" s="53"/>
      <c r="P4" s="52"/>
      <c r="Q4" s="52"/>
      <c r="R4" s="52"/>
      <c r="S4" s="58"/>
      <c r="T4" s="52"/>
      <c r="U4" s="52"/>
      <c r="V4" s="52"/>
      <c r="W4" s="52"/>
      <c r="X4" s="52"/>
      <c r="Y4" s="52"/>
      <c r="Z4" s="52"/>
    </row>
    <row r="5" spans="1:26" ht="13.5" customHeight="1" x14ac:dyDescent="0.2">
      <c r="A5" s="18"/>
      <c r="B5" s="63"/>
      <c r="C5" s="18"/>
      <c r="D5" s="64" t="s">
        <v>228</v>
      </c>
      <c r="E5" s="30">
        <v>384</v>
      </c>
      <c r="F5" s="30">
        <v>510</v>
      </c>
      <c r="G5" s="30">
        <v>345</v>
      </c>
      <c r="H5" s="30">
        <v>472</v>
      </c>
      <c r="I5" s="30">
        <v>474</v>
      </c>
      <c r="J5" s="30" t="s">
        <v>234</v>
      </c>
      <c r="K5" s="65"/>
      <c r="L5" s="59">
        <f t="shared" si="0"/>
        <v>26.793248945147681</v>
      </c>
      <c r="M5" s="18"/>
      <c r="N5" s="52"/>
      <c r="O5" s="53"/>
      <c r="P5" s="52"/>
      <c r="Q5" s="52"/>
      <c r="R5" s="52"/>
      <c r="S5" s="58"/>
      <c r="T5" s="52"/>
      <c r="U5" s="52"/>
      <c r="V5" s="52"/>
      <c r="W5" s="52"/>
      <c r="X5" s="52"/>
      <c r="Y5" s="52"/>
      <c r="Z5" s="52"/>
    </row>
    <row r="6" spans="1:26" ht="13.5" customHeight="1" x14ac:dyDescent="0.2">
      <c r="A6" s="7" t="s">
        <v>235</v>
      </c>
      <c r="B6" s="66" t="s">
        <v>227</v>
      </c>
      <c r="C6" s="7"/>
      <c r="D6" s="67" t="s">
        <v>228</v>
      </c>
      <c r="E6" s="26">
        <v>1</v>
      </c>
      <c r="F6" s="26">
        <v>211</v>
      </c>
      <c r="G6" s="26">
        <v>196</v>
      </c>
      <c r="H6" s="26">
        <v>409</v>
      </c>
      <c r="I6" s="26">
        <v>474</v>
      </c>
      <c r="J6" s="26" t="s">
        <v>236</v>
      </c>
      <c r="K6" s="34" t="s">
        <v>230</v>
      </c>
      <c r="L6" s="67">
        <f t="shared" si="0"/>
        <v>44.936708860759495</v>
      </c>
      <c r="M6" s="68">
        <v>211</v>
      </c>
      <c r="N6" s="52"/>
      <c r="O6" s="53"/>
      <c r="P6" s="52"/>
      <c r="Q6" s="52"/>
      <c r="R6" s="52"/>
      <c r="S6" s="58"/>
      <c r="T6" s="52"/>
      <c r="U6" s="52"/>
      <c r="V6" s="52"/>
      <c r="W6" s="52"/>
      <c r="X6" s="52"/>
      <c r="Y6" s="52"/>
      <c r="Z6" s="52"/>
    </row>
    <row r="7" spans="1:26" ht="13.5" customHeight="1" x14ac:dyDescent="0.2">
      <c r="A7" s="37" t="s">
        <v>237</v>
      </c>
      <c r="B7" s="61" t="s">
        <v>227</v>
      </c>
      <c r="C7" s="37"/>
      <c r="D7" s="62" t="s">
        <v>228</v>
      </c>
      <c r="E7" s="37">
        <v>12</v>
      </c>
      <c r="F7" s="37">
        <v>209</v>
      </c>
      <c r="G7" s="37">
        <v>275</v>
      </c>
      <c r="H7" s="37">
        <v>472</v>
      </c>
      <c r="I7" s="37">
        <v>474</v>
      </c>
      <c r="J7" s="37" t="s">
        <v>238</v>
      </c>
      <c r="K7" s="37" t="s">
        <v>230</v>
      </c>
      <c r="L7" s="62">
        <f t="shared" si="0"/>
        <v>41.561181434599156</v>
      </c>
      <c r="M7" s="37">
        <v>483</v>
      </c>
      <c r="N7" s="52"/>
      <c r="O7" s="53"/>
      <c r="P7" s="52"/>
      <c r="Q7" s="52"/>
      <c r="R7" s="52"/>
      <c r="S7" s="58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30"/>
      <c r="B8" s="64" t="s">
        <v>239</v>
      </c>
      <c r="C8" s="30"/>
      <c r="D8" s="59" t="s">
        <v>240</v>
      </c>
      <c r="E8" s="30">
        <v>250</v>
      </c>
      <c r="F8" s="30">
        <v>451</v>
      </c>
      <c r="G8" s="30">
        <v>1</v>
      </c>
      <c r="H8" s="30">
        <v>204</v>
      </c>
      <c r="I8" s="30">
        <v>233</v>
      </c>
      <c r="J8" s="34" t="s">
        <v>241</v>
      </c>
      <c r="K8" s="30" t="s">
        <v>242</v>
      </c>
      <c r="L8" s="59">
        <f t="shared" si="0"/>
        <v>87.124463519313295</v>
      </c>
      <c r="M8" s="30"/>
      <c r="N8" s="52"/>
      <c r="O8" s="53"/>
      <c r="P8" s="52"/>
      <c r="Q8" s="52"/>
      <c r="R8" s="52"/>
      <c r="S8" s="58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7" t="s">
        <v>243</v>
      </c>
      <c r="B9" s="66" t="s">
        <v>227</v>
      </c>
      <c r="C9" s="7"/>
      <c r="D9" s="67" t="s">
        <v>228</v>
      </c>
      <c r="E9" s="26">
        <v>1</v>
      </c>
      <c r="F9" s="26">
        <v>81</v>
      </c>
      <c r="G9" s="26">
        <v>195</v>
      </c>
      <c r="H9" s="26">
        <v>277</v>
      </c>
      <c r="I9" s="26">
        <v>474</v>
      </c>
      <c r="J9" s="26" t="s">
        <v>244</v>
      </c>
      <c r="K9" s="37" t="s">
        <v>230</v>
      </c>
      <c r="L9" s="67">
        <f t="shared" si="0"/>
        <v>17.299578059071731</v>
      </c>
      <c r="M9" s="68">
        <v>104</v>
      </c>
      <c r="N9" s="52"/>
      <c r="O9" s="53"/>
      <c r="P9" s="52"/>
      <c r="Q9" s="52"/>
      <c r="R9" s="52"/>
      <c r="S9" s="58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22" t="s">
        <v>245</v>
      </c>
      <c r="B10" s="37"/>
      <c r="C10" s="37"/>
      <c r="D10" s="37"/>
      <c r="E10" s="62"/>
      <c r="F10" s="37"/>
      <c r="G10" s="37"/>
      <c r="H10" s="37"/>
      <c r="I10" s="37"/>
      <c r="J10" s="37"/>
      <c r="K10" s="37"/>
      <c r="L10" s="62"/>
      <c r="M10" s="22">
        <v>135</v>
      </c>
      <c r="N10" s="52"/>
      <c r="O10" s="53"/>
      <c r="P10" s="52"/>
      <c r="Q10" s="52"/>
      <c r="R10" s="52"/>
      <c r="S10" s="58"/>
      <c r="T10" s="52"/>
      <c r="U10" s="52"/>
      <c r="V10" s="52"/>
      <c r="W10" s="52"/>
      <c r="X10" s="52"/>
      <c r="Y10" s="52"/>
      <c r="Z10" s="52"/>
    </row>
    <row r="11" spans="1:26" ht="13.5" customHeight="1" x14ac:dyDescent="0.2">
      <c r="A11" s="16" t="s">
        <v>246</v>
      </c>
      <c r="B11" s="34" t="s">
        <v>10</v>
      </c>
      <c r="C11" s="34"/>
      <c r="D11" s="34"/>
      <c r="E11" s="58"/>
      <c r="F11" s="34"/>
      <c r="G11" s="34"/>
      <c r="H11" s="34"/>
      <c r="I11" s="34"/>
      <c r="J11" s="34"/>
      <c r="K11" s="34"/>
      <c r="L11" s="58"/>
      <c r="M11" s="16">
        <v>135</v>
      </c>
      <c r="N11" s="52"/>
      <c r="O11" s="53"/>
      <c r="P11" s="52"/>
      <c r="Q11" s="52"/>
      <c r="R11" s="52"/>
      <c r="S11" s="58"/>
      <c r="T11" s="52"/>
      <c r="U11" s="52"/>
      <c r="V11" s="52"/>
      <c r="W11" s="52"/>
      <c r="X11" s="52"/>
      <c r="Y11" s="52"/>
      <c r="Z11" s="52"/>
    </row>
    <row r="12" spans="1:26" ht="13.5" customHeight="1" x14ac:dyDescent="0.2">
      <c r="A12" s="30" t="s">
        <v>247</v>
      </c>
      <c r="B12" s="30"/>
      <c r="C12" s="30"/>
      <c r="D12" s="30"/>
      <c r="E12" s="59"/>
      <c r="F12" s="30"/>
      <c r="G12" s="30"/>
      <c r="H12" s="30"/>
      <c r="I12" s="30"/>
      <c r="J12" s="30"/>
      <c r="K12" s="30"/>
      <c r="L12" s="59"/>
      <c r="M12" s="18">
        <v>112</v>
      </c>
      <c r="N12" s="52"/>
      <c r="O12" s="53"/>
      <c r="P12" s="52"/>
      <c r="Q12" s="52"/>
      <c r="R12" s="52"/>
      <c r="S12" s="58"/>
      <c r="T12" s="52"/>
      <c r="U12" s="52"/>
      <c r="V12" s="52"/>
      <c r="W12" s="52"/>
      <c r="X12" s="52"/>
      <c r="Y12" s="52"/>
      <c r="Z12" s="52"/>
    </row>
    <row r="13" spans="1:26" ht="13.5" customHeight="1" x14ac:dyDescent="0.2">
      <c r="A13" s="7" t="s">
        <v>248</v>
      </c>
      <c r="B13" s="66" t="s">
        <v>227</v>
      </c>
      <c r="C13" s="7"/>
      <c r="D13" s="26" t="s">
        <v>228</v>
      </c>
      <c r="E13" s="67">
        <v>129</v>
      </c>
      <c r="F13" s="26">
        <v>594</v>
      </c>
      <c r="G13" s="26">
        <v>2</v>
      </c>
      <c r="H13" s="26">
        <v>473</v>
      </c>
      <c r="I13" s="26">
        <v>474</v>
      </c>
      <c r="J13" s="26" t="s">
        <v>249</v>
      </c>
      <c r="K13" s="37" t="s">
        <v>230</v>
      </c>
      <c r="L13" s="67">
        <f t="shared" ref="L13:L45" si="1">(H13-G13)/I13*100</f>
        <v>99.367088607594937</v>
      </c>
      <c r="M13" s="68">
        <v>700</v>
      </c>
      <c r="N13" s="52"/>
      <c r="O13" s="53"/>
      <c r="P13" s="52"/>
      <c r="Q13" s="52"/>
      <c r="R13" s="52"/>
      <c r="S13" s="58"/>
      <c r="T13" s="52"/>
      <c r="U13" s="52"/>
      <c r="V13" s="52"/>
      <c r="W13" s="52"/>
      <c r="X13" s="52"/>
      <c r="Y13" s="52"/>
      <c r="Z13" s="52"/>
    </row>
    <row r="14" spans="1:26" ht="13.5" customHeight="1" x14ac:dyDescent="0.2">
      <c r="A14" s="26" t="s">
        <v>250</v>
      </c>
      <c r="B14" s="66" t="s">
        <v>227</v>
      </c>
      <c r="C14" s="7"/>
      <c r="D14" s="67" t="s">
        <v>228</v>
      </c>
      <c r="E14" s="26">
        <v>129</v>
      </c>
      <c r="F14" s="26">
        <v>594</v>
      </c>
      <c r="G14" s="26">
        <v>2</v>
      </c>
      <c r="H14" s="26">
        <v>473</v>
      </c>
      <c r="I14" s="26">
        <v>474</v>
      </c>
      <c r="J14" s="26" t="s">
        <v>249</v>
      </c>
      <c r="K14" s="37" t="s">
        <v>230</v>
      </c>
      <c r="L14" s="67">
        <f t="shared" si="1"/>
        <v>99.367088607594937</v>
      </c>
      <c r="M14" s="68"/>
      <c r="N14" s="52"/>
      <c r="O14" s="53"/>
      <c r="P14" s="52"/>
      <c r="Q14" s="52"/>
      <c r="R14" s="52"/>
      <c r="S14" s="58"/>
      <c r="T14" s="52"/>
      <c r="U14" s="52"/>
      <c r="V14" s="52"/>
      <c r="W14" s="52"/>
      <c r="X14" s="52"/>
      <c r="Y14" s="52"/>
      <c r="Z14" s="52"/>
    </row>
    <row r="15" spans="1:26" ht="13.5" customHeight="1" x14ac:dyDescent="0.2">
      <c r="A15" s="60" t="s">
        <v>251</v>
      </c>
      <c r="B15" s="60" t="s">
        <v>227</v>
      </c>
      <c r="C15" s="22"/>
      <c r="D15" s="61" t="s">
        <v>228</v>
      </c>
      <c r="E15" s="37">
        <v>15</v>
      </c>
      <c r="F15" s="37">
        <v>161</v>
      </c>
      <c r="G15" s="37">
        <v>327</v>
      </c>
      <c r="H15" s="37">
        <v>473</v>
      </c>
      <c r="I15" s="37">
        <v>474</v>
      </c>
      <c r="J15" s="37" t="s">
        <v>252</v>
      </c>
      <c r="K15" s="37" t="s">
        <v>230</v>
      </c>
      <c r="L15" s="62">
        <f t="shared" si="1"/>
        <v>30.801687763713083</v>
      </c>
      <c r="M15" s="22">
        <v>304</v>
      </c>
      <c r="N15" s="52"/>
      <c r="O15" s="53"/>
      <c r="P15" s="52"/>
      <c r="Q15" s="52"/>
      <c r="R15" s="52"/>
      <c r="S15" s="58"/>
      <c r="T15" s="52"/>
      <c r="U15" s="52"/>
      <c r="V15" s="52"/>
      <c r="W15" s="52"/>
      <c r="X15" s="52"/>
      <c r="Y15" s="52"/>
      <c r="Z15" s="52"/>
    </row>
    <row r="16" spans="1:26" ht="13.5" customHeight="1" x14ac:dyDescent="0.2">
      <c r="A16" s="63"/>
      <c r="B16" s="69" t="s">
        <v>239</v>
      </c>
      <c r="C16" s="30"/>
      <c r="D16" s="64" t="s">
        <v>240</v>
      </c>
      <c r="E16" s="30">
        <v>220</v>
      </c>
      <c r="F16" s="30">
        <v>301</v>
      </c>
      <c r="G16" s="30">
        <v>15</v>
      </c>
      <c r="H16" s="30">
        <v>96</v>
      </c>
      <c r="I16" s="30">
        <v>233</v>
      </c>
      <c r="J16" s="30" t="s">
        <v>253</v>
      </c>
      <c r="K16" s="30" t="s">
        <v>242</v>
      </c>
      <c r="L16" s="59">
        <f t="shared" si="1"/>
        <v>34.763948497854074</v>
      </c>
      <c r="M16" s="18"/>
      <c r="N16" s="52"/>
      <c r="O16" s="53"/>
      <c r="P16" s="52"/>
      <c r="Q16" s="52"/>
      <c r="R16" s="52"/>
      <c r="S16" s="58"/>
      <c r="T16" s="52"/>
      <c r="U16" s="52"/>
      <c r="V16" s="52"/>
      <c r="W16" s="52"/>
      <c r="X16" s="52"/>
      <c r="Y16" s="52"/>
      <c r="Z16" s="52"/>
    </row>
    <row r="17" spans="1:26" ht="13.5" customHeight="1" x14ac:dyDescent="0.2">
      <c r="A17" s="60" t="s">
        <v>254</v>
      </c>
      <c r="B17" s="60" t="s">
        <v>227</v>
      </c>
      <c r="C17" s="22"/>
      <c r="D17" s="62" t="s">
        <v>228</v>
      </c>
      <c r="E17" s="37">
        <v>129</v>
      </c>
      <c r="F17" s="37">
        <v>594</v>
      </c>
      <c r="G17" s="37">
        <v>2</v>
      </c>
      <c r="H17" s="37">
        <v>473</v>
      </c>
      <c r="I17" s="37">
        <v>474</v>
      </c>
      <c r="J17" s="37" t="s">
        <v>255</v>
      </c>
      <c r="K17" s="37" t="s">
        <v>230</v>
      </c>
      <c r="L17" s="62">
        <f t="shared" si="1"/>
        <v>99.367088607594937</v>
      </c>
      <c r="M17" s="22">
        <v>737</v>
      </c>
      <c r="N17" s="52"/>
      <c r="O17" s="53"/>
      <c r="P17" s="52"/>
      <c r="Q17" s="52"/>
      <c r="R17" s="52"/>
      <c r="S17" s="58"/>
      <c r="T17" s="52"/>
      <c r="U17" s="52"/>
      <c r="V17" s="52"/>
      <c r="W17" s="52"/>
      <c r="X17" s="52"/>
      <c r="Y17" s="52"/>
      <c r="Z17" s="52"/>
    </row>
    <row r="18" spans="1:26" ht="13.5" customHeight="1" x14ac:dyDescent="0.2">
      <c r="A18" s="63"/>
      <c r="B18" s="69" t="s">
        <v>239</v>
      </c>
      <c r="C18" s="30"/>
      <c r="D18" s="70" t="s">
        <v>240</v>
      </c>
      <c r="E18" s="30">
        <v>653</v>
      </c>
      <c r="F18" s="30">
        <v>734</v>
      </c>
      <c r="G18" s="30">
        <v>15</v>
      </c>
      <c r="H18" s="30">
        <v>96</v>
      </c>
      <c r="I18" s="30">
        <v>233</v>
      </c>
      <c r="J18" s="30" t="s">
        <v>256</v>
      </c>
      <c r="K18" s="30" t="s">
        <v>242</v>
      </c>
      <c r="L18" s="59">
        <f t="shared" si="1"/>
        <v>34.763948497854074</v>
      </c>
      <c r="M18" s="18"/>
      <c r="N18" s="52"/>
      <c r="O18" s="53"/>
      <c r="P18" s="52"/>
      <c r="Q18" s="52"/>
      <c r="R18" s="52"/>
      <c r="S18" s="58"/>
      <c r="T18" s="52"/>
      <c r="U18" s="52"/>
      <c r="V18" s="52"/>
      <c r="W18" s="52"/>
      <c r="X18" s="52"/>
      <c r="Y18" s="52"/>
      <c r="Z18" s="52"/>
    </row>
    <row r="19" spans="1:26" ht="13.5" customHeight="1" x14ac:dyDescent="0.2">
      <c r="A19" s="22" t="s">
        <v>257</v>
      </c>
      <c r="B19" s="60" t="s">
        <v>227</v>
      </c>
      <c r="C19" s="22"/>
      <c r="D19" s="62" t="s">
        <v>228</v>
      </c>
      <c r="E19" s="37">
        <v>1</v>
      </c>
      <c r="F19" s="37">
        <v>341</v>
      </c>
      <c r="G19" s="37">
        <v>130</v>
      </c>
      <c r="H19" s="37">
        <v>473</v>
      </c>
      <c r="I19" s="37">
        <v>474</v>
      </c>
      <c r="J19" s="37" t="s">
        <v>258</v>
      </c>
      <c r="K19" s="37" t="s">
        <v>230</v>
      </c>
      <c r="L19" s="62">
        <f t="shared" si="1"/>
        <v>72.362869198312239</v>
      </c>
      <c r="M19" s="22">
        <v>722</v>
      </c>
      <c r="N19" s="52"/>
      <c r="O19" s="53"/>
      <c r="P19" s="52"/>
      <c r="Q19" s="52"/>
      <c r="R19" s="52"/>
      <c r="S19" s="58"/>
      <c r="T19" s="52"/>
      <c r="U19" s="52"/>
      <c r="V19" s="52"/>
      <c r="W19" s="52"/>
      <c r="X19" s="52"/>
      <c r="Y19" s="52"/>
      <c r="Z19" s="52"/>
    </row>
    <row r="20" spans="1:26" ht="13.5" customHeight="1" x14ac:dyDescent="0.2">
      <c r="A20" s="18"/>
      <c r="B20" s="69" t="s">
        <v>239</v>
      </c>
      <c r="C20" s="30"/>
      <c r="D20" s="59" t="s">
        <v>240</v>
      </c>
      <c r="E20" s="30">
        <v>400</v>
      </c>
      <c r="F20" s="30">
        <v>599</v>
      </c>
      <c r="G20" s="30">
        <v>15</v>
      </c>
      <c r="H20" s="30">
        <v>206</v>
      </c>
      <c r="I20" s="30">
        <v>233</v>
      </c>
      <c r="J20" s="30" t="s">
        <v>259</v>
      </c>
      <c r="K20" s="30" t="s">
        <v>242</v>
      </c>
      <c r="L20" s="59">
        <f t="shared" si="1"/>
        <v>81.97424892703863</v>
      </c>
      <c r="M20" s="18"/>
      <c r="N20" s="52"/>
      <c r="O20" s="53"/>
      <c r="P20" s="52"/>
      <c r="Q20" s="52"/>
      <c r="R20" s="52"/>
      <c r="S20" s="58"/>
      <c r="T20" s="52"/>
      <c r="U20" s="52"/>
      <c r="V20" s="52"/>
      <c r="W20" s="52"/>
      <c r="X20" s="52"/>
      <c r="Y20" s="52"/>
      <c r="Z20" s="52"/>
    </row>
    <row r="21" spans="1:26" ht="13.5" customHeight="1" x14ac:dyDescent="0.2">
      <c r="A21" s="7" t="s">
        <v>260</v>
      </c>
      <c r="B21" s="71"/>
      <c r="C21" s="72"/>
      <c r="D21" s="72"/>
      <c r="E21" s="67"/>
      <c r="F21" s="26" t="s">
        <v>261</v>
      </c>
      <c r="G21" s="26"/>
      <c r="H21" s="26"/>
      <c r="I21" s="26"/>
      <c r="J21" s="26"/>
      <c r="K21" s="26"/>
      <c r="L21" s="67" t="e">
        <f t="shared" si="1"/>
        <v>#DIV/0!</v>
      </c>
      <c r="M21" s="68">
        <v>155</v>
      </c>
      <c r="N21" s="52"/>
      <c r="O21" s="53"/>
      <c r="P21" s="52"/>
      <c r="Q21" s="52"/>
      <c r="R21" s="52"/>
      <c r="S21" s="58"/>
      <c r="T21" s="52"/>
      <c r="U21" s="52"/>
      <c r="V21" s="52"/>
      <c r="W21" s="52"/>
      <c r="X21" s="52"/>
      <c r="Y21" s="52"/>
      <c r="Z21" s="52"/>
    </row>
    <row r="22" spans="1:26" ht="13.5" customHeight="1" x14ac:dyDescent="0.2">
      <c r="A22" s="22" t="s">
        <v>262</v>
      </c>
      <c r="B22" s="60" t="s">
        <v>227</v>
      </c>
      <c r="C22" s="16"/>
      <c r="D22" s="52" t="s">
        <v>228</v>
      </c>
      <c r="E22" s="37">
        <v>1</v>
      </c>
      <c r="F22" s="37">
        <v>55</v>
      </c>
      <c r="G22" s="37">
        <v>419</v>
      </c>
      <c r="H22" s="37">
        <v>473</v>
      </c>
      <c r="I22" s="37">
        <v>474</v>
      </c>
      <c r="J22" s="37" t="s">
        <v>263</v>
      </c>
      <c r="K22" s="37" t="s">
        <v>230</v>
      </c>
      <c r="L22" s="62">
        <f t="shared" si="1"/>
        <v>11.39240506329114</v>
      </c>
      <c r="M22" s="22">
        <v>436</v>
      </c>
      <c r="N22" s="52"/>
      <c r="O22" s="53"/>
      <c r="P22" s="52"/>
      <c r="Q22" s="52"/>
      <c r="R22" s="52"/>
      <c r="S22" s="58"/>
      <c r="T22" s="52"/>
      <c r="U22" s="52"/>
      <c r="V22" s="52"/>
      <c r="W22" s="52"/>
      <c r="X22" s="52"/>
      <c r="Y22" s="52"/>
      <c r="Z22" s="52"/>
    </row>
    <row r="23" spans="1:26" ht="13.5" customHeight="1" x14ac:dyDescent="0.2">
      <c r="A23" s="18"/>
      <c r="B23" s="69" t="s">
        <v>239</v>
      </c>
      <c r="C23" s="30"/>
      <c r="D23" s="73" t="s">
        <v>240</v>
      </c>
      <c r="E23" s="30">
        <v>114</v>
      </c>
      <c r="F23" s="30">
        <v>316</v>
      </c>
      <c r="G23" s="30">
        <v>15</v>
      </c>
      <c r="H23" s="30">
        <v>209</v>
      </c>
      <c r="I23" s="30">
        <v>233</v>
      </c>
      <c r="J23" s="30" t="s">
        <v>264</v>
      </c>
      <c r="K23" s="30" t="s">
        <v>242</v>
      </c>
      <c r="L23" s="59">
        <f t="shared" si="1"/>
        <v>83.261802575107296</v>
      </c>
      <c r="M23" s="18"/>
      <c r="N23" s="52"/>
      <c r="O23" s="53"/>
      <c r="P23" s="52"/>
      <c r="Q23" s="52"/>
      <c r="R23" s="52"/>
      <c r="S23" s="58"/>
      <c r="T23" s="52"/>
      <c r="U23" s="52"/>
      <c r="V23" s="52"/>
      <c r="W23" s="52"/>
      <c r="X23" s="52"/>
      <c r="Y23" s="52"/>
      <c r="Z23" s="52"/>
    </row>
    <row r="24" spans="1:26" ht="13.5" customHeight="1" x14ac:dyDescent="0.2">
      <c r="A24" s="60" t="s">
        <v>265</v>
      </c>
      <c r="B24" s="60" t="s">
        <v>227</v>
      </c>
      <c r="C24" s="22"/>
      <c r="D24" s="37" t="s">
        <v>228</v>
      </c>
      <c r="E24" s="37">
        <v>190</v>
      </c>
      <c r="F24" s="37">
        <v>335</v>
      </c>
      <c r="G24" s="37">
        <v>328</v>
      </c>
      <c r="H24" s="37">
        <v>473</v>
      </c>
      <c r="I24" s="37">
        <v>474</v>
      </c>
      <c r="J24" s="37" t="s">
        <v>266</v>
      </c>
      <c r="K24" s="37" t="s">
        <v>230</v>
      </c>
      <c r="L24" s="62">
        <f t="shared" si="1"/>
        <v>30.590717299578056</v>
      </c>
      <c r="M24" s="22">
        <v>716</v>
      </c>
      <c r="N24" s="52"/>
      <c r="O24" s="53"/>
      <c r="P24" s="52"/>
      <c r="Q24" s="52"/>
      <c r="R24" s="52"/>
      <c r="S24" s="58"/>
      <c r="T24" s="52"/>
      <c r="U24" s="52"/>
      <c r="V24" s="52"/>
      <c r="W24" s="52"/>
      <c r="X24" s="52"/>
      <c r="Y24" s="52"/>
      <c r="Z24" s="52"/>
    </row>
    <row r="25" spans="1:26" ht="13.5" customHeight="1" x14ac:dyDescent="0.2">
      <c r="A25" s="63"/>
      <c r="B25" s="69" t="s">
        <v>239</v>
      </c>
      <c r="C25" s="34"/>
      <c r="D25" s="30" t="s">
        <v>240</v>
      </c>
      <c r="E25" s="30">
        <v>394</v>
      </c>
      <c r="F25" s="30">
        <v>595</v>
      </c>
      <c r="G25" s="30">
        <v>15</v>
      </c>
      <c r="H25" s="30">
        <v>208</v>
      </c>
      <c r="I25" s="34">
        <v>233</v>
      </c>
      <c r="J25" s="34" t="s">
        <v>267</v>
      </c>
      <c r="K25" s="30" t="s">
        <v>242</v>
      </c>
      <c r="L25" s="59">
        <f t="shared" si="1"/>
        <v>82.832618025751074</v>
      </c>
      <c r="M25" s="18"/>
      <c r="N25" s="52"/>
      <c r="O25" s="53"/>
      <c r="P25" s="52"/>
      <c r="Q25" s="52"/>
      <c r="R25" s="52"/>
      <c r="S25" s="58"/>
      <c r="T25" s="52"/>
      <c r="U25" s="52"/>
      <c r="V25" s="52"/>
      <c r="W25" s="52"/>
      <c r="X25" s="52"/>
      <c r="Y25" s="52"/>
      <c r="Z25" s="52"/>
    </row>
    <row r="26" spans="1:26" ht="13.5" customHeight="1" x14ac:dyDescent="0.2">
      <c r="A26" s="22" t="s">
        <v>268</v>
      </c>
      <c r="B26" s="60" t="s">
        <v>227</v>
      </c>
      <c r="C26" s="22"/>
      <c r="D26" s="37" t="s">
        <v>228</v>
      </c>
      <c r="E26" s="37">
        <v>6</v>
      </c>
      <c r="F26" s="37">
        <v>121</v>
      </c>
      <c r="G26" s="37">
        <v>358</v>
      </c>
      <c r="H26" s="37">
        <v>473</v>
      </c>
      <c r="I26" s="37">
        <v>474</v>
      </c>
      <c r="J26" s="37" t="s">
        <v>269</v>
      </c>
      <c r="K26" s="37" t="s">
        <v>230</v>
      </c>
      <c r="L26" s="62">
        <f t="shared" si="1"/>
        <v>24.261603375527425</v>
      </c>
      <c r="M26" s="22">
        <v>502</v>
      </c>
      <c r="N26" s="52"/>
      <c r="O26" s="53"/>
      <c r="P26" s="52"/>
      <c r="Q26" s="52"/>
      <c r="R26" s="52"/>
      <c r="S26" s="58"/>
      <c r="T26" s="52"/>
      <c r="U26" s="52"/>
      <c r="V26" s="52"/>
      <c r="W26" s="52"/>
      <c r="X26" s="52"/>
      <c r="Y26" s="52"/>
      <c r="Z26" s="52"/>
    </row>
    <row r="27" spans="1:26" ht="13.5" customHeight="1" x14ac:dyDescent="0.2">
      <c r="A27" s="18"/>
      <c r="B27" s="69" t="s">
        <v>239</v>
      </c>
      <c r="C27" s="34"/>
      <c r="D27" s="34" t="s">
        <v>240</v>
      </c>
      <c r="E27" s="34">
        <v>180</v>
      </c>
      <c r="F27" s="34">
        <v>379</v>
      </c>
      <c r="G27" s="34">
        <v>15</v>
      </c>
      <c r="H27" s="34">
        <v>206</v>
      </c>
      <c r="I27" s="34">
        <v>233</v>
      </c>
      <c r="J27" s="34" t="s">
        <v>270</v>
      </c>
      <c r="K27" s="30" t="s">
        <v>242</v>
      </c>
      <c r="L27" s="59">
        <f t="shared" si="1"/>
        <v>81.97424892703863</v>
      </c>
      <c r="M27" s="18"/>
      <c r="N27" s="52"/>
      <c r="O27" s="53"/>
      <c r="P27" s="52"/>
      <c r="Q27" s="52"/>
      <c r="R27" s="52"/>
      <c r="S27" s="58"/>
      <c r="T27" s="52"/>
      <c r="U27" s="52"/>
      <c r="V27" s="52"/>
      <c r="W27" s="52"/>
      <c r="X27" s="52"/>
      <c r="Y27" s="52"/>
      <c r="Z27" s="52"/>
    </row>
    <row r="28" spans="1:26" ht="13.5" customHeight="1" x14ac:dyDescent="0.2">
      <c r="A28" s="60" t="s">
        <v>271</v>
      </c>
      <c r="B28" s="60" t="s">
        <v>227</v>
      </c>
      <c r="C28" s="22"/>
      <c r="D28" s="37" t="s">
        <v>228</v>
      </c>
      <c r="E28" s="37">
        <v>6</v>
      </c>
      <c r="F28" s="37">
        <v>121</v>
      </c>
      <c r="G28" s="37">
        <v>358</v>
      </c>
      <c r="H28" s="37">
        <v>473</v>
      </c>
      <c r="I28" s="37">
        <v>474</v>
      </c>
      <c r="J28" s="37" t="s">
        <v>269</v>
      </c>
      <c r="K28" s="37" t="s">
        <v>230</v>
      </c>
      <c r="L28" s="62">
        <f t="shared" si="1"/>
        <v>24.261603375527425</v>
      </c>
      <c r="M28" s="22">
        <v>502</v>
      </c>
      <c r="N28" s="74"/>
      <c r="O28" s="53"/>
      <c r="P28" s="52"/>
      <c r="Q28" s="52"/>
      <c r="R28" s="52"/>
      <c r="S28" s="58"/>
      <c r="T28" s="52"/>
      <c r="U28" s="52"/>
      <c r="V28" s="52"/>
      <c r="W28" s="52"/>
      <c r="X28" s="52"/>
      <c r="Y28" s="52"/>
      <c r="Z28" s="52"/>
    </row>
    <row r="29" spans="1:26" ht="13.5" customHeight="1" x14ac:dyDescent="0.2">
      <c r="A29" s="63"/>
      <c r="B29" s="69" t="s">
        <v>239</v>
      </c>
      <c r="C29" s="30"/>
      <c r="D29" s="30" t="s">
        <v>240</v>
      </c>
      <c r="E29" s="30">
        <v>180</v>
      </c>
      <c r="F29" s="34">
        <v>379</v>
      </c>
      <c r="G29" s="30">
        <v>15</v>
      </c>
      <c r="H29" s="30">
        <v>206</v>
      </c>
      <c r="I29" s="34">
        <v>233</v>
      </c>
      <c r="J29" s="34" t="s">
        <v>270</v>
      </c>
      <c r="K29" s="30" t="s">
        <v>242</v>
      </c>
      <c r="L29" s="59">
        <f t="shared" si="1"/>
        <v>81.97424892703863</v>
      </c>
      <c r="M29" s="18"/>
      <c r="N29" s="52"/>
      <c r="O29" s="53"/>
      <c r="P29" s="52"/>
      <c r="Q29" s="52"/>
      <c r="R29" s="52"/>
      <c r="S29" s="58"/>
      <c r="T29" s="52"/>
      <c r="U29" s="52"/>
      <c r="V29" s="52"/>
      <c r="W29" s="52"/>
      <c r="X29" s="52"/>
      <c r="Y29" s="52"/>
      <c r="Z29" s="52"/>
    </row>
    <row r="30" spans="1:26" ht="13.5" customHeight="1" x14ac:dyDescent="0.2">
      <c r="A30" s="7" t="s">
        <v>272</v>
      </c>
      <c r="B30" s="69" t="s">
        <v>239</v>
      </c>
      <c r="C30" s="30"/>
      <c r="D30" s="26" t="s">
        <v>240</v>
      </c>
      <c r="E30" s="26">
        <v>1</v>
      </c>
      <c r="F30" s="26">
        <v>158</v>
      </c>
      <c r="G30" s="26">
        <v>59</v>
      </c>
      <c r="H30" s="26">
        <v>208</v>
      </c>
      <c r="I30" s="26">
        <v>233</v>
      </c>
      <c r="J30" s="26" t="s">
        <v>273</v>
      </c>
      <c r="K30" s="30" t="s">
        <v>242</v>
      </c>
      <c r="L30" s="67">
        <f t="shared" si="1"/>
        <v>63.94849785407726</v>
      </c>
      <c r="M30" s="68">
        <v>279</v>
      </c>
      <c r="N30" s="52"/>
      <c r="O30" s="53"/>
      <c r="P30" s="52"/>
      <c r="Q30" s="52"/>
      <c r="R30" s="52"/>
      <c r="S30" s="58"/>
      <c r="T30" s="52"/>
      <c r="U30" s="52"/>
      <c r="V30" s="52"/>
      <c r="W30" s="52"/>
      <c r="X30" s="52"/>
      <c r="Y30" s="52"/>
      <c r="Z30" s="52"/>
    </row>
    <row r="31" spans="1:26" ht="13.5" customHeight="1" x14ac:dyDescent="0.2">
      <c r="A31" s="7" t="s">
        <v>274</v>
      </c>
      <c r="B31" s="69" t="s">
        <v>239</v>
      </c>
      <c r="C31" s="30"/>
      <c r="D31" s="26" t="s">
        <v>240</v>
      </c>
      <c r="E31" s="26">
        <v>37</v>
      </c>
      <c r="F31" s="26">
        <v>231</v>
      </c>
      <c r="G31" s="26">
        <v>15</v>
      </c>
      <c r="H31" s="26">
        <v>203</v>
      </c>
      <c r="I31" s="26">
        <v>233</v>
      </c>
      <c r="J31" s="26" t="s">
        <v>275</v>
      </c>
      <c r="K31" s="30" t="s">
        <v>242</v>
      </c>
      <c r="L31" s="67">
        <f t="shared" si="1"/>
        <v>80.68669527896995</v>
      </c>
      <c r="M31" s="68">
        <v>238</v>
      </c>
      <c r="N31" s="52"/>
      <c r="O31" s="53"/>
      <c r="P31" s="52"/>
      <c r="Q31" s="52"/>
      <c r="R31" s="52"/>
      <c r="S31" s="58"/>
      <c r="T31" s="52"/>
      <c r="U31" s="52"/>
      <c r="V31" s="52"/>
      <c r="W31" s="52"/>
      <c r="X31" s="52"/>
      <c r="Y31" s="52"/>
      <c r="Z31" s="52"/>
    </row>
    <row r="32" spans="1:26" ht="13.5" customHeight="1" x14ac:dyDescent="0.2">
      <c r="A32" s="22" t="s">
        <v>276</v>
      </c>
      <c r="B32" s="60" t="s">
        <v>227</v>
      </c>
      <c r="C32" s="60"/>
      <c r="D32" s="22" t="s">
        <v>228</v>
      </c>
      <c r="E32" s="37">
        <v>1</v>
      </c>
      <c r="F32" s="37">
        <v>145</v>
      </c>
      <c r="G32" s="37">
        <v>329</v>
      </c>
      <c r="H32" s="37">
        <v>473</v>
      </c>
      <c r="I32" s="37">
        <v>474</v>
      </c>
      <c r="J32" s="37" t="s">
        <v>277</v>
      </c>
      <c r="K32" s="37" t="s">
        <v>230</v>
      </c>
      <c r="L32" s="62">
        <f t="shared" si="1"/>
        <v>30.37974683544304</v>
      </c>
      <c r="M32" s="22">
        <v>535</v>
      </c>
      <c r="N32" s="52"/>
      <c r="O32" s="53"/>
      <c r="P32" s="52"/>
      <c r="Q32" s="52"/>
      <c r="R32" s="52"/>
      <c r="S32" s="58"/>
      <c r="T32" s="52"/>
      <c r="U32" s="52"/>
      <c r="V32" s="52"/>
      <c r="W32" s="52"/>
      <c r="X32" s="52"/>
      <c r="Y32" s="52"/>
      <c r="Z32" s="52"/>
    </row>
    <row r="33" spans="1:26" ht="13.5" customHeight="1" x14ac:dyDescent="0.2">
      <c r="A33" s="18"/>
      <c r="B33" s="69" t="s">
        <v>239</v>
      </c>
      <c r="C33" s="74"/>
      <c r="D33" s="30" t="s">
        <v>240</v>
      </c>
      <c r="E33" s="30">
        <v>204</v>
      </c>
      <c r="F33" s="30">
        <v>415</v>
      </c>
      <c r="G33" s="30">
        <v>15</v>
      </c>
      <c r="H33" s="30">
        <v>209</v>
      </c>
      <c r="I33" s="30">
        <v>233</v>
      </c>
      <c r="J33" s="30" t="s">
        <v>278</v>
      </c>
      <c r="K33" s="30" t="s">
        <v>242</v>
      </c>
      <c r="L33" s="59">
        <f t="shared" si="1"/>
        <v>83.261802575107296</v>
      </c>
      <c r="M33" s="18"/>
      <c r="N33" s="52"/>
      <c r="O33" s="53"/>
      <c r="P33" s="52"/>
      <c r="Q33" s="52"/>
      <c r="R33" s="52"/>
      <c r="S33" s="58"/>
      <c r="T33" s="52"/>
      <c r="U33" s="52"/>
      <c r="V33" s="52"/>
      <c r="W33" s="52"/>
      <c r="X33" s="52"/>
      <c r="Y33" s="52"/>
      <c r="Z33" s="52"/>
    </row>
    <row r="34" spans="1:26" ht="13.5" customHeight="1" x14ac:dyDescent="0.2">
      <c r="A34" s="22" t="s">
        <v>279</v>
      </c>
      <c r="B34" s="60" t="s">
        <v>227</v>
      </c>
      <c r="C34" s="60"/>
      <c r="D34" s="34" t="s">
        <v>228</v>
      </c>
      <c r="E34" s="34">
        <v>1</v>
      </c>
      <c r="F34" s="37">
        <v>341</v>
      </c>
      <c r="G34" s="37">
        <v>130</v>
      </c>
      <c r="H34" s="37">
        <v>473</v>
      </c>
      <c r="I34" s="37">
        <v>474</v>
      </c>
      <c r="J34" s="37" t="s">
        <v>258</v>
      </c>
      <c r="K34" s="37" t="s">
        <v>230</v>
      </c>
      <c r="L34" s="62">
        <f t="shared" si="1"/>
        <v>72.362869198312239</v>
      </c>
      <c r="M34" s="22">
        <v>722</v>
      </c>
      <c r="N34" s="52"/>
      <c r="O34" s="53"/>
      <c r="P34" s="52"/>
      <c r="Q34" s="52"/>
      <c r="R34" s="52"/>
      <c r="S34" s="58"/>
      <c r="T34" s="52"/>
      <c r="U34" s="52"/>
      <c r="V34" s="52"/>
      <c r="W34" s="52"/>
      <c r="X34" s="52"/>
      <c r="Y34" s="52"/>
      <c r="Z34" s="52"/>
    </row>
    <row r="35" spans="1:26" ht="13.5" customHeight="1" x14ac:dyDescent="0.2">
      <c r="A35" s="18"/>
      <c r="B35" s="69" t="s">
        <v>239</v>
      </c>
      <c r="C35" s="74"/>
      <c r="D35" s="30" t="s">
        <v>240</v>
      </c>
      <c r="E35" s="30">
        <v>400</v>
      </c>
      <c r="F35" s="30">
        <v>599</v>
      </c>
      <c r="G35" s="30">
        <v>15</v>
      </c>
      <c r="H35" s="30">
        <v>206</v>
      </c>
      <c r="I35" s="30">
        <v>233</v>
      </c>
      <c r="J35" s="30" t="s">
        <v>259</v>
      </c>
      <c r="K35" s="30" t="s">
        <v>242</v>
      </c>
      <c r="L35" s="59">
        <f t="shared" si="1"/>
        <v>81.97424892703863</v>
      </c>
      <c r="M35" s="18"/>
      <c r="N35" s="52"/>
      <c r="O35" s="53"/>
      <c r="P35" s="52"/>
      <c r="Q35" s="52"/>
      <c r="R35" s="52"/>
      <c r="S35" s="58"/>
      <c r="T35" s="52"/>
      <c r="U35" s="52"/>
      <c r="V35" s="52"/>
      <c r="W35" s="52"/>
      <c r="X35" s="52"/>
      <c r="Y35" s="52"/>
      <c r="Z35" s="52"/>
    </row>
    <row r="36" spans="1:26" ht="13.5" customHeight="1" x14ac:dyDescent="0.2">
      <c r="A36" s="75" t="s">
        <v>280</v>
      </c>
      <c r="B36" s="76" t="s">
        <v>227</v>
      </c>
      <c r="C36" s="75"/>
      <c r="D36" s="75" t="s">
        <v>228</v>
      </c>
      <c r="E36" s="77">
        <v>129</v>
      </c>
      <c r="F36" s="77">
        <v>594</v>
      </c>
      <c r="G36" s="77">
        <v>2</v>
      </c>
      <c r="H36" s="77">
        <v>473</v>
      </c>
      <c r="I36" s="77">
        <v>474</v>
      </c>
      <c r="J36" s="77" t="s">
        <v>281</v>
      </c>
      <c r="K36" s="77" t="s">
        <v>230</v>
      </c>
      <c r="L36" s="78">
        <f t="shared" si="1"/>
        <v>99.367088607594937</v>
      </c>
      <c r="M36" s="75">
        <v>986</v>
      </c>
      <c r="N36" s="79" t="s">
        <v>282</v>
      </c>
      <c r="O36" s="80">
        <f>0.48</f>
        <v>0.48</v>
      </c>
      <c r="P36" s="75" t="s">
        <v>283</v>
      </c>
      <c r="Q36" s="75" t="s">
        <v>284</v>
      </c>
      <c r="R36" s="81" t="s">
        <v>285</v>
      </c>
      <c r="S36" s="75"/>
      <c r="T36" s="52"/>
      <c r="U36" s="52"/>
      <c r="V36" s="52"/>
      <c r="W36" s="52"/>
      <c r="X36" s="52"/>
      <c r="Y36" s="52"/>
      <c r="Z36" s="52"/>
    </row>
    <row r="37" spans="1:26" ht="13.5" customHeight="1" x14ac:dyDescent="0.2">
      <c r="A37" s="82"/>
      <c r="B37" s="83" t="s">
        <v>239</v>
      </c>
      <c r="C37" s="84"/>
      <c r="D37" s="84" t="s">
        <v>240</v>
      </c>
      <c r="E37" s="84">
        <v>653</v>
      </c>
      <c r="F37" s="84">
        <v>854</v>
      </c>
      <c r="G37" s="84">
        <v>15</v>
      </c>
      <c r="H37" s="84">
        <v>208</v>
      </c>
      <c r="I37" s="84">
        <v>233</v>
      </c>
      <c r="J37" s="84" t="s">
        <v>286</v>
      </c>
      <c r="K37" s="85" t="s">
        <v>242</v>
      </c>
      <c r="L37" s="86">
        <f t="shared" si="1"/>
        <v>82.832618025751074</v>
      </c>
      <c r="M37" s="82"/>
      <c r="N37" s="87"/>
      <c r="O37" s="88"/>
      <c r="P37" s="82"/>
      <c r="Q37" s="82"/>
      <c r="R37" s="82"/>
      <c r="S37" s="82"/>
      <c r="T37" s="52"/>
      <c r="U37" s="52"/>
      <c r="V37" s="52"/>
      <c r="W37" s="52"/>
      <c r="X37" s="52"/>
      <c r="Y37" s="52"/>
      <c r="Z37" s="52"/>
    </row>
    <row r="38" spans="1:26" ht="13.5" customHeight="1" x14ac:dyDescent="0.2">
      <c r="A38" s="75" t="s">
        <v>287</v>
      </c>
      <c r="B38" s="76" t="s">
        <v>227</v>
      </c>
      <c r="C38" s="75"/>
      <c r="D38" s="77" t="s">
        <v>228</v>
      </c>
      <c r="E38" s="77">
        <v>130</v>
      </c>
      <c r="F38" s="77">
        <v>595</v>
      </c>
      <c r="G38" s="77">
        <v>2</v>
      </c>
      <c r="H38" s="77">
        <v>473</v>
      </c>
      <c r="I38" s="77">
        <v>474</v>
      </c>
      <c r="J38" s="77" t="s">
        <v>288</v>
      </c>
      <c r="K38" s="77" t="s">
        <v>230</v>
      </c>
      <c r="L38" s="78">
        <f t="shared" si="1"/>
        <v>99.367088607594937</v>
      </c>
      <c r="M38" s="75">
        <v>976</v>
      </c>
      <c r="N38" s="79" t="s">
        <v>282</v>
      </c>
      <c r="O38" s="80">
        <f>0.49</f>
        <v>0.49</v>
      </c>
      <c r="P38" s="75" t="s">
        <v>289</v>
      </c>
      <c r="Q38" s="75" t="s">
        <v>290</v>
      </c>
      <c r="R38" s="81" t="s">
        <v>291</v>
      </c>
      <c r="S38" s="75"/>
      <c r="T38" s="52"/>
      <c r="U38" s="52"/>
      <c r="V38" s="52"/>
      <c r="W38" s="52"/>
      <c r="X38" s="52"/>
      <c r="Y38" s="52"/>
      <c r="Z38" s="52"/>
    </row>
    <row r="39" spans="1:26" ht="13.5" customHeight="1" x14ac:dyDescent="0.2">
      <c r="A39" s="82"/>
      <c r="B39" s="83" t="s">
        <v>239</v>
      </c>
      <c r="C39" s="84"/>
      <c r="D39" s="84" t="s">
        <v>240</v>
      </c>
      <c r="E39" s="84">
        <v>654</v>
      </c>
      <c r="F39" s="84">
        <v>853</v>
      </c>
      <c r="G39" s="84">
        <v>15</v>
      </c>
      <c r="H39" s="84">
        <v>206</v>
      </c>
      <c r="I39" s="84">
        <v>233</v>
      </c>
      <c r="J39" s="84" t="s">
        <v>292</v>
      </c>
      <c r="K39" s="85" t="s">
        <v>242</v>
      </c>
      <c r="L39" s="86">
        <f t="shared" si="1"/>
        <v>81.97424892703863</v>
      </c>
      <c r="M39" s="82"/>
      <c r="N39" s="87"/>
      <c r="O39" s="88"/>
      <c r="P39" s="82"/>
      <c r="Q39" s="82"/>
      <c r="R39" s="82"/>
      <c r="S39" s="82"/>
      <c r="T39" s="52"/>
      <c r="U39" s="52"/>
      <c r="V39" s="52"/>
      <c r="W39" s="52"/>
      <c r="X39" s="52"/>
      <c r="Y39" s="52"/>
      <c r="Z39" s="52"/>
    </row>
    <row r="40" spans="1:26" ht="13.5" customHeight="1" x14ac:dyDescent="0.2">
      <c r="A40" s="77" t="s">
        <v>293</v>
      </c>
      <c r="B40" s="76" t="s">
        <v>227</v>
      </c>
      <c r="C40" s="75"/>
      <c r="D40" s="77" t="s">
        <v>228</v>
      </c>
      <c r="E40" s="77">
        <v>129</v>
      </c>
      <c r="F40" s="77">
        <v>594</v>
      </c>
      <c r="G40" s="77">
        <v>2</v>
      </c>
      <c r="H40" s="77">
        <v>473</v>
      </c>
      <c r="I40" s="77">
        <v>474</v>
      </c>
      <c r="J40" s="77" t="s">
        <v>288</v>
      </c>
      <c r="K40" s="77" t="s">
        <v>230</v>
      </c>
      <c r="L40" s="78">
        <f t="shared" si="1"/>
        <v>99.367088607594937</v>
      </c>
      <c r="M40" s="75">
        <v>975</v>
      </c>
      <c r="N40" s="79" t="s">
        <v>282</v>
      </c>
      <c r="O40" s="80">
        <f>0.49</f>
        <v>0.49</v>
      </c>
      <c r="P40" s="75" t="s">
        <v>289</v>
      </c>
      <c r="Q40" s="75" t="s">
        <v>294</v>
      </c>
      <c r="R40" s="81" t="s">
        <v>291</v>
      </c>
      <c r="S40" s="75" t="s">
        <v>295</v>
      </c>
      <c r="T40" s="52"/>
      <c r="U40" s="52"/>
      <c r="V40" s="52"/>
      <c r="W40" s="52"/>
      <c r="X40" s="52"/>
      <c r="Y40" s="52"/>
      <c r="Z40" s="52"/>
    </row>
    <row r="41" spans="1:26" ht="13.5" customHeight="1" x14ac:dyDescent="0.2">
      <c r="A41" s="85"/>
      <c r="B41" s="83" t="s">
        <v>239</v>
      </c>
      <c r="C41" s="84"/>
      <c r="D41" s="84" t="s">
        <v>240</v>
      </c>
      <c r="E41" s="84">
        <v>653</v>
      </c>
      <c r="F41" s="84">
        <v>852</v>
      </c>
      <c r="G41" s="84">
        <v>15</v>
      </c>
      <c r="H41" s="84">
        <v>206</v>
      </c>
      <c r="I41" s="84">
        <v>233</v>
      </c>
      <c r="J41" s="84" t="s">
        <v>292</v>
      </c>
      <c r="K41" s="85" t="s">
        <v>242</v>
      </c>
      <c r="L41" s="86">
        <f t="shared" si="1"/>
        <v>81.97424892703863</v>
      </c>
      <c r="M41" s="82"/>
      <c r="N41" s="87"/>
      <c r="O41" s="88"/>
      <c r="P41" s="82"/>
      <c r="Q41" s="82"/>
      <c r="R41" s="82"/>
      <c r="S41" s="82"/>
      <c r="T41" s="52"/>
      <c r="U41" s="52"/>
      <c r="V41" s="52"/>
      <c r="W41" s="52"/>
      <c r="X41" s="52"/>
      <c r="Y41" s="52"/>
      <c r="Z41" s="52"/>
    </row>
    <row r="42" spans="1:26" ht="13.5" customHeight="1" x14ac:dyDescent="0.2">
      <c r="A42" s="77" t="s">
        <v>296</v>
      </c>
      <c r="B42" s="76" t="s">
        <v>227</v>
      </c>
      <c r="C42" s="77"/>
      <c r="D42" s="77" t="s">
        <v>228</v>
      </c>
      <c r="E42" s="77">
        <v>129</v>
      </c>
      <c r="F42" s="77">
        <v>594</v>
      </c>
      <c r="G42" s="77">
        <v>2</v>
      </c>
      <c r="H42" s="77">
        <v>473</v>
      </c>
      <c r="I42" s="77">
        <v>474</v>
      </c>
      <c r="J42" s="77" t="s">
        <v>288</v>
      </c>
      <c r="K42" s="77" t="s">
        <v>230</v>
      </c>
      <c r="L42" s="78">
        <f t="shared" si="1"/>
        <v>99.367088607594937</v>
      </c>
      <c r="M42" s="75">
        <v>975</v>
      </c>
      <c r="N42" s="89" t="s">
        <v>282</v>
      </c>
      <c r="O42" s="80">
        <f>0.49</f>
        <v>0.49</v>
      </c>
      <c r="P42" s="75" t="s">
        <v>289</v>
      </c>
      <c r="Q42" s="75" t="s">
        <v>294</v>
      </c>
      <c r="R42" s="81" t="s">
        <v>291</v>
      </c>
      <c r="S42" s="75"/>
      <c r="T42" s="52"/>
      <c r="U42" s="52"/>
      <c r="V42" s="52"/>
      <c r="W42" s="52"/>
      <c r="X42" s="52"/>
      <c r="Y42" s="52"/>
      <c r="Z42" s="52"/>
    </row>
    <row r="43" spans="1:26" ht="13.5" customHeight="1" x14ac:dyDescent="0.2">
      <c r="A43" s="85"/>
      <c r="B43" s="83" t="s">
        <v>239</v>
      </c>
      <c r="C43" s="84"/>
      <c r="D43" s="84" t="s">
        <v>240</v>
      </c>
      <c r="E43" s="84">
        <v>653</v>
      </c>
      <c r="F43" s="85">
        <v>852</v>
      </c>
      <c r="G43" s="85">
        <v>15</v>
      </c>
      <c r="H43" s="85">
        <v>206</v>
      </c>
      <c r="I43" s="85">
        <v>233</v>
      </c>
      <c r="J43" s="85" t="s">
        <v>292</v>
      </c>
      <c r="K43" s="85" t="s">
        <v>242</v>
      </c>
      <c r="L43" s="85">
        <f t="shared" si="1"/>
        <v>81.97424892703863</v>
      </c>
      <c r="M43" s="82"/>
      <c r="N43" s="82"/>
      <c r="O43" s="88"/>
      <c r="P43" s="82"/>
      <c r="Q43" s="82"/>
      <c r="R43" s="82"/>
      <c r="S43" s="82"/>
      <c r="T43" s="52"/>
      <c r="U43" s="52"/>
      <c r="V43" s="52"/>
      <c r="W43" s="52"/>
      <c r="X43" s="52"/>
      <c r="Y43" s="52"/>
      <c r="Z43" s="52"/>
    </row>
    <row r="44" spans="1:26" ht="13.5" customHeight="1" x14ac:dyDescent="0.2">
      <c r="A44" s="75" t="s">
        <v>297</v>
      </c>
      <c r="B44" s="76" t="s">
        <v>227</v>
      </c>
      <c r="C44" s="75"/>
      <c r="D44" s="75" t="s">
        <v>228</v>
      </c>
      <c r="E44" s="75">
        <v>127</v>
      </c>
      <c r="F44" s="75">
        <v>592</v>
      </c>
      <c r="G44" s="75">
        <v>2</v>
      </c>
      <c r="H44" s="75">
        <v>473</v>
      </c>
      <c r="I44" s="75">
        <v>474</v>
      </c>
      <c r="J44" s="75" t="s">
        <v>298</v>
      </c>
      <c r="K44" s="75" t="s">
        <v>230</v>
      </c>
      <c r="L44" s="75">
        <f t="shared" si="1"/>
        <v>99.367088607594937</v>
      </c>
      <c r="M44" s="75">
        <v>972</v>
      </c>
      <c r="N44" s="89" t="s">
        <v>282</v>
      </c>
      <c r="O44" s="80">
        <f>0.49</f>
        <v>0.49</v>
      </c>
      <c r="P44" s="75" t="s">
        <v>289</v>
      </c>
      <c r="Q44" s="75" t="s">
        <v>294</v>
      </c>
      <c r="R44" s="81" t="s">
        <v>291</v>
      </c>
      <c r="S44" s="75"/>
      <c r="T44" s="52"/>
      <c r="U44" s="52"/>
      <c r="V44" s="52"/>
      <c r="W44" s="52"/>
      <c r="X44" s="52"/>
      <c r="Y44" s="52"/>
      <c r="Z44" s="52"/>
    </row>
    <row r="45" spans="1:26" ht="13.5" customHeight="1" x14ac:dyDescent="0.2">
      <c r="A45" s="82"/>
      <c r="B45" s="83" t="s">
        <v>239</v>
      </c>
      <c r="C45" s="84"/>
      <c r="D45" s="85" t="s">
        <v>240</v>
      </c>
      <c r="E45" s="85">
        <v>651</v>
      </c>
      <c r="F45" s="85">
        <v>852</v>
      </c>
      <c r="G45" s="85">
        <v>15</v>
      </c>
      <c r="H45" s="85">
        <v>208</v>
      </c>
      <c r="I45" s="85">
        <v>233</v>
      </c>
      <c r="J45" s="85" t="s">
        <v>299</v>
      </c>
      <c r="K45" s="85" t="s">
        <v>242</v>
      </c>
      <c r="L45" s="90">
        <f t="shared" si="1"/>
        <v>82.832618025751074</v>
      </c>
      <c r="M45" s="82"/>
      <c r="N45" s="91"/>
      <c r="O45" s="88"/>
      <c r="P45" s="82"/>
      <c r="Q45" s="82"/>
      <c r="R45" s="82"/>
      <c r="S45" s="82"/>
      <c r="T45" s="52"/>
      <c r="U45" s="52"/>
      <c r="V45" s="52"/>
      <c r="W45" s="52"/>
      <c r="X45" s="52"/>
      <c r="Y45" s="52"/>
      <c r="Z45" s="52"/>
    </row>
    <row r="46" spans="1:26" ht="13.5" customHeight="1" x14ac:dyDescent="0.2">
      <c r="A46" s="22" t="s">
        <v>300</v>
      </c>
      <c r="B46" s="37"/>
      <c r="C46" s="22"/>
      <c r="D46" s="37"/>
      <c r="E46" s="58"/>
      <c r="F46" s="34"/>
      <c r="G46" s="34"/>
      <c r="H46" s="34"/>
      <c r="I46" s="34"/>
      <c r="J46" s="34"/>
      <c r="K46" s="34"/>
      <c r="L46" s="52"/>
      <c r="M46" s="34"/>
      <c r="N46" s="92"/>
      <c r="O46" s="53"/>
      <c r="P46" s="52"/>
      <c r="Q46" s="52"/>
      <c r="R46" s="52"/>
      <c r="S46" s="58"/>
      <c r="T46" s="52"/>
      <c r="U46" s="52"/>
      <c r="V46" s="52"/>
      <c r="W46" s="52"/>
      <c r="X46" s="52"/>
      <c r="Y46" s="52"/>
      <c r="Z46" s="52"/>
    </row>
    <row r="47" spans="1:26" ht="13.5" customHeight="1" x14ac:dyDescent="0.2">
      <c r="A47" s="16" t="s">
        <v>301</v>
      </c>
      <c r="B47" s="34"/>
      <c r="C47" s="16"/>
      <c r="D47" s="34"/>
      <c r="E47" s="34"/>
      <c r="F47" s="34"/>
      <c r="G47" s="34"/>
      <c r="H47" s="34"/>
      <c r="I47" s="34"/>
      <c r="J47" s="34"/>
      <c r="K47" s="36"/>
      <c r="L47" s="93"/>
      <c r="M47" s="16"/>
      <c r="N47" s="92"/>
      <c r="O47" s="53"/>
      <c r="P47" s="52"/>
      <c r="Q47" s="52"/>
      <c r="R47" s="52"/>
      <c r="S47" s="58"/>
      <c r="T47" s="52"/>
      <c r="U47" s="52"/>
      <c r="V47" s="52"/>
      <c r="W47" s="52"/>
      <c r="X47" s="52"/>
      <c r="Y47" s="52"/>
      <c r="Z47" s="52"/>
    </row>
    <row r="48" spans="1:26" ht="13.5" customHeight="1" x14ac:dyDescent="0.2">
      <c r="A48" s="16" t="s">
        <v>302</v>
      </c>
      <c r="B48" s="34"/>
      <c r="C48" s="16"/>
      <c r="D48" s="34"/>
      <c r="E48" s="34"/>
      <c r="F48" s="34"/>
      <c r="G48" s="34"/>
      <c r="H48" s="34"/>
      <c r="I48" s="34"/>
      <c r="J48" s="34"/>
      <c r="K48" s="36"/>
      <c r="L48" s="94"/>
      <c r="M48" s="16"/>
      <c r="N48" s="92"/>
      <c r="O48" s="53"/>
      <c r="P48" s="52"/>
      <c r="Q48" s="52"/>
      <c r="R48" s="52"/>
      <c r="S48" s="58"/>
      <c r="T48" s="52"/>
      <c r="U48" s="52"/>
      <c r="V48" s="52"/>
      <c r="W48" s="52"/>
      <c r="X48" s="52"/>
      <c r="Y48" s="52"/>
      <c r="Z48" s="52"/>
    </row>
    <row r="49" spans="1:26" ht="13.5" customHeight="1" x14ac:dyDescent="0.2">
      <c r="A49" s="16" t="s">
        <v>303</v>
      </c>
      <c r="B49" s="34" t="s">
        <v>239</v>
      </c>
      <c r="C49" s="16"/>
      <c r="D49" s="34" t="s">
        <v>240</v>
      </c>
      <c r="E49" s="34">
        <v>2</v>
      </c>
      <c r="F49" s="34">
        <v>83</v>
      </c>
      <c r="G49" s="34">
        <v>133</v>
      </c>
      <c r="H49" s="34">
        <v>208</v>
      </c>
      <c r="I49" s="34">
        <v>233</v>
      </c>
      <c r="J49" s="34" t="s">
        <v>304</v>
      </c>
      <c r="K49" s="34" t="s">
        <v>242</v>
      </c>
      <c r="L49" s="58">
        <f>(F49-E49)/I49*100</f>
        <v>34.763948497854074</v>
      </c>
      <c r="M49" s="16">
        <v>204</v>
      </c>
      <c r="N49" s="92"/>
      <c r="O49" s="53"/>
      <c r="P49" s="52"/>
      <c r="Q49" s="52"/>
      <c r="R49" s="52"/>
      <c r="S49" s="58"/>
      <c r="T49" s="52"/>
      <c r="U49" s="52"/>
      <c r="V49" s="52"/>
      <c r="W49" s="52"/>
      <c r="X49" s="52"/>
      <c r="Y49" s="52"/>
      <c r="Z49" s="52"/>
    </row>
    <row r="50" spans="1:26" ht="13.5" customHeight="1" x14ac:dyDescent="0.2">
      <c r="A50" s="16" t="s">
        <v>305</v>
      </c>
      <c r="B50" s="34"/>
      <c r="C50" s="16"/>
      <c r="D50" s="34"/>
      <c r="E50" s="34"/>
      <c r="F50" s="34"/>
      <c r="G50" s="34"/>
      <c r="H50" s="34"/>
      <c r="I50" s="34"/>
      <c r="J50" s="34"/>
      <c r="K50" s="36"/>
      <c r="L50" s="94"/>
      <c r="M50" s="16"/>
      <c r="N50" s="92"/>
      <c r="O50" s="53"/>
      <c r="P50" s="52"/>
      <c r="Q50" s="52"/>
      <c r="R50" s="52"/>
      <c r="S50" s="58"/>
      <c r="T50" s="52"/>
      <c r="U50" s="52"/>
      <c r="V50" s="52"/>
      <c r="W50" s="52"/>
      <c r="X50" s="52"/>
      <c r="Y50" s="52"/>
      <c r="Z50" s="52"/>
    </row>
    <row r="51" spans="1:26" ht="13.5" customHeight="1" x14ac:dyDescent="0.2">
      <c r="A51" s="34" t="s">
        <v>306</v>
      </c>
      <c r="B51" s="34"/>
      <c r="C51" s="16"/>
      <c r="D51" s="34"/>
      <c r="E51" s="34"/>
      <c r="F51" s="34"/>
      <c r="G51" s="34"/>
      <c r="H51" s="34"/>
      <c r="I51" s="34"/>
      <c r="J51" s="34"/>
      <c r="K51" s="36"/>
      <c r="L51" s="94"/>
      <c r="M51" s="16"/>
      <c r="N51" s="92"/>
      <c r="O51" s="53"/>
      <c r="P51" s="52"/>
      <c r="Q51" s="52"/>
      <c r="R51" s="52"/>
      <c r="S51" s="58"/>
      <c r="T51" s="52"/>
      <c r="U51" s="52"/>
      <c r="V51" s="52"/>
      <c r="W51" s="52"/>
      <c r="X51" s="52"/>
      <c r="Y51" s="52"/>
      <c r="Z51" s="52"/>
    </row>
    <row r="52" spans="1:26" ht="13.5" customHeight="1" x14ac:dyDescent="0.2">
      <c r="A52" s="34" t="s">
        <v>307</v>
      </c>
      <c r="B52" s="34"/>
      <c r="C52" s="16"/>
      <c r="D52" s="34"/>
      <c r="E52" s="34"/>
      <c r="F52" s="34"/>
      <c r="G52" s="34"/>
      <c r="H52" s="34"/>
      <c r="I52" s="34"/>
      <c r="J52" s="34"/>
      <c r="K52" s="36"/>
      <c r="L52" s="94"/>
      <c r="M52" s="16"/>
      <c r="N52" s="92"/>
      <c r="O52" s="53"/>
      <c r="P52" s="52"/>
      <c r="Q52" s="52"/>
      <c r="R52" s="52"/>
      <c r="S52" s="58"/>
      <c r="T52" s="52"/>
      <c r="U52" s="52"/>
      <c r="V52" s="52"/>
      <c r="W52" s="52"/>
      <c r="X52" s="52"/>
      <c r="Y52" s="52"/>
      <c r="Z52" s="52"/>
    </row>
    <row r="53" spans="1:26" ht="13.5" customHeight="1" x14ac:dyDescent="0.2">
      <c r="A53" s="30" t="s">
        <v>308</v>
      </c>
      <c r="B53" s="30"/>
      <c r="C53" s="18"/>
      <c r="D53" s="30"/>
      <c r="E53" s="30"/>
      <c r="F53" s="30"/>
      <c r="G53" s="30"/>
      <c r="H53" s="30"/>
      <c r="I53" s="30"/>
      <c r="J53" s="30"/>
      <c r="K53" s="65"/>
      <c r="L53" s="95"/>
      <c r="M53" s="16"/>
      <c r="N53" s="92"/>
      <c r="O53" s="53"/>
      <c r="P53" s="52"/>
      <c r="Q53" s="52"/>
      <c r="R53" s="52"/>
      <c r="S53" s="58"/>
      <c r="T53" s="52"/>
      <c r="U53" s="52"/>
      <c r="V53" s="52"/>
      <c r="W53" s="52"/>
      <c r="X53" s="52"/>
      <c r="Y53" s="52"/>
      <c r="Z53" s="52"/>
    </row>
    <row r="54" spans="1:26" ht="13.5" customHeight="1" x14ac:dyDescent="0.2">
      <c r="A54" s="96" t="s">
        <v>309</v>
      </c>
      <c r="B54" s="97" t="s">
        <v>227</v>
      </c>
      <c r="C54" s="96"/>
      <c r="D54" s="96" t="s">
        <v>228</v>
      </c>
      <c r="E54" s="96">
        <v>129</v>
      </c>
      <c r="F54" s="96">
        <v>594</v>
      </c>
      <c r="G54" s="96">
        <v>2</v>
      </c>
      <c r="H54" s="96">
        <v>473</v>
      </c>
      <c r="I54" s="96">
        <v>474</v>
      </c>
      <c r="J54" s="96" t="s">
        <v>310</v>
      </c>
      <c r="K54" s="96" t="s">
        <v>230</v>
      </c>
      <c r="L54" s="98">
        <f t="shared" ref="L54:L61" si="2">(H54-G54)/I54*100</f>
        <v>99.367088607594937</v>
      </c>
      <c r="M54" s="96" t="s">
        <v>311</v>
      </c>
      <c r="N54" s="99"/>
      <c r="O54" s="100"/>
      <c r="P54" s="101"/>
      <c r="Q54" s="101"/>
      <c r="R54" s="102"/>
      <c r="S54" s="101"/>
      <c r="T54" s="52"/>
      <c r="U54" s="52"/>
      <c r="V54" s="52"/>
      <c r="W54" s="52"/>
      <c r="X54" s="52"/>
      <c r="Y54" s="52"/>
      <c r="Z54" s="52"/>
    </row>
    <row r="55" spans="1:26" ht="13.5" customHeight="1" x14ac:dyDescent="0.2">
      <c r="A55" s="103"/>
      <c r="B55" s="104" t="s">
        <v>239</v>
      </c>
      <c r="C55" s="105"/>
      <c r="D55" s="105" t="s">
        <v>240</v>
      </c>
      <c r="E55" s="105">
        <v>653</v>
      </c>
      <c r="F55" s="105">
        <v>849</v>
      </c>
      <c r="G55" s="105">
        <v>15</v>
      </c>
      <c r="H55" s="105">
        <v>205</v>
      </c>
      <c r="I55" s="105">
        <v>233</v>
      </c>
      <c r="J55" s="105" t="s">
        <v>312</v>
      </c>
      <c r="K55" s="103" t="s">
        <v>242</v>
      </c>
      <c r="L55" s="106">
        <f t="shared" si="2"/>
        <v>81.545064377682408</v>
      </c>
      <c r="M55" s="103"/>
      <c r="N55" s="107" t="s">
        <v>282</v>
      </c>
      <c r="O55" s="108">
        <f>0.49</f>
        <v>0.49</v>
      </c>
      <c r="P55" s="109" t="s">
        <v>313</v>
      </c>
      <c r="Q55" s="109" t="s">
        <v>284</v>
      </c>
      <c r="R55" s="109" t="s">
        <v>314</v>
      </c>
      <c r="S55" s="110"/>
      <c r="T55" s="52"/>
      <c r="U55" s="52"/>
      <c r="V55" s="52"/>
      <c r="W55" s="52"/>
      <c r="X55" s="52"/>
      <c r="Y55" s="52"/>
      <c r="Z55" s="52"/>
    </row>
    <row r="56" spans="1:26" ht="13.5" customHeight="1" x14ac:dyDescent="0.2">
      <c r="A56" s="96" t="s">
        <v>315</v>
      </c>
      <c r="B56" s="97" t="s">
        <v>227</v>
      </c>
      <c r="C56" s="96"/>
      <c r="D56" s="96" t="s">
        <v>228</v>
      </c>
      <c r="E56" s="96">
        <v>129</v>
      </c>
      <c r="F56" s="96">
        <v>594</v>
      </c>
      <c r="G56" s="96">
        <v>2</v>
      </c>
      <c r="H56" s="96">
        <v>473</v>
      </c>
      <c r="I56" s="96">
        <v>474</v>
      </c>
      <c r="J56" s="96" t="s">
        <v>310</v>
      </c>
      <c r="K56" s="96" t="s">
        <v>230</v>
      </c>
      <c r="L56" s="98">
        <f t="shared" si="2"/>
        <v>99.367088607594937</v>
      </c>
      <c r="M56" s="96" t="s">
        <v>311</v>
      </c>
      <c r="N56" s="107"/>
      <c r="O56" s="108"/>
      <c r="P56" s="109"/>
      <c r="Q56" s="109"/>
      <c r="R56" s="109"/>
      <c r="S56" s="110"/>
      <c r="T56" s="111"/>
      <c r="U56" s="111"/>
      <c r="V56" s="111"/>
      <c r="W56" s="111"/>
      <c r="X56" s="111"/>
      <c r="Y56" s="111"/>
      <c r="Z56" s="111"/>
    </row>
    <row r="57" spans="1:26" ht="13.5" customHeight="1" x14ac:dyDescent="0.2">
      <c r="A57" s="103"/>
      <c r="B57" s="104" t="s">
        <v>239</v>
      </c>
      <c r="C57" s="105"/>
      <c r="D57" s="105" t="s">
        <v>240</v>
      </c>
      <c r="E57" s="105">
        <v>653</v>
      </c>
      <c r="F57" s="105">
        <v>849</v>
      </c>
      <c r="G57" s="105">
        <v>15</v>
      </c>
      <c r="H57" s="105">
        <v>205</v>
      </c>
      <c r="I57" s="105">
        <v>233</v>
      </c>
      <c r="J57" s="105" t="s">
        <v>312</v>
      </c>
      <c r="K57" s="103" t="s">
        <v>242</v>
      </c>
      <c r="L57" s="106">
        <f t="shared" si="2"/>
        <v>81.545064377682408</v>
      </c>
      <c r="M57" s="103"/>
      <c r="N57" s="112"/>
      <c r="O57" s="113"/>
      <c r="P57" s="104"/>
      <c r="Q57" s="104"/>
      <c r="R57" s="104"/>
      <c r="S57" s="114"/>
      <c r="T57" s="111"/>
      <c r="U57" s="111"/>
      <c r="V57" s="111"/>
      <c r="W57" s="111"/>
      <c r="X57" s="111"/>
      <c r="Y57" s="111"/>
      <c r="Z57" s="111"/>
    </row>
    <row r="58" spans="1:26" ht="13.5" customHeight="1" x14ac:dyDescent="0.2">
      <c r="A58" s="7" t="s">
        <v>316</v>
      </c>
      <c r="B58" s="7" t="s">
        <v>227</v>
      </c>
      <c r="C58" s="7"/>
      <c r="D58" s="26" t="s">
        <v>228</v>
      </c>
      <c r="E58" s="26">
        <v>5</v>
      </c>
      <c r="F58" s="26">
        <v>170</v>
      </c>
      <c r="G58" s="26">
        <v>302</v>
      </c>
      <c r="H58" s="26">
        <v>467</v>
      </c>
      <c r="I58" s="26">
        <v>474</v>
      </c>
      <c r="J58" s="26" t="s">
        <v>317</v>
      </c>
      <c r="K58" s="26" t="s">
        <v>230</v>
      </c>
      <c r="L58" s="62">
        <f t="shared" si="2"/>
        <v>34.810126582278485</v>
      </c>
      <c r="M58" s="68">
        <v>179</v>
      </c>
      <c r="N58" s="92"/>
      <c r="O58" s="53"/>
      <c r="P58" s="52"/>
      <c r="Q58" s="52"/>
      <c r="R58" s="52"/>
      <c r="S58" s="58"/>
      <c r="T58" s="52"/>
      <c r="U58" s="52"/>
      <c r="V58" s="52"/>
      <c r="W58" s="52"/>
      <c r="X58" s="52"/>
      <c r="Y58" s="52"/>
      <c r="Z58" s="52"/>
    </row>
    <row r="59" spans="1:26" ht="13.5" customHeight="1" x14ac:dyDescent="0.2">
      <c r="A59" s="26" t="s">
        <v>318</v>
      </c>
      <c r="B59" s="26" t="s">
        <v>239</v>
      </c>
      <c r="C59" s="26"/>
      <c r="D59" s="26" t="s">
        <v>240</v>
      </c>
      <c r="E59" s="26">
        <v>3</v>
      </c>
      <c r="F59" s="26">
        <v>54</v>
      </c>
      <c r="G59" s="26">
        <v>44</v>
      </c>
      <c r="H59" s="26">
        <v>95</v>
      </c>
      <c r="I59" s="26">
        <v>233</v>
      </c>
      <c r="J59" s="26" t="s">
        <v>319</v>
      </c>
      <c r="K59" s="30" t="s">
        <v>242</v>
      </c>
      <c r="L59" s="62">
        <f t="shared" si="2"/>
        <v>21.888412017167383</v>
      </c>
      <c r="M59" s="67">
        <v>125</v>
      </c>
      <c r="N59" s="92"/>
      <c r="O59" s="53"/>
      <c r="P59" s="52"/>
      <c r="Q59" s="52"/>
      <c r="R59" s="52"/>
      <c r="S59" s="58"/>
      <c r="T59" s="52"/>
      <c r="U59" s="52"/>
      <c r="V59" s="52"/>
      <c r="W59" s="343"/>
      <c r="X59" s="52"/>
      <c r="Y59" s="52"/>
      <c r="Z59" s="52"/>
    </row>
    <row r="60" spans="1:26" ht="13.5" customHeight="1" x14ac:dyDescent="0.2">
      <c r="A60" s="26" t="s">
        <v>320</v>
      </c>
      <c r="B60" s="7" t="s">
        <v>227</v>
      </c>
      <c r="C60" s="26"/>
      <c r="D60" s="26" t="s">
        <v>228</v>
      </c>
      <c r="E60" s="26">
        <v>5</v>
      </c>
      <c r="F60" s="26">
        <v>189</v>
      </c>
      <c r="G60" s="26">
        <v>141</v>
      </c>
      <c r="H60" s="26">
        <v>328</v>
      </c>
      <c r="I60" s="26">
        <v>474</v>
      </c>
      <c r="J60" s="26" t="s">
        <v>321</v>
      </c>
      <c r="K60" s="26" t="s">
        <v>230</v>
      </c>
      <c r="L60" s="62">
        <f t="shared" si="2"/>
        <v>39.451476793248943</v>
      </c>
      <c r="M60" s="67">
        <v>200</v>
      </c>
      <c r="N60" s="92"/>
      <c r="O60" s="53"/>
      <c r="P60" s="52"/>
      <c r="Q60" s="52"/>
      <c r="R60" s="52"/>
      <c r="S60" s="58"/>
      <c r="T60" s="52"/>
      <c r="U60" s="52"/>
      <c r="V60" s="52"/>
      <c r="W60" s="344"/>
      <c r="X60" s="52"/>
      <c r="Y60" s="52"/>
      <c r="Z60" s="52"/>
    </row>
    <row r="61" spans="1:26" ht="13.5" customHeight="1" x14ac:dyDescent="0.2">
      <c r="A61" s="26" t="s">
        <v>322</v>
      </c>
      <c r="B61" s="7" t="s">
        <v>227</v>
      </c>
      <c r="C61" s="26"/>
      <c r="D61" s="26" t="s">
        <v>228</v>
      </c>
      <c r="E61" s="26">
        <v>1</v>
      </c>
      <c r="F61" s="26">
        <v>85</v>
      </c>
      <c r="G61" s="26">
        <v>243</v>
      </c>
      <c r="H61" s="26">
        <v>328</v>
      </c>
      <c r="I61" s="26">
        <v>474</v>
      </c>
      <c r="J61" s="26" t="s">
        <v>323</v>
      </c>
      <c r="K61" s="26" t="s">
        <v>230</v>
      </c>
      <c r="L61" s="26">
        <f t="shared" si="2"/>
        <v>17.932489451476794</v>
      </c>
      <c r="M61" s="67">
        <v>96</v>
      </c>
      <c r="N61" s="92"/>
      <c r="O61" s="53"/>
      <c r="P61" s="52"/>
      <c r="Q61" s="52"/>
      <c r="R61" s="52"/>
      <c r="S61" s="58"/>
      <c r="T61" s="52"/>
      <c r="U61" s="52"/>
      <c r="V61" s="52"/>
      <c r="W61" s="52"/>
      <c r="X61" s="52"/>
      <c r="Y61" s="52"/>
      <c r="Z61" s="52"/>
    </row>
    <row r="62" spans="1:26" ht="13.5" customHeight="1" x14ac:dyDescent="0.2">
      <c r="A62" s="101" t="s">
        <v>324</v>
      </c>
      <c r="B62" s="101"/>
      <c r="C62" s="110"/>
      <c r="D62" s="110"/>
      <c r="E62" s="98"/>
      <c r="F62" s="96"/>
      <c r="G62" s="101"/>
      <c r="H62" s="96"/>
      <c r="I62" s="96"/>
      <c r="J62" s="96"/>
      <c r="K62" s="96"/>
      <c r="L62" s="98"/>
      <c r="M62" s="115"/>
      <c r="N62" s="99"/>
      <c r="O62" s="100"/>
      <c r="P62" s="101"/>
      <c r="Q62" s="101"/>
      <c r="R62" s="102"/>
      <c r="S62" s="101"/>
      <c r="T62" s="111"/>
      <c r="U62" s="111"/>
      <c r="V62" s="111"/>
      <c r="W62" s="111"/>
      <c r="X62" s="111"/>
      <c r="Y62" s="111"/>
      <c r="Z62" s="111"/>
    </row>
    <row r="63" spans="1:26" ht="13.5" customHeight="1" x14ac:dyDescent="0.2">
      <c r="A63" s="105" t="s">
        <v>325</v>
      </c>
      <c r="B63" s="110" t="s">
        <v>326</v>
      </c>
      <c r="C63" s="105" t="s">
        <v>327</v>
      </c>
      <c r="D63" s="110" t="s">
        <v>328</v>
      </c>
      <c r="E63" s="110" t="s">
        <v>329</v>
      </c>
      <c r="F63" s="110">
        <v>558</v>
      </c>
      <c r="G63" s="110">
        <v>2</v>
      </c>
      <c r="H63" s="110">
        <v>473</v>
      </c>
      <c r="I63" s="110">
        <v>474</v>
      </c>
      <c r="J63" s="110" t="s">
        <v>330</v>
      </c>
      <c r="K63" s="105" t="s">
        <v>230</v>
      </c>
      <c r="L63" s="115">
        <f t="shared" ref="L63:L64" si="3">(H63-G63)/I63*100</f>
        <v>99.367088607594937</v>
      </c>
      <c r="M63" s="110"/>
      <c r="N63" s="116" t="s">
        <v>282</v>
      </c>
      <c r="O63" s="117">
        <v>0.51</v>
      </c>
      <c r="P63" s="110" t="s">
        <v>313</v>
      </c>
      <c r="Q63" s="110" t="s">
        <v>294</v>
      </c>
      <c r="R63" s="110" t="s">
        <v>331</v>
      </c>
      <c r="S63" s="110" t="s">
        <v>295</v>
      </c>
      <c r="T63" s="111"/>
      <c r="U63" s="111"/>
      <c r="V63" s="111"/>
      <c r="W63" s="111"/>
      <c r="X63" s="111"/>
      <c r="Y63" s="111"/>
      <c r="Z63" s="111"/>
    </row>
    <row r="64" spans="1:26" ht="13.5" customHeight="1" x14ac:dyDescent="0.2">
      <c r="A64" s="105" t="s">
        <v>332</v>
      </c>
      <c r="B64" s="110" t="s">
        <v>239</v>
      </c>
      <c r="C64" s="105"/>
      <c r="D64" s="110" t="s">
        <v>240</v>
      </c>
      <c r="E64" s="115">
        <v>604</v>
      </c>
      <c r="F64" s="110">
        <v>842</v>
      </c>
      <c r="G64" s="110">
        <v>2</v>
      </c>
      <c r="H64" s="110">
        <v>232</v>
      </c>
      <c r="I64" s="110">
        <v>233</v>
      </c>
      <c r="J64" s="110" t="s">
        <v>333</v>
      </c>
      <c r="K64" s="105" t="s">
        <v>242</v>
      </c>
      <c r="L64" s="115">
        <f t="shared" si="3"/>
        <v>98.712446351931334</v>
      </c>
      <c r="M64" s="110">
        <v>942</v>
      </c>
      <c r="N64" s="116"/>
      <c r="O64" s="117"/>
      <c r="P64" s="110"/>
      <c r="Q64" s="110"/>
      <c r="R64" s="110"/>
      <c r="S64" s="110"/>
      <c r="T64" s="111"/>
      <c r="U64" s="111"/>
      <c r="V64" s="111"/>
      <c r="W64" s="111"/>
      <c r="X64" s="111"/>
      <c r="Y64" s="111"/>
      <c r="Z64" s="111"/>
    </row>
    <row r="65" spans="1:26" ht="13.5" customHeight="1" x14ac:dyDescent="0.2">
      <c r="A65" s="103" t="s">
        <v>334</v>
      </c>
      <c r="B65" s="114"/>
      <c r="C65" s="103"/>
      <c r="D65" s="114"/>
      <c r="E65" s="114"/>
      <c r="F65" s="114"/>
      <c r="G65" s="114"/>
      <c r="H65" s="114"/>
      <c r="I65" s="114"/>
      <c r="J65" s="114"/>
      <c r="K65" s="114"/>
      <c r="L65" s="106"/>
      <c r="M65" s="114"/>
      <c r="N65" s="118"/>
      <c r="O65" s="119"/>
      <c r="P65" s="114"/>
      <c r="Q65" s="114"/>
      <c r="R65" s="114"/>
      <c r="S65" s="114"/>
      <c r="T65" s="111"/>
      <c r="U65" s="111"/>
      <c r="V65" s="111"/>
      <c r="W65" s="111"/>
      <c r="X65" s="111"/>
      <c r="Y65" s="111"/>
      <c r="Z65" s="111"/>
    </row>
    <row r="66" spans="1:26" ht="13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3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3.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3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3.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3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3.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3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3.5" customHeight="1" x14ac:dyDescent="0.2">
      <c r="A70" s="120"/>
      <c r="B70" s="120"/>
      <c r="C70" s="120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3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40.5" customHeight="1" x14ac:dyDescent="0.2">
      <c r="A71" s="120"/>
      <c r="B71" s="120"/>
      <c r="C71" s="120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3.5" customHeight="1" x14ac:dyDescent="0.2">
      <c r="A72" s="120"/>
      <c r="B72" s="121"/>
      <c r="C72" s="12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3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3.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3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3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3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3.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3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3.5" customHeight="1" x14ac:dyDescent="0.2">
      <c r="A76" s="52"/>
      <c r="B76" s="111"/>
      <c r="C76" s="122"/>
      <c r="D76" s="11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3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3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3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3.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3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3.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3.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3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3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3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3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3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3.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3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3.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3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3.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3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3.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3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3.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3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3.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3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3.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3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3.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3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3.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3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3.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3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3.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3.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3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3.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3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3.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3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3.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3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3.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3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3.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3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3.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3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3.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3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3.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3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3.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3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3.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3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3.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3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3.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3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3.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3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3.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3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3.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3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3.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3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3.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3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3.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3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3.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3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3.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3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3.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3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3.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3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3.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3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3.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3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3.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3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3.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3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3.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3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3.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3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3.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3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3.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3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3.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3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3.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3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3.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3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3.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3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3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3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3.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3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3.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3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3.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3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3.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3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3.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3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3.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3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3.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3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3.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3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3.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3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3.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3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3.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3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3.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3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3.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3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3.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3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3.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3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3.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3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3.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3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3.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3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3.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3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3.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3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3.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3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3.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3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3.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3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3.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3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3.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3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3.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3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3.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3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3.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3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3.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3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3.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3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3.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3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3.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3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3.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3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3.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3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3.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3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3.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3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3.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3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3.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3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3.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3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3.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3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3.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3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3.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3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3.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3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3.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3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3.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3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3.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3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3.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3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3.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3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3.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3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3.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3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3.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3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3.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3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3.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3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3.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3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3.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3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3.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3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3.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3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3.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3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3.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3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3.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3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3.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3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3.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3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3.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3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3.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3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3.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3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3.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3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3.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3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3.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3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3.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3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3.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3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3.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3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3.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3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3.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3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3.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3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3.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3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3.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3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3.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3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3.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3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3.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3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3.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3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3.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3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3.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3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3.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3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3.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3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3.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3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3.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3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3.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3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3.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3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3.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3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3.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3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3.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3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3.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3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3.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3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3.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3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3.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3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3.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3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3.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3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3.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3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3.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3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3.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3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3.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3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3.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3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3.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3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3.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3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3.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3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3.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3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3.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3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3.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3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3.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3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3.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3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3.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3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3.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3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3.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3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3.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3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3.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3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3.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3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3.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3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3.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3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3.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3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3.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3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3.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3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3.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3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3.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3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3.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3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3.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3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3.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3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3.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3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3.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3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3.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3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3.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3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3.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3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3.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3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3.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3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3.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3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3.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3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3.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3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3.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3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3.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3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3.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3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3.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3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3.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3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3.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3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3.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3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3.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3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3.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3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3.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3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3.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3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3.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3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3.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3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3.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3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3.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3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3.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3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3.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3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3.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3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3.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3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3.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3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3.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3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3.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3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3.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3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3.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3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3.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3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3.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3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3.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3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3.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3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3.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3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3.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3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3.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3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3.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3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3.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3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3.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3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3.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3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3.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3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3.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3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3.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3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3.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3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3.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3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3.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3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3.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3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3.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3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3.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3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3.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3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3.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3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3.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3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3.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3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3.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3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3.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3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3.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3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3.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3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3.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3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3.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3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3.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3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3.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3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3.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3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3.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3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3.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3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3.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3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3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3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3.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3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3.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3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3.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3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3.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3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3.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3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3.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3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3.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3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3.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3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3.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3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3.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3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3.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3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3.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3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3.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3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3.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3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3.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3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3.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3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3.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3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3.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3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3.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3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3.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3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3.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3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3.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3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3.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3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3.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3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3.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3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3.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3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3.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3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3.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3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3.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3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3.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3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3.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3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3.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3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3.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3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3.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3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3.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3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3.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3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3.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3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3.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3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3.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3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3.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3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3.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3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3.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3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3.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3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3.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3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3.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3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3.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3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3.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3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3.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3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3.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3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3.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3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3.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3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3.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3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3.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3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3.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3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3.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3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3.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3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3.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3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3.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3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3.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3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3.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3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3.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3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3.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3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3.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3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3.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3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3.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3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3.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3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3.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3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3.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3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3.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3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3.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3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3.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3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3.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3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3.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3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3.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3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3.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3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3.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3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3.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3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3.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3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3.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3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3.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3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3.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3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3.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3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3.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3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3.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3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3.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3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3.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3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3.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3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3.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3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3.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3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3.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3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3.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3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3.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3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3.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3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3.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3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3.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3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3.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3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3.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3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3.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3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3.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3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3.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3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3.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3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3.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3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3.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3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3.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3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3.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3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3.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3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3.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3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3.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3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3.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3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3.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3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3.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3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3.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3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3.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3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3.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3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3.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3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3.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3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3.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3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3.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3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3.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3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3.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3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3.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3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3.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3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3.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3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3.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3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3.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3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3.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3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3.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3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3.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3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3.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3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3.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3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3.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3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3.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3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3.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3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3.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3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3.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3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3.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3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3.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3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3.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3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3.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3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3.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3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3.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3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3.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3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3.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3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3.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3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3.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3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3.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3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3.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3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3.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3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3.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3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3.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3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3.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3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3.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3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3.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3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3.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3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3.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3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3.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3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3.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3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3.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3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3.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3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3.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3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3.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3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3.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3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3.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3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3.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3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3.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3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3.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3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3.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3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3.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3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3.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3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3.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3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3.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3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3.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3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3.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3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3.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3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3.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3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3.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3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3.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3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3.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3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3.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3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3.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3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3.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3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3.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3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3.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3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3.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3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3.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3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3.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3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3.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3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3.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3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3.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3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3.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3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3.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3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3.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3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3.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3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3.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3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3.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3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3.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3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3.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3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3.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3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3.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3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3.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3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3.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3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3.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3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3.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3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3.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3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3.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3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3.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3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3.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3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3.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3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3.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3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3.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3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3.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3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3.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3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3.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3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3.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3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3.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3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3.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3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3.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3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3.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3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3.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3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3.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3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3.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3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3.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3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3.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3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3.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3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3.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3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3.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3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3.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3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3.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3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3.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3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3.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3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3.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3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3.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3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3.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3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3.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3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3.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3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3.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3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3.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3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3.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3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3.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3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3.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3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3.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3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3.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3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3.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3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3.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3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3.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3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3.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3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3.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3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3.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3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3.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3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3.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3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3.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3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3.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3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3.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3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3.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3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3.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3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3.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3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3.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3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3.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3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3.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3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3.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3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3.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3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3.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3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3.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3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3.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3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3.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3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3.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3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3.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3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3.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3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3.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3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3.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3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3.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3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3.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3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3.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3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3.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3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3.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3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3.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3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3.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3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3.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3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3.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3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3.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3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3.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3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3.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3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3.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3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3.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3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3.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3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3.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3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3.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3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3.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3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3.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3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3.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3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3.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3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3.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3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3.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3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3.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3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3.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3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3.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3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3.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3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3.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3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3.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3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3.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3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3.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3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3.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3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3.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3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3.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3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3.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3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3.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3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3.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3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3.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3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3.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3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3.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3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3.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3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3.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3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3.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3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3.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3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3.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3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3.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3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3.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3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3.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3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3.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3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3.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3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3.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3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3.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3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3.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3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3.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3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3.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3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3.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3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3.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3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3.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3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3.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3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3.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3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3.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3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3.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3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3.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3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3.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3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3.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3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3.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3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3.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3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3.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3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3.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3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3.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3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3.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3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3.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3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3.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3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3.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3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3.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3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3.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3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3.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3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3.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3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3.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3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3.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3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3.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3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3.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3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3.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3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3.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3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3.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3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3.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3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3.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3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3.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3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3.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3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3.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3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3.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3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3.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3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3.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3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3.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3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3.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3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3.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3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3.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3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3.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3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3.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3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3.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3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3.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3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3.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3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3.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3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3.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3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3.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3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3.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3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3.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3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3.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3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3.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3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3.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3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3.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3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3.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3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3.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3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3.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3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3.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3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3.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3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3.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3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3.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3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3.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3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3.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3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3.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3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3.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3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3.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3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3.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3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3.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3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3.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3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3.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3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3.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3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3.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3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3.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3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3.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3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3.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3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3.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3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3.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3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3.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3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3.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3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3.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3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3.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3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3.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3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3.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3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3.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3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3.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3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3.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3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3.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3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3.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3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3.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3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3.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3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3.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3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3.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3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3.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3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3.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3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3.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3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3.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3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3.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3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3.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3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3.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3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3.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3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3.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3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3.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3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3.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3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3.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3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3.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3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3.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3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3.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3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3.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3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3.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3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3.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3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3.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3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3.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3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3.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3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3.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3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3.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3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3.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3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3.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3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3.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3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3.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3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3.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3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3.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3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3.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3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3.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3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3.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3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3.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3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3.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3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3.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3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3.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3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3.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3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3.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3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3.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3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3.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3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3.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3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3.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3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3.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3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3.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3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3.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3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3.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3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3.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3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3.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3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3.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3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3.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3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3.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3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3.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3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3.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3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3.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3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3.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3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3.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3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3.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3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3.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3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3.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3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3.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3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3.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3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3.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3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3.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3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3.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3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3.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3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3.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3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3.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3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3.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3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3.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3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3.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3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3.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3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3.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3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3.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3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3.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3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3.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3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3.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3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3.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3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3.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3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3.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3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3.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3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3.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3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3.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3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3.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3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3.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3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3.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3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3.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3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3.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3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3.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3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3.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3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3.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3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3.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3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3.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3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3.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3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3.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3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3.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3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3.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3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3.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3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3.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3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3.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3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3.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3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3.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3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3.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3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3.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3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3.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3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3.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3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3.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3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3.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3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3.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3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3.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3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3.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3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3.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3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3.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3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3.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3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3.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3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3.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3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3.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3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3.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3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3.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3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3.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3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3.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3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3.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3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3.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3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3.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3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3.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3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3.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3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3.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3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3.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3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3.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3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3.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3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3.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3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3.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3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3.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3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3.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3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3.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3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3.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3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3.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3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3.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3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3.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3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3.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3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3.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3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3.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3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3.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3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3.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3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3.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3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3.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3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3.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3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3.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3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3.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3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3.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3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3.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3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3.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3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3.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3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3.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3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3.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3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3.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3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3.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3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3.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3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3.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3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3.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3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3.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3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3.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3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3.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3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3.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3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3.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3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3.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3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3.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3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3.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3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3.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3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3.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3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3.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3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3.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3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3.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3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3.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3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3.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3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3.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3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3.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3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3.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3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3.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3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3.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3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3.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3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3.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3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3.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3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3.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3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3.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3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3.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3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3.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3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3.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3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3.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3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3.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3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3.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3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3.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3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3.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3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3.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3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3.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3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3.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3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3.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3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3.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3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3.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3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3.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3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3.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3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3.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3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3.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3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3.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3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3.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3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3.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3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3.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3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3.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3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3.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3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3.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3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3.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3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3.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3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3.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3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3.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3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3.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3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3.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3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3.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3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3.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3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3.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3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3.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3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3.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3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3.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3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3.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3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3.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3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3.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3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3.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3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3.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3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3.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3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3.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3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3.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3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3.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3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3.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3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3.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3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3.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3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3.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3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3.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3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3.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3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3.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3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3.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3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3.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3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3.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3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3.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3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3.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3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3.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3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3.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3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3.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3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3.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3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3.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3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3.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3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3.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3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3.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3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3.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3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3.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3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3.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3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3.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3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3.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3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2">
    <mergeCell ref="A1:K1"/>
    <mergeCell ref="W59:W60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5"/>
  </sheetPr>
  <dimension ref="A1:Z1000"/>
  <sheetViews>
    <sheetView showGridLines="0" workbookViewId="0">
      <selection sqref="A1:K1"/>
    </sheetView>
  </sheetViews>
  <sheetFormatPr baseColWidth="10" defaultColWidth="12.6640625" defaultRowHeight="15" customHeight="1" x14ac:dyDescent="0.2"/>
  <cols>
    <col min="1" max="1" width="34.6640625" style="5" customWidth="1"/>
    <col min="2" max="2" width="25.83203125" style="5" customWidth="1"/>
    <col min="3" max="3" width="25.83203125" style="5" bestFit="1" customWidth="1"/>
    <col min="4" max="4" width="29" style="5" customWidth="1"/>
    <col min="5" max="5" width="19.6640625" style="5" customWidth="1"/>
    <col min="6" max="6" width="19.1640625" style="5" customWidth="1"/>
    <col min="7" max="7" width="16.5" style="5" customWidth="1"/>
    <col min="8" max="8" width="13" style="5" customWidth="1"/>
    <col min="9" max="9" width="12.1640625" style="5" customWidth="1"/>
    <col min="10" max="10" width="8.1640625" style="5" customWidth="1"/>
    <col min="11" max="11" width="10.33203125" style="5" customWidth="1"/>
    <col min="12" max="12" width="35.5" style="5" customWidth="1"/>
    <col min="13" max="13" width="39.83203125" style="5" customWidth="1"/>
    <col min="14" max="14" width="31.1640625" style="5" customWidth="1"/>
    <col min="15" max="15" width="11" style="5" customWidth="1"/>
    <col min="16" max="16" width="15.1640625" style="5" customWidth="1"/>
    <col min="17" max="17" width="13.1640625" style="5" customWidth="1"/>
    <col min="18" max="18" width="13.83203125" style="5" customWidth="1"/>
    <col min="19" max="26" width="7.6640625" style="5" customWidth="1"/>
    <col min="27" max="16384" width="12.6640625" style="5"/>
  </cols>
  <sheetData>
    <row r="1" spans="1:26" ht="40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7.5" customHeight="1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2"/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123" t="s">
        <v>335</v>
      </c>
      <c r="B3" s="123" t="s">
        <v>227</v>
      </c>
      <c r="C3" s="124" t="s">
        <v>10</v>
      </c>
      <c r="D3" s="123" t="s">
        <v>228</v>
      </c>
      <c r="E3" s="123">
        <v>54</v>
      </c>
      <c r="F3" s="123">
        <v>455</v>
      </c>
      <c r="G3" s="123">
        <v>71</v>
      </c>
      <c r="H3" s="123">
        <v>473</v>
      </c>
      <c r="I3" s="123">
        <v>474</v>
      </c>
      <c r="J3" s="123">
        <v>554.38</v>
      </c>
      <c r="K3" s="123" t="s">
        <v>230</v>
      </c>
      <c r="L3" s="125">
        <f t="shared" ref="L3:L8" si="0">(H3-G3)/I3*100</f>
        <v>84.810126582278471</v>
      </c>
      <c r="M3" s="346">
        <v>626</v>
      </c>
      <c r="N3" s="346" t="s">
        <v>282</v>
      </c>
      <c r="O3" s="126">
        <f>0.73*100%</f>
        <v>0.73</v>
      </c>
      <c r="P3" s="127" t="s">
        <v>336</v>
      </c>
      <c r="Q3" s="127" t="s">
        <v>337</v>
      </c>
      <c r="R3" s="127" t="s">
        <v>338</v>
      </c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128"/>
      <c r="B4" s="123" t="s">
        <v>239</v>
      </c>
      <c r="C4" s="129"/>
      <c r="D4" s="123" t="s">
        <v>240</v>
      </c>
      <c r="E4" s="130">
        <v>504</v>
      </c>
      <c r="F4" s="130">
        <v>589</v>
      </c>
      <c r="G4" s="130">
        <v>12</v>
      </c>
      <c r="H4" s="130">
        <v>97</v>
      </c>
      <c r="I4" s="130">
        <v>233</v>
      </c>
      <c r="J4" s="130">
        <v>57.54</v>
      </c>
      <c r="K4" s="130">
        <v>20.2</v>
      </c>
      <c r="L4" s="130">
        <f t="shared" si="0"/>
        <v>36.480686695278969</v>
      </c>
      <c r="M4" s="347"/>
      <c r="N4" s="347"/>
      <c r="O4" s="131"/>
      <c r="P4" s="123"/>
      <c r="Q4" s="123"/>
      <c r="R4" s="123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127" t="s">
        <v>339</v>
      </c>
      <c r="B5" s="127" t="s">
        <v>227</v>
      </c>
      <c r="C5" s="124" t="s">
        <v>10</v>
      </c>
      <c r="D5" s="127" t="s">
        <v>228</v>
      </c>
      <c r="E5" s="127">
        <v>54</v>
      </c>
      <c r="F5" s="127">
        <v>455</v>
      </c>
      <c r="G5" s="127">
        <v>71</v>
      </c>
      <c r="H5" s="127">
        <v>473</v>
      </c>
      <c r="I5" s="127">
        <v>474</v>
      </c>
      <c r="J5" s="127">
        <v>554.38</v>
      </c>
      <c r="K5" s="127" t="s">
        <v>230</v>
      </c>
      <c r="L5" s="105">
        <f t="shared" si="0"/>
        <v>84.810126582278471</v>
      </c>
      <c r="M5" s="345">
        <v>626</v>
      </c>
      <c r="N5" s="345" t="s">
        <v>282</v>
      </c>
      <c r="O5" s="126">
        <v>0.73</v>
      </c>
      <c r="P5" s="127" t="s">
        <v>336</v>
      </c>
      <c r="Q5" s="127" t="s">
        <v>337</v>
      </c>
      <c r="R5" s="127" t="s">
        <v>338</v>
      </c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129"/>
      <c r="B6" s="130" t="s">
        <v>239</v>
      </c>
      <c r="C6" s="129"/>
      <c r="D6" s="130" t="s">
        <v>240</v>
      </c>
      <c r="E6" s="130">
        <v>504</v>
      </c>
      <c r="F6" s="130">
        <v>589</v>
      </c>
      <c r="G6" s="130">
        <v>12</v>
      </c>
      <c r="H6" s="130">
        <v>97</v>
      </c>
      <c r="I6" s="130">
        <v>233</v>
      </c>
      <c r="J6" s="130">
        <v>57.54</v>
      </c>
      <c r="K6" s="130">
        <v>20.2</v>
      </c>
      <c r="L6" s="130">
        <f t="shared" si="0"/>
        <v>36.480686695278969</v>
      </c>
      <c r="M6" s="347"/>
      <c r="N6" s="347"/>
      <c r="O6" s="132"/>
      <c r="P6" s="130"/>
      <c r="Q6" s="130"/>
      <c r="R6" s="130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127" t="s">
        <v>340</v>
      </c>
      <c r="B7" s="127" t="s">
        <v>227</v>
      </c>
      <c r="C7" s="124" t="s">
        <v>10</v>
      </c>
      <c r="D7" s="127" t="s">
        <v>228</v>
      </c>
      <c r="E7" s="133">
        <v>48</v>
      </c>
      <c r="F7" s="127">
        <v>455</v>
      </c>
      <c r="G7" s="127">
        <v>64</v>
      </c>
      <c r="H7" s="127">
        <v>473</v>
      </c>
      <c r="I7" s="127">
        <v>474</v>
      </c>
      <c r="J7" s="134">
        <v>535.91999999999996</v>
      </c>
      <c r="K7" s="127" t="s">
        <v>230</v>
      </c>
      <c r="L7" s="125">
        <f t="shared" si="0"/>
        <v>86.286919831223628</v>
      </c>
      <c r="M7" s="345">
        <v>626</v>
      </c>
      <c r="N7" s="345" t="s">
        <v>282</v>
      </c>
      <c r="O7" s="131">
        <v>0.57999999999999996</v>
      </c>
      <c r="P7" s="123" t="s">
        <v>341</v>
      </c>
      <c r="Q7" s="123" t="s">
        <v>342</v>
      </c>
      <c r="R7" s="123" t="s">
        <v>343</v>
      </c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130"/>
      <c r="B8" s="130" t="s">
        <v>239</v>
      </c>
      <c r="C8" s="129"/>
      <c r="D8" s="130" t="s">
        <v>240</v>
      </c>
      <c r="E8" s="135">
        <v>504</v>
      </c>
      <c r="F8" s="130">
        <v>589</v>
      </c>
      <c r="G8" s="130">
        <v>12</v>
      </c>
      <c r="H8" s="130">
        <v>97</v>
      </c>
      <c r="I8" s="130">
        <v>233</v>
      </c>
      <c r="J8" s="136">
        <v>56.24</v>
      </c>
      <c r="K8" s="130">
        <v>20.2</v>
      </c>
      <c r="L8" s="130">
        <f t="shared" si="0"/>
        <v>36.480686695278969</v>
      </c>
      <c r="M8" s="320"/>
      <c r="N8" s="320"/>
      <c r="O8" s="137"/>
      <c r="P8" s="137"/>
      <c r="Q8" s="137"/>
      <c r="R8" s="137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M7:M8"/>
    <mergeCell ref="N7:N8"/>
    <mergeCell ref="A1:K1"/>
    <mergeCell ref="M3:M4"/>
    <mergeCell ref="N3:N4"/>
    <mergeCell ref="M5:M6"/>
    <mergeCell ref="N5:N6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5"/>
  </sheetPr>
  <dimension ref="A1:Z1000"/>
  <sheetViews>
    <sheetView showGridLines="0" tabSelected="1" zoomScaleNormal="100" workbookViewId="0">
      <selection sqref="A1:K1"/>
    </sheetView>
  </sheetViews>
  <sheetFormatPr baseColWidth="10" defaultColWidth="12.6640625" defaultRowHeight="30" customHeight="1" x14ac:dyDescent="0.2"/>
  <cols>
    <col min="1" max="2" width="21.6640625" style="5" customWidth="1"/>
    <col min="3" max="3" width="25.83203125" style="5" bestFit="1" customWidth="1"/>
    <col min="4" max="26" width="21.6640625" style="5" customWidth="1"/>
    <col min="27" max="16384" width="12.6640625" style="5"/>
  </cols>
  <sheetData>
    <row r="1" spans="1:26" ht="30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30" customHeight="1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2"/>
      <c r="T2" s="52"/>
      <c r="U2" s="52"/>
      <c r="V2" s="52"/>
      <c r="W2" s="52"/>
      <c r="X2" s="52"/>
      <c r="Y2" s="52"/>
      <c r="Z2" s="52"/>
    </row>
    <row r="3" spans="1:26" ht="30" customHeight="1" x14ac:dyDescent="0.2">
      <c r="A3" s="105" t="s">
        <v>344</v>
      </c>
      <c r="B3" s="105" t="s">
        <v>227</v>
      </c>
      <c r="C3" s="109" t="s">
        <v>10</v>
      </c>
      <c r="D3" s="105" t="s">
        <v>228</v>
      </c>
      <c r="E3" s="105">
        <v>5</v>
      </c>
      <c r="F3" s="105">
        <v>468</v>
      </c>
      <c r="G3" s="105">
        <v>2</v>
      </c>
      <c r="H3" s="115">
        <v>472</v>
      </c>
      <c r="I3" s="115">
        <v>474</v>
      </c>
      <c r="J3" s="139">
        <v>559.27</v>
      </c>
      <c r="K3" s="105" t="s">
        <v>230</v>
      </c>
      <c r="L3" s="96">
        <f t="shared" ref="L3:L6" si="0">(H3-G3)/I3*100</f>
        <v>99.156118143459921</v>
      </c>
      <c r="M3" s="348">
        <v>786</v>
      </c>
      <c r="N3" s="350" t="s">
        <v>282</v>
      </c>
      <c r="O3" s="352">
        <v>0.57999999999999996</v>
      </c>
      <c r="P3" s="140" t="s">
        <v>345</v>
      </c>
      <c r="Q3" s="140" t="s">
        <v>342</v>
      </c>
      <c r="R3" s="140" t="s">
        <v>346</v>
      </c>
      <c r="S3" s="138"/>
      <c r="T3" s="138"/>
      <c r="U3" s="138"/>
      <c r="V3" s="138"/>
      <c r="W3" s="138"/>
      <c r="X3" s="138"/>
      <c r="Y3" s="138"/>
      <c r="Z3" s="138"/>
    </row>
    <row r="4" spans="1:26" ht="30" customHeight="1" x14ac:dyDescent="0.2">
      <c r="A4" s="105"/>
      <c r="B4" s="103" t="s">
        <v>239</v>
      </c>
      <c r="C4" s="104" t="s">
        <v>10</v>
      </c>
      <c r="D4" s="103" t="s">
        <v>240</v>
      </c>
      <c r="E4" s="103">
        <v>527</v>
      </c>
      <c r="F4" s="103">
        <v>740</v>
      </c>
      <c r="G4" s="103">
        <v>17</v>
      </c>
      <c r="H4" s="106">
        <v>224</v>
      </c>
      <c r="I4" s="106">
        <v>233</v>
      </c>
      <c r="J4" s="141">
        <v>172.09</v>
      </c>
      <c r="K4" s="103">
        <v>20.2</v>
      </c>
      <c r="L4" s="103">
        <f t="shared" si="0"/>
        <v>88.841201716738198</v>
      </c>
      <c r="M4" s="349"/>
      <c r="N4" s="351"/>
      <c r="O4" s="353"/>
      <c r="P4" s="142"/>
      <c r="Q4" s="142"/>
      <c r="R4" s="142"/>
      <c r="S4" s="138"/>
      <c r="T4" s="138"/>
      <c r="U4" s="138"/>
      <c r="V4" s="138"/>
      <c r="W4" s="138"/>
      <c r="X4" s="138"/>
      <c r="Y4" s="138"/>
      <c r="Z4" s="138"/>
    </row>
    <row r="5" spans="1:26" ht="30" customHeight="1" x14ac:dyDescent="0.2">
      <c r="A5" s="96" t="s">
        <v>347</v>
      </c>
      <c r="B5" s="96" t="s">
        <v>227</v>
      </c>
      <c r="C5" s="139" t="s">
        <v>10</v>
      </c>
      <c r="D5" s="105" t="s">
        <v>228</v>
      </c>
      <c r="E5" s="105">
        <v>5</v>
      </c>
      <c r="F5" s="105">
        <v>468</v>
      </c>
      <c r="G5" s="105">
        <v>2</v>
      </c>
      <c r="H5" s="115">
        <v>472</v>
      </c>
      <c r="I5" s="115">
        <v>474</v>
      </c>
      <c r="J5" s="139">
        <v>559.27</v>
      </c>
      <c r="K5" s="105" t="s">
        <v>230</v>
      </c>
      <c r="L5" s="115">
        <f t="shared" si="0"/>
        <v>99.156118143459921</v>
      </c>
      <c r="M5" s="354">
        <v>786</v>
      </c>
      <c r="N5" s="350" t="s">
        <v>282</v>
      </c>
      <c r="O5" s="143">
        <v>0.57999999999999996</v>
      </c>
      <c r="P5" s="105" t="s">
        <v>345</v>
      </c>
      <c r="Q5" s="105" t="s">
        <v>342</v>
      </c>
      <c r="R5" s="105" t="s">
        <v>342</v>
      </c>
      <c r="S5" s="138"/>
      <c r="T5" s="138"/>
      <c r="U5" s="138"/>
      <c r="V5" s="138"/>
      <c r="W5" s="138"/>
      <c r="X5" s="138"/>
      <c r="Y5" s="138"/>
      <c r="Z5" s="138"/>
    </row>
    <row r="6" spans="1:26" ht="30" customHeight="1" x14ac:dyDescent="0.2">
      <c r="A6" s="103"/>
      <c r="B6" s="103" t="s">
        <v>239</v>
      </c>
      <c r="C6" s="141" t="s">
        <v>10</v>
      </c>
      <c r="D6" s="103" t="s">
        <v>240</v>
      </c>
      <c r="E6" s="103">
        <v>527</v>
      </c>
      <c r="F6" s="103">
        <v>740</v>
      </c>
      <c r="G6" s="103">
        <v>17</v>
      </c>
      <c r="H6" s="106">
        <v>224</v>
      </c>
      <c r="I6" s="106">
        <v>233</v>
      </c>
      <c r="J6" s="141">
        <v>172.09</v>
      </c>
      <c r="K6" s="103">
        <v>20.2</v>
      </c>
      <c r="L6" s="106">
        <f t="shared" si="0"/>
        <v>88.841201716738198</v>
      </c>
      <c r="M6" s="355"/>
      <c r="N6" s="351"/>
      <c r="O6" s="144"/>
      <c r="P6" s="103"/>
      <c r="Q6" s="103"/>
      <c r="R6" s="103"/>
      <c r="S6" s="138"/>
      <c r="T6" s="138"/>
      <c r="U6" s="138"/>
      <c r="V6" s="138"/>
      <c r="W6" s="138"/>
      <c r="X6" s="138"/>
      <c r="Y6" s="138"/>
      <c r="Z6" s="138"/>
    </row>
    <row r="7" spans="1:26" ht="30" customHeight="1" x14ac:dyDescent="0.2">
      <c r="A7" s="4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</row>
    <row r="8" spans="1:26" ht="30" customHeight="1" x14ac:dyDescent="0.2">
      <c r="A8" s="4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 spans="1:26" ht="30" customHeight="1" x14ac:dyDescent="0.2">
      <c r="A9" s="4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spans="1:26" ht="30" customHeight="1" x14ac:dyDescent="0.2">
      <c r="A10" s="4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 ht="30" customHeight="1" x14ac:dyDescent="0.2">
      <c r="A11" s="4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spans="1:26" ht="30" customHeight="1" x14ac:dyDescent="0.2">
      <c r="A12" s="4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spans="1:26" ht="30" customHeight="1" x14ac:dyDescent="0.2">
      <c r="A13" s="4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spans="1:26" ht="30" customHeight="1" x14ac:dyDescent="0.2">
      <c r="A14" s="4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spans="1:26" ht="30" customHeight="1" x14ac:dyDescent="0.2">
      <c r="A15" s="4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 spans="1:26" ht="30" customHeight="1" x14ac:dyDescent="0.2">
      <c r="A16" s="4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spans="1:26" ht="30" customHeight="1" x14ac:dyDescent="0.2">
      <c r="A17" s="4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</row>
    <row r="18" spans="1:26" ht="30" customHeight="1" x14ac:dyDescent="0.2">
      <c r="A18" s="4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 spans="1:26" ht="30" customHeight="1" x14ac:dyDescent="0.2">
      <c r="A19" s="4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  <row r="20" spans="1:26" ht="30" customHeight="1" x14ac:dyDescent="0.2">
      <c r="A20" s="4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spans="1:26" ht="30" customHeight="1" x14ac:dyDescent="0.2">
      <c r="A21" s="4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</row>
    <row r="22" spans="1:26" ht="30" customHeight="1" x14ac:dyDescent="0.2">
      <c r="A22" s="4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ht="30" customHeight="1" x14ac:dyDescent="0.2">
      <c r="A23" s="4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spans="1:26" ht="30" customHeight="1" x14ac:dyDescent="0.2">
      <c r="A24" s="4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</row>
    <row r="25" spans="1:26" ht="30" customHeight="1" x14ac:dyDescent="0.2">
      <c r="A25" s="4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</row>
    <row r="26" spans="1:26" ht="30" customHeight="1" x14ac:dyDescent="0.2">
      <c r="A26" s="4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</row>
    <row r="27" spans="1:26" ht="30" customHeight="1" x14ac:dyDescent="0.2">
      <c r="A27" s="4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</row>
    <row r="28" spans="1:26" ht="30" customHeight="1" x14ac:dyDescent="0.2">
      <c r="A28" s="4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</row>
    <row r="29" spans="1:26" ht="30" customHeight="1" x14ac:dyDescent="0.2">
      <c r="A29" s="4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</row>
    <row r="30" spans="1:26" ht="30" customHeight="1" x14ac:dyDescent="0.2">
      <c r="A30" s="4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</row>
    <row r="31" spans="1:26" ht="30" customHeight="1" x14ac:dyDescent="0.2">
      <c r="A31" s="4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</row>
    <row r="32" spans="1:26" ht="30" customHeight="1" x14ac:dyDescent="0.2">
      <c r="A32" s="4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</row>
    <row r="33" spans="1:26" ht="30" customHeight="1" x14ac:dyDescent="0.2">
      <c r="A33" s="4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</row>
    <row r="34" spans="1:26" ht="30" customHeight="1" x14ac:dyDescent="0.2">
      <c r="A34" s="4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</row>
    <row r="35" spans="1:26" ht="30" customHeight="1" x14ac:dyDescent="0.2">
      <c r="A35" s="4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</row>
    <row r="36" spans="1:26" ht="30" customHeight="1" x14ac:dyDescent="0.2">
      <c r="A36" s="4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</row>
    <row r="37" spans="1:26" ht="30" customHeight="1" x14ac:dyDescent="0.2">
      <c r="A37" s="4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</row>
    <row r="38" spans="1:26" ht="30" customHeight="1" x14ac:dyDescent="0.2">
      <c r="A38" s="4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</row>
    <row r="39" spans="1:26" ht="30" customHeight="1" x14ac:dyDescent="0.2">
      <c r="A39" s="4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</row>
    <row r="40" spans="1:26" ht="30" customHeight="1" x14ac:dyDescent="0.2">
      <c r="A40" s="4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</row>
    <row r="41" spans="1:26" ht="30" customHeight="1" x14ac:dyDescent="0.2">
      <c r="A41" s="4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</row>
    <row r="42" spans="1:26" ht="30" customHeight="1" x14ac:dyDescent="0.2">
      <c r="A42" s="4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</row>
    <row r="43" spans="1:26" ht="30" customHeight="1" x14ac:dyDescent="0.2">
      <c r="A43" s="4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</row>
    <row r="44" spans="1:26" ht="30" customHeight="1" x14ac:dyDescent="0.2">
      <c r="A44" s="4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</row>
    <row r="45" spans="1:26" ht="30" customHeight="1" x14ac:dyDescent="0.2">
      <c r="A45" s="4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</row>
    <row r="46" spans="1:26" ht="30" customHeight="1" x14ac:dyDescent="0.2">
      <c r="A46" s="4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</row>
    <row r="47" spans="1:26" ht="30" customHeight="1" x14ac:dyDescent="0.2">
      <c r="A47" s="4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</row>
    <row r="48" spans="1:26" ht="30" customHeight="1" x14ac:dyDescent="0.2">
      <c r="A48" s="4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</row>
    <row r="49" spans="1:26" ht="30" customHeight="1" x14ac:dyDescent="0.2">
      <c r="A49" s="4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</row>
    <row r="50" spans="1:26" ht="30" customHeight="1" x14ac:dyDescent="0.2">
      <c r="A50" s="4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</row>
    <row r="51" spans="1:26" ht="30" customHeight="1" x14ac:dyDescent="0.2">
      <c r="A51" s="4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</row>
    <row r="52" spans="1:26" ht="30" customHeight="1" x14ac:dyDescent="0.2">
      <c r="A52" s="4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</row>
    <row r="53" spans="1:26" ht="30" customHeight="1" x14ac:dyDescent="0.2">
      <c r="A53" s="4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</row>
    <row r="54" spans="1:26" ht="30" customHeight="1" x14ac:dyDescent="0.2">
      <c r="A54" s="4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</row>
    <row r="55" spans="1:26" ht="30" customHeight="1" x14ac:dyDescent="0.2">
      <c r="A55" s="4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</row>
    <row r="56" spans="1:26" ht="30" customHeight="1" x14ac:dyDescent="0.2">
      <c r="A56" s="4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</row>
    <row r="57" spans="1:26" ht="30" customHeight="1" x14ac:dyDescent="0.2">
      <c r="A57" s="4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</row>
    <row r="58" spans="1:26" ht="30" customHeight="1" x14ac:dyDescent="0.2">
      <c r="A58" s="4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</row>
    <row r="59" spans="1:26" ht="30" customHeight="1" x14ac:dyDescent="0.2">
      <c r="A59" s="4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</row>
    <row r="60" spans="1:26" ht="30" customHeight="1" x14ac:dyDescent="0.2">
      <c r="A60" s="4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</row>
    <row r="61" spans="1:26" ht="30" customHeight="1" x14ac:dyDescent="0.2">
      <c r="A61" s="4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</row>
    <row r="62" spans="1:26" ht="30" customHeight="1" x14ac:dyDescent="0.2">
      <c r="A62" s="4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</row>
    <row r="63" spans="1:26" ht="30" customHeight="1" x14ac:dyDescent="0.2">
      <c r="A63" s="4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</row>
    <row r="64" spans="1:26" ht="30" customHeight="1" x14ac:dyDescent="0.2">
      <c r="A64" s="4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</row>
    <row r="65" spans="1:26" ht="30" customHeight="1" x14ac:dyDescent="0.2">
      <c r="A65" s="4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</row>
    <row r="66" spans="1:26" ht="30" customHeight="1" x14ac:dyDescent="0.2">
      <c r="A66" s="4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</row>
    <row r="67" spans="1:26" ht="30" customHeight="1" x14ac:dyDescent="0.2">
      <c r="A67" s="4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</row>
    <row r="68" spans="1:26" ht="30" customHeight="1" x14ac:dyDescent="0.2">
      <c r="A68" s="4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</row>
    <row r="69" spans="1:26" ht="30" customHeight="1" x14ac:dyDescent="0.2">
      <c r="A69" s="4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</row>
    <row r="70" spans="1:26" ht="30" customHeight="1" x14ac:dyDescent="0.2">
      <c r="A70" s="4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</row>
    <row r="71" spans="1:26" ht="30" customHeight="1" x14ac:dyDescent="0.2">
      <c r="A71" s="4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</row>
    <row r="72" spans="1:26" ht="30" customHeight="1" x14ac:dyDescent="0.2">
      <c r="A72" s="4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</row>
    <row r="73" spans="1:26" ht="30" customHeight="1" x14ac:dyDescent="0.2">
      <c r="A73" s="4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</row>
    <row r="74" spans="1:26" ht="30" customHeight="1" x14ac:dyDescent="0.2">
      <c r="A74" s="4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</row>
    <row r="75" spans="1:26" ht="30" customHeight="1" x14ac:dyDescent="0.2">
      <c r="A75" s="4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</row>
    <row r="76" spans="1:26" ht="30" customHeight="1" x14ac:dyDescent="0.2">
      <c r="A76" s="4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</row>
    <row r="77" spans="1:26" ht="30" customHeight="1" x14ac:dyDescent="0.2">
      <c r="A77" s="4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</row>
    <row r="78" spans="1:26" ht="30" customHeight="1" x14ac:dyDescent="0.2">
      <c r="A78" s="4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</row>
    <row r="79" spans="1:26" ht="30" customHeight="1" x14ac:dyDescent="0.2">
      <c r="A79" s="4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</row>
    <row r="80" spans="1:26" ht="30" customHeight="1" x14ac:dyDescent="0.2">
      <c r="A80" s="4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</row>
    <row r="81" spans="1:26" ht="30" customHeight="1" x14ac:dyDescent="0.2">
      <c r="A81" s="4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</row>
    <row r="82" spans="1:26" ht="30" customHeight="1" x14ac:dyDescent="0.2">
      <c r="A82" s="4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</row>
    <row r="83" spans="1:26" ht="30" customHeight="1" x14ac:dyDescent="0.2">
      <c r="A83" s="4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</row>
    <row r="84" spans="1:26" ht="30" customHeight="1" x14ac:dyDescent="0.2">
      <c r="A84" s="4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</row>
    <row r="85" spans="1:26" ht="30" customHeight="1" x14ac:dyDescent="0.2">
      <c r="A85" s="4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</row>
    <row r="86" spans="1:26" ht="30" customHeight="1" x14ac:dyDescent="0.2">
      <c r="A86" s="4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</row>
    <row r="87" spans="1:26" ht="30" customHeight="1" x14ac:dyDescent="0.2">
      <c r="A87" s="4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</row>
    <row r="88" spans="1:26" ht="30" customHeight="1" x14ac:dyDescent="0.2">
      <c r="A88" s="4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</row>
    <row r="89" spans="1:26" ht="30" customHeight="1" x14ac:dyDescent="0.2">
      <c r="A89" s="4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</row>
    <row r="90" spans="1:26" ht="30" customHeight="1" x14ac:dyDescent="0.2">
      <c r="A90" s="4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</row>
    <row r="91" spans="1:26" ht="30" customHeight="1" x14ac:dyDescent="0.2">
      <c r="A91" s="4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</row>
    <row r="92" spans="1:26" ht="30" customHeight="1" x14ac:dyDescent="0.2">
      <c r="A92" s="4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</row>
    <row r="93" spans="1:26" ht="30" customHeight="1" x14ac:dyDescent="0.2">
      <c r="A93" s="4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</row>
    <row r="94" spans="1:26" ht="30" customHeight="1" x14ac:dyDescent="0.2">
      <c r="A94" s="4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</row>
    <row r="95" spans="1:26" ht="30" customHeight="1" x14ac:dyDescent="0.2">
      <c r="A95" s="4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</row>
    <row r="96" spans="1:26" ht="30" customHeight="1" x14ac:dyDescent="0.2">
      <c r="A96" s="4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</row>
    <row r="97" spans="1:26" ht="30" customHeight="1" x14ac:dyDescent="0.2">
      <c r="A97" s="4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</row>
    <row r="98" spans="1:26" ht="30" customHeight="1" x14ac:dyDescent="0.2">
      <c r="A98" s="4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</row>
    <row r="99" spans="1:26" ht="30" customHeight="1" x14ac:dyDescent="0.2">
      <c r="A99" s="4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</row>
    <row r="100" spans="1:26" ht="30" customHeight="1" x14ac:dyDescent="0.2">
      <c r="A100" s="4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</row>
    <row r="101" spans="1:26" ht="30" customHeight="1" x14ac:dyDescent="0.2">
      <c r="A101" s="4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</row>
    <row r="102" spans="1:26" ht="30" customHeight="1" x14ac:dyDescent="0.2">
      <c r="A102" s="4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</row>
    <row r="103" spans="1:26" ht="30" customHeight="1" x14ac:dyDescent="0.2">
      <c r="A103" s="4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</row>
    <row r="104" spans="1:26" ht="30" customHeight="1" x14ac:dyDescent="0.2">
      <c r="A104" s="4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</row>
    <row r="105" spans="1:26" ht="30" customHeight="1" x14ac:dyDescent="0.2">
      <c r="A105" s="4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</row>
    <row r="106" spans="1:26" ht="30" customHeight="1" x14ac:dyDescent="0.2">
      <c r="A106" s="4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</row>
    <row r="107" spans="1:26" ht="30" customHeight="1" x14ac:dyDescent="0.2">
      <c r="A107" s="4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</row>
    <row r="108" spans="1:26" ht="30" customHeight="1" x14ac:dyDescent="0.2">
      <c r="A108" s="4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</row>
    <row r="109" spans="1:26" ht="30" customHeight="1" x14ac:dyDescent="0.2">
      <c r="A109" s="4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</row>
    <row r="110" spans="1:26" ht="30" customHeight="1" x14ac:dyDescent="0.2">
      <c r="A110" s="4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</row>
    <row r="111" spans="1:26" ht="30" customHeight="1" x14ac:dyDescent="0.2">
      <c r="A111" s="4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</row>
    <row r="112" spans="1:26" ht="30" customHeight="1" x14ac:dyDescent="0.2">
      <c r="A112" s="4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</row>
    <row r="113" spans="1:26" ht="30" customHeight="1" x14ac:dyDescent="0.2">
      <c r="A113" s="4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</row>
    <row r="114" spans="1:26" ht="30" customHeight="1" x14ac:dyDescent="0.2">
      <c r="A114" s="4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</row>
    <row r="115" spans="1:26" ht="30" customHeight="1" x14ac:dyDescent="0.2">
      <c r="A115" s="4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</row>
    <row r="116" spans="1:26" ht="30" customHeight="1" x14ac:dyDescent="0.2">
      <c r="A116" s="4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</row>
    <row r="117" spans="1:26" ht="30" customHeight="1" x14ac:dyDescent="0.2">
      <c r="A117" s="4"/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</row>
    <row r="118" spans="1:26" ht="30" customHeight="1" x14ac:dyDescent="0.2">
      <c r="A118" s="4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spans="1:26" ht="30" customHeight="1" x14ac:dyDescent="0.2">
      <c r="A119" s="4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</row>
    <row r="120" spans="1:26" ht="30" customHeight="1" x14ac:dyDescent="0.2">
      <c r="A120" s="4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</row>
    <row r="121" spans="1:26" ht="30" customHeight="1" x14ac:dyDescent="0.2">
      <c r="A121" s="4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</row>
    <row r="122" spans="1:26" ht="30" customHeight="1" x14ac:dyDescent="0.2">
      <c r="A122" s="4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spans="1:26" ht="30" customHeight="1" x14ac:dyDescent="0.2">
      <c r="A123" s="4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</row>
    <row r="124" spans="1:26" ht="30" customHeight="1" x14ac:dyDescent="0.2">
      <c r="A124" s="4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</row>
    <row r="125" spans="1:26" ht="30" customHeight="1" x14ac:dyDescent="0.2">
      <c r="A125" s="4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</row>
    <row r="126" spans="1:26" ht="30" customHeight="1" x14ac:dyDescent="0.2">
      <c r="A126" s="4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</row>
    <row r="127" spans="1:26" ht="30" customHeight="1" x14ac:dyDescent="0.2">
      <c r="A127" s="4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</row>
    <row r="128" spans="1:26" ht="30" customHeight="1" x14ac:dyDescent="0.2">
      <c r="A128" s="4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</row>
    <row r="129" spans="1:26" ht="30" customHeight="1" x14ac:dyDescent="0.2">
      <c r="A129" s="4"/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</row>
    <row r="130" spans="1:26" ht="30" customHeight="1" x14ac:dyDescent="0.2">
      <c r="A130" s="4"/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</row>
    <row r="131" spans="1:26" ht="30" customHeight="1" x14ac:dyDescent="0.2">
      <c r="A131" s="4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</row>
    <row r="132" spans="1:26" ht="30" customHeight="1" x14ac:dyDescent="0.2">
      <c r="A132" s="4"/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</row>
    <row r="133" spans="1:26" ht="30" customHeight="1" x14ac:dyDescent="0.2">
      <c r="A133" s="4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</row>
    <row r="134" spans="1:26" ht="30" customHeight="1" x14ac:dyDescent="0.2">
      <c r="A134" s="4"/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</row>
    <row r="135" spans="1:26" ht="30" customHeight="1" x14ac:dyDescent="0.2">
      <c r="A135" s="4"/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</row>
    <row r="136" spans="1:26" ht="30" customHeight="1" x14ac:dyDescent="0.2">
      <c r="A136" s="4"/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</row>
    <row r="137" spans="1:26" ht="30" customHeight="1" x14ac:dyDescent="0.2">
      <c r="A137" s="4"/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</row>
    <row r="138" spans="1:26" ht="30" customHeight="1" x14ac:dyDescent="0.2">
      <c r="A138" s="4"/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</row>
    <row r="139" spans="1:26" ht="30" customHeight="1" x14ac:dyDescent="0.2">
      <c r="A139" s="4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</row>
    <row r="140" spans="1:26" ht="30" customHeight="1" x14ac:dyDescent="0.2">
      <c r="A140" s="4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</row>
    <row r="141" spans="1:26" ht="30" customHeight="1" x14ac:dyDescent="0.2">
      <c r="A141" s="4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</row>
    <row r="142" spans="1:26" ht="30" customHeight="1" x14ac:dyDescent="0.2">
      <c r="A142" s="4"/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</row>
    <row r="143" spans="1:26" ht="30" customHeight="1" x14ac:dyDescent="0.2">
      <c r="A143" s="4"/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</row>
    <row r="144" spans="1:26" ht="30" customHeight="1" x14ac:dyDescent="0.2">
      <c r="A144" s="4"/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</row>
    <row r="145" spans="1:26" ht="30" customHeight="1" x14ac:dyDescent="0.2">
      <c r="A145" s="4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</row>
    <row r="146" spans="1:26" ht="30" customHeight="1" x14ac:dyDescent="0.2">
      <c r="A146" s="4"/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</row>
    <row r="147" spans="1:26" ht="30" customHeight="1" x14ac:dyDescent="0.2">
      <c r="A147" s="4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</row>
    <row r="148" spans="1:26" ht="30" customHeight="1" x14ac:dyDescent="0.2">
      <c r="A148" s="4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</row>
    <row r="149" spans="1:26" ht="30" customHeight="1" x14ac:dyDescent="0.2">
      <c r="A149" s="4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</row>
    <row r="150" spans="1:26" ht="30" customHeight="1" x14ac:dyDescent="0.2">
      <c r="A150" s="4"/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</row>
    <row r="151" spans="1:26" ht="30" customHeight="1" x14ac:dyDescent="0.2">
      <c r="A151" s="4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</row>
    <row r="152" spans="1:26" ht="30" customHeight="1" x14ac:dyDescent="0.2">
      <c r="A152" s="4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</row>
    <row r="153" spans="1:26" ht="30" customHeight="1" x14ac:dyDescent="0.2">
      <c r="A153" s="4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</row>
    <row r="154" spans="1:26" ht="30" customHeight="1" x14ac:dyDescent="0.2">
      <c r="A154" s="4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</row>
    <row r="155" spans="1:26" ht="30" customHeight="1" x14ac:dyDescent="0.2">
      <c r="A155" s="4"/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</row>
    <row r="156" spans="1:26" ht="30" customHeight="1" x14ac:dyDescent="0.2">
      <c r="A156" s="4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</row>
    <row r="157" spans="1:26" ht="30" customHeight="1" x14ac:dyDescent="0.2">
      <c r="A157" s="4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</row>
    <row r="158" spans="1:26" ht="30" customHeight="1" x14ac:dyDescent="0.2">
      <c r="A158" s="4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</row>
    <row r="159" spans="1:26" ht="30" customHeight="1" x14ac:dyDescent="0.2">
      <c r="A159" s="4"/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</row>
    <row r="160" spans="1:26" ht="30" customHeight="1" x14ac:dyDescent="0.2">
      <c r="A160" s="4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</row>
    <row r="161" spans="1:26" ht="30" customHeight="1" x14ac:dyDescent="0.2">
      <c r="A161" s="4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</row>
    <row r="162" spans="1:26" ht="30" customHeight="1" x14ac:dyDescent="0.2">
      <c r="A162" s="4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</row>
    <row r="163" spans="1:26" ht="30" customHeight="1" x14ac:dyDescent="0.2">
      <c r="A163" s="4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</row>
    <row r="164" spans="1:26" ht="30" customHeight="1" x14ac:dyDescent="0.2">
      <c r="A164" s="4"/>
      <c r="B164" s="13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</row>
    <row r="165" spans="1:26" ht="30" customHeight="1" x14ac:dyDescent="0.2">
      <c r="A165" s="4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</row>
    <row r="166" spans="1:26" ht="30" customHeight="1" x14ac:dyDescent="0.2">
      <c r="A166" s="4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</row>
    <row r="167" spans="1:26" ht="30" customHeight="1" x14ac:dyDescent="0.2">
      <c r="A167" s="4"/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</row>
    <row r="168" spans="1:26" ht="30" customHeight="1" x14ac:dyDescent="0.2">
      <c r="A168" s="4"/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</row>
    <row r="169" spans="1:26" ht="30" customHeight="1" x14ac:dyDescent="0.2">
      <c r="A169" s="4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</row>
    <row r="170" spans="1:26" ht="30" customHeight="1" x14ac:dyDescent="0.2">
      <c r="A170" s="4"/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</row>
    <row r="171" spans="1:26" ht="30" customHeight="1" x14ac:dyDescent="0.2">
      <c r="A171" s="4"/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</row>
    <row r="172" spans="1:26" ht="30" customHeight="1" x14ac:dyDescent="0.2">
      <c r="A172" s="4"/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</row>
    <row r="173" spans="1:26" ht="30" customHeight="1" x14ac:dyDescent="0.2">
      <c r="A173" s="4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</row>
    <row r="174" spans="1:26" ht="30" customHeight="1" x14ac:dyDescent="0.2">
      <c r="A174" s="4"/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</row>
    <row r="175" spans="1:26" ht="30" customHeight="1" x14ac:dyDescent="0.2">
      <c r="A175" s="4"/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</row>
    <row r="176" spans="1:26" ht="30" customHeight="1" x14ac:dyDescent="0.2">
      <c r="A176" s="4"/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</row>
    <row r="177" spans="1:26" ht="30" customHeight="1" x14ac:dyDescent="0.2">
      <c r="A177" s="4"/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</row>
    <row r="178" spans="1:26" ht="30" customHeight="1" x14ac:dyDescent="0.2">
      <c r="A178" s="4"/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</row>
    <row r="179" spans="1:26" ht="30" customHeight="1" x14ac:dyDescent="0.2">
      <c r="A179" s="4"/>
      <c r="B179" s="138"/>
      <c r="C179" s="138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</row>
    <row r="180" spans="1:26" ht="30" customHeight="1" x14ac:dyDescent="0.2">
      <c r="A180" s="4"/>
      <c r="B180" s="138"/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</row>
    <row r="181" spans="1:26" ht="30" customHeight="1" x14ac:dyDescent="0.2">
      <c r="A181" s="4"/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</row>
    <row r="182" spans="1:26" ht="30" customHeight="1" x14ac:dyDescent="0.2">
      <c r="A182" s="4"/>
      <c r="B182" s="138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</row>
    <row r="183" spans="1:26" ht="30" customHeight="1" x14ac:dyDescent="0.2">
      <c r="A183" s="4"/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</row>
    <row r="184" spans="1:26" ht="30" customHeight="1" x14ac:dyDescent="0.2">
      <c r="A184" s="4"/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</row>
    <row r="185" spans="1:26" ht="30" customHeight="1" x14ac:dyDescent="0.2">
      <c r="A185" s="4"/>
      <c r="B185" s="138"/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</row>
    <row r="186" spans="1:26" ht="30" customHeight="1" x14ac:dyDescent="0.2">
      <c r="A186" s="4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</row>
    <row r="187" spans="1:26" ht="30" customHeight="1" x14ac:dyDescent="0.2">
      <c r="A187" s="4"/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</row>
    <row r="188" spans="1:26" ht="30" customHeight="1" x14ac:dyDescent="0.2">
      <c r="A188" s="4"/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</row>
    <row r="189" spans="1:26" ht="30" customHeight="1" x14ac:dyDescent="0.2">
      <c r="A189" s="4"/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</row>
    <row r="190" spans="1:26" ht="30" customHeight="1" x14ac:dyDescent="0.2">
      <c r="A190" s="4"/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</row>
    <row r="191" spans="1:26" ht="30" customHeight="1" x14ac:dyDescent="0.2">
      <c r="A191" s="4"/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</row>
    <row r="192" spans="1:26" ht="30" customHeight="1" x14ac:dyDescent="0.2">
      <c r="A192" s="4"/>
      <c r="B192" s="138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</row>
    <row r="193" spans="1:26" ht="30" customHeight="1" x14ac:dyDescent="0.2">
      <c r="A193" s="4"/>
      <c r="B193" s="138"/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</row>
    <row r="194" spans="1:26" ht="30" customHeight="1" x14ac:dyDescent="0.2">
      <c r="A194" s="4"/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</row>
    <row r="195" spans="1:26" ht="30" customHeight="1" x14ac:dyDescent="0.2">
      <c r="A195" s="4"/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</row>
    <row r="196" spans="1:26" ht="30" customHeight="1" x14ac:dyDescent="0.2">
      <c r="A196" s="4"/>
      <c r="B196" s="138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</row>
    <row r="197" spans="1:26" ht="30" customHeight="1" x14ac:dyDescent="0.2">
      <c r="A197" s="4"/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</row>
    <row r="198" spans="1:26" ht="30" customHeight="1" x14ac:dyDescent="0.2">
      <c r="A198" s="4"/>
      <c r="B198" s="138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</row>
    <row r="199" spans="1:26" ht="30" customHeight="1" x14ac:dyDescent="0.2">
      <c r="A199" s="4"/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</row>
    <row r="200" spans="1:26" ht="30" customHeight="1" x14ac:dyDescent="0.2">
      <c r="A200" s="4"/>
      <c r="B200" s="138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</row>
    <row r="201" spans="1:26" ht="30" customHeight="1" x14ac:dyDescent="0.2">
      <c r="A201" s="4"/>
      <c r="B201" s="138"/>
      <c r="C201" s="138"/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</row>
    <row r="202" spans="1:26" ht="30" customHeight="1" x14ac:dyDescent="0.2">
      <c r="A202" s="4"/>
      <c r="B202" s="138"/>
      <c r="C202" s="138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</row>
    <row r="203" spans="1:26" ht="30" customHeight="1" x14ac:dyDescent="0.2">
      <c r="A203" s="4"/>
      <c r="B203" s="138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</row>
    <row r="204" spans="1:26" ht="30" customHeight="1" x14ac:dyDescent="0.2">
      <c r="A204" s="4"/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</row>
    <row r="205" spans="1:26" ht="30" customHeight="1" x14ac:dyDescent="0.2">
      <c r="A205" s="4"/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</row>
    <row r="206" spans="1:26" ht="30" customHeight="1" x14ac:dyDescent="0.2">
      <c r="A206" s="4"/>
      <c r="B206" s="138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</row>
    <row r="207" spans="1:26" ht="30" customHeight="1" x14ac:dyDescent="0.2">
      <c r="A207" s="4"/>
      <c r="B207" s="138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</row>
    <row r="208" spans="1:26" ht="30" customHeight="1" x14ac:dyDescent="0.2">
      <c r="A208" s="4"/>
      <c r="B208" s="138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</row>
    <row r="209" spans="1:26" ht="30" customHeight="1" x14ac:dyDescent="0.2">
      <c r="A209" s="4"/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</row>
    <row r="210" spans="1:26" ht="30" customHeight="1" x14ac:dyDescent="0.2">
      <c r="A210" s="4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</row>
    <row r="211" spans="1:26" ht="30" customHeight="1" x14ac:dyDescent="0.2">
      <c r="A211" s="4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</row>
    <row r="212" spans="1:26" ht="30" customHeight="1" x14ac:dyDescent="0.2">
      <c r="A212" s="4"/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</row>
    <row r="213" spans="1:26" ht="30" customHeight="1" x14ac:dyDescent="0.2">
      <c r="A213" s="4"/>
      <c r="B213" s="138"/>
      <c r="C213" s="138"/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</row>
    <row r="214" spans="1:26" ht="30" customHeight="1" x14ac:dyDescent="0.2">
      <c r="A214" s="4"/>
      <c r="B214" s="138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</row>
    <row r="215" spans="1:26" ht="30" customHeight="1" x14ac:dyDescent="0.2">
      <c r="A215" s="4"/>
      <c r="B215" s="138"/>
      <c r="C215" s="138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</row>
    <row r="216" spans="1:26" ht="30" customHeight="1" x14ac:dyDescent="0.2">
      <c r="A216" s="4"/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</row>
    <row r="217" spans="1:26" ht="30" customHeight="1" x14ac:dyDescent="0.2">
      <c r="A217" s="4"/>
      <c r="B217" s="138"/>
      <c r="C217" s="138"/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</row>
    <row r="218" spans="1:26" ht="30" customHeight="1" x14ac:dyDescent="0.2">
      <c r="A218" s="4"/>
      <c r="B218" s="138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</row>
    <row r="219" spans="1:26" ht="30" customHeight="1" x14ac:dyDescent="0.2">
      <c r="A219" s="4"/>
      <c r="B219" s="138"/>
      <c r="C219" s="138"/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</row>
    <row r="220" spans="1:26" ht="30" customHeight="1" x14ac:dyDescent="0.2">
      <c r="A220" s="4"/>
      <c r="B220" s="138"/>
      <c r="C220" s="138"/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</row>
    <row r="221" spans="1:26" ht="30" customHeight="1" x14ac:dyDescent="0.2">
      <c r="A221" s="4"/>
      <c r="B221" s="138"/>
      <c r="C221" s="138"/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</row>
    <row r="222" spans="1:26" ht="30" customHeight="1" x14ac:dyDescent="0.2">
      <c r="A222" s="4"/>
      <c r="B222" s="138"/>
      <c r="C222" s="138"/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</row>
    <row r="223" spans="1:26" ht="30" customHeight="1" x14ac:dyDescent="0.2">
      <c r="A223" s="4"/>
      <c r="B223" s="138"/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</row>
    <row r="224" spans="1:26" ht="30" customHeight="1" x14ac:dyDescent="0.2">
      <c r="A224" s="4"/>
      <c r="B224" s="138"/>
      <c r="C224" s="138"/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</row>
    <row r="225" spans="1:26" ht="30" customHeight="1" x14ac:dyDescent="0.2">
      <c r="A225" s="4"/>
      <c r="B225" s="138"/>
      <c r="C225" s="138"/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</row>
    <row r="226" spans="1:26" ht="30" customHeight="1" x14ac:dyDescent="0.2">
      <c r="A226" s="4"/>
      <c r="B226" s="138"/>
      <c r="C226" s="138"/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</row>
    <row r="227" spans="1:26" ht="30" customHeight="1" x14ac:dyDescent="0.2">
      <c r="A227" s="4"/>
      <c r="B227" s="138"/>
      <c r="C227" s="138"/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</row>
    <row r="228" spans="1:26" ht="30" customHeight="1" x14ac:dyDescent="0.2">
      <c r="A228" s="4"/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</row>
    <row r="229" spans="1:26" ht="30" customHeight="1" x14ac:dyDescent="0.2">
      <c r="A229" s="4"/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</row>
    <row r="230" spans="1:26" ht="30" customHeight="1" x14ac:dyDescent="0.2">
      <c r="A230" s="4"/>
      <c r="B230" s="138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</row>
    <row r="231" spans="1:26" ht="30" customHeight="1" x14ac:dyDescent="0.2">
      <c r="A231" s="4"/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</row>
    <row r="232" spans="1:26" ht="30" customHeight="1" x14ac:dyDescent="0.2">
      <c r="A232" s="4"/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</row>
    <row r="233" spans="1:26" ht="30" customHeight="1" x14ac:dyDescent="0.2">
      <c r="A233" s="4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</row>
    <row r="234" spans="1:26" ht="30" customHeight="1" x14ac:dyDescent="0.2">
      <c r="A234" s="4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</row>
    <row r="235" spans="1:26" ht="30" customHeight="1" x14ac:dyDescent="0.2">
      <c r="A235" s="4"/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</row>
    <row r="236" spans="1:26" ht="30" customHeight="1" x14ac:dyDescent="0.2">
      <c r="A236" s="4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</row>
    <row r="237" spans="1:26" ht="30" customHeight="1" x14ac:dyDescent="0.2">
      <c r="A237" s="4"/>
      <c r="B237" s="138"/>
      <c r="C237" s="138"/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</row>
    <row r="238" spans="1:26" ht="30" customHeight="1" x14ac:dyDescent="0.2">
      <c r="A238" s="4"/>
      <c r="B238" s="138"/>
      <c r="C238" s="138"/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</row>
    <row r="239" spans="1:26" ht="30" customHeight="1" x14ac:dyDescent="0.2">
      <c r="A239" s="4"/>
      <c r="B239" s="138"/>
      <c r="C239" s="138"/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</row>
    <row r="240" spans="1:26" ht="30" customHeight="1" x14ac:dyDescent="0.2">
      <c r="A240" s="4"/>
      <c r="B240" s="138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</row>
    <row r="241" spans="1:26" ht="30" customHeight="1" x14ac:dyDescent="0.2">
      <c r="A241" s="4"/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</row>
    <row r="242" spans="1:26" ht="30" customHeight="1" x14ac:dyDescent="0.2">
      <c r="A242" s="4"/>
      <c r="B242" s="138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</row>
    <row r="243" spans="1:26" ht="30" customHeight="1" x14ac:dyDescent="0.2">
      <c r="A243" s="4"/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</row>
    <row r="244" spans="1:26" ht="30" customHeight="1" x14ac:dyDescent="0.2">
      <c r="A244" s="4"/>
      <c r="B244" s="138"/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</row>
    <row r="245" spans="1:26" ht="30" customHeight="1" x14ac:dyDescent="0.2">
      <c r="A245" s="4"/>
      <c r="B245" s="138"/>
      <c r="C245" s="138"/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</row>
    <row r="246" spans="1:26" ht="30" customHeight="1" x14ac:dyDescent="0.2">
      <c r="A246" s="4"/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</row>
    <row r="247" spans="1:26" ht="30" customHeight="1" x14ac:dyDescent="0.2">
      <c r="A247" s="4"/>
      <c r="B247" s="138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</row>
    <row r="248" spans="1:26" ht="30" customHeight="1" x14ac:dyDescent="0.2">
      <c r="A248" s="4"/>
      <c r="B248" s="138"/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</row>
    <row r="249" spans="1:26" ht="30" customHeight="1" x14ac:dyDescent="0.2">
      <c r="A249" s="4"/>
      <c r="B249" s="138"/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</row>
    <row r="250" spans="1:26" ht="30" customHeight="1" x14ac:dyDescent="0.2">
      <c r="A250" s="4"/>
      <c r="B250" s="138"/>
      <c r="C250" s="138"/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</row>
    <row r="251" spans="1:26" ht="30" customHeight="1" x14ac:dyDescent="0.2">
      <c r="A251" s="4"/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</row>
    <row r="252" spans="1:26" ht="30" customHeight="1" x14ac:dyDescent="0.2">
      <c r="A252" s="4"/>
      <c r="B252" s="138"/>
      <c r="C252" s="138"/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</row>
    <row r="253" spans="1:26" ht="30" customHeight="1" x14ac:dyDescent="0.2">
      <c r="A253" s="4"/>
      <c r="B253" s="138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</row>
    <row r="254" spans="1:26" ht="30" customHeight="1" x14ac:dyDescent="0.2">
      <c r="A254" s="4"/>
      <c r="B254" s="138"/>
      <c r="C254" s="138"/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</row>
    <row r="255" spans="1:26" ht="30" customHeight="1" x14ac:dyDescent="0.2">
      <c r="A255" s="4"/>
      <c r="B255" s="138"/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</row>
    <row r="256" spans="1:26" ht="30" customHeight="1" x14ac:dyDescent="0.2">
      <c r="A256" s="4"/>
      <c r="B256" s="138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</row>
    <row r="257" spans="1:26" ht="30" customHeight="1" x14ac:dyDescent="0.2">
      <c r="A257" s="4"/>
      <c r="B257" s="138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</row>
    <row r="258" spans="1:26" ht="30" customHeight="1" x14ac:dyDescent="0.2">
      <c r="A258" s="4"/>
      <c r="B258" s="138"/>
      <c r="C258" s="138"/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</row>
    <row r="259" spans="1:26" ht="30" customHeight="1" x14ac:dyDescent="0.2">
      <c r="A259" s="4"/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</row>
    <row r="260" spans="1:26" ht="30" customHeight="1" x14ac:dyDescent="0.2">
      <c r="A260" s="4"/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</row>
    <row r="261" spans="1:26" ht="30" customHeight="1" x14ac:dyDescent="0.2">
      <c r="A261" s="4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</row>
    <row r="262" spans="1:26" ht="30" customHeight="1" x14ac:dyDescent="0.2">
      <c r="A262" s="4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</row>
    <row r="263" spans="1:26" ht="30" customHeight="1" x14ac:dyDescent="0.2">
      <c r="A263" s="4"/>
      <c r="B263" s="138"/>
      <c r="C263" s="138"/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</row>
    <row r="264" spans="1:26" ht="30" customHeight="1" x14ac:dyDescent="0.2">
      <c r="A264" s="4"/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</row>
    <row r="265" spans="1:26" ht="30" customHeight="1" x14ac:dyDescent="0.2">
      <c r="A265" s="4"/>
      <c r="B265" s="138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</row>
    <row r="266" spans="1:26" ht="30" customHeight="1" x14ac:dyDescent="0.2">
      <c r="A266" s="4"/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</row>
    <row r="267" spans="1:26" ht="30" customHeight="1" x14ac:dyDescent="0.2">
      <c r="A267" s="4"/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</row>
    <row r="268" spans="1:26" ht="30" customHeight="1" x14ac:dyDescent="0.2">
      <c r="A268" s="4"/>
      <c r="B268" s="138"/>
      <c r="C268" s="138"/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</row>
    <row r="269" spans="1:26" ht="30" customHeight="1" x14ac:dyDescent="0.2">
      <c r="A269" s="4"/>
      <c r="B269" s="138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</row>
    <row r="270" spans="1:26" ht="30" customHeight="1" x14ac:dyDescent="0.2">
      <c r="A270" s="4"/>
      <c r="B270" s="138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</row>
    <row r="271" spans="1:26" ht="30" customHeight="1" x14ac:dyDescent="0.2">
      <c r="A271" s="4"/>
      <c r="B271" s="138"/>
      <c r="C271" s="138"/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</row>
    <row r="272" spans="1:26" ht="30" customHeight="1" x14ac:dyDescent="0.2">
      <c r="A272" s="4"/>
      <c r="B272" s="138"/>
      <c r="C272" s="138"/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</row>
    <row r="273" spans="1:26" ht="30" customHeight="1" x14ac:dyDescent="0.2">
      <c r="A273" s="4"/>
      <c r="B273" s="138"/>
      <c r="C273" s="138"/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</row>
    <row r="274" spans="1:26" ht="30" customHeight="1" x14ac:dyDescent="0.2">
      <c r="A274" s="4"/>
      <c r="B274" s="138"/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</row>
    <row r="275" spans="1:26" ht="30" customHeight="1" x14ac:dyDescent="0.2">
      <c r="A275" s="4"/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</row>
    <row r="276" spans="1:26" ht="30" customHeight="1" x14ac:dyDescent="0.2">
      <c r="A276" s="4"/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</row>
    <row r="277" spans="1:26" ht="30" customHeight="1" x14ac:dyDescent="0.2">
      <c r="A277" s="4"/>
      <c r="B277" s="138"/>
      <c r="C277" s="138"/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</row>
    <row r="278" spans="1:26" ht="30" customHeight="1" x14ac:dyDescent="0.2">
      <c r="A278" s="4"/>
      <c r="B278" s="138"/>
      <c r="C278" s="138"/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</row>
    <row r="279" spans="1:26" ht="30" customHeight="1" x14ac:dyDescent="0.2">
      <c r="A279" s="4"/>
      <c r="B279" s="138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</row>
    <row r="280" spans="1:26" ht="30" customHeight="1" x14ac:dyDescent="0.2">
      <c r="A280" s="4"/>
      <c r="B280" s="138"/>
      <c r="C280" s="138"/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</row>
    <row r="281" spans="1:26" ht="30" customHeight="1" x14ac:dyDescent="0.2">
      <c r="A281" s="4"/>
      <c r="B281" s="138"/>
      <c r="C281" s="138"/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</row>
    <row r="282" spans="1:26" ht="30" customHeight="1" x14ac:dyDescent="0.2">
      <c r="A282" s="4"/>
      <c r="B282" s="138"/>
      <c r="C282" s="138"/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</row>
    <row r="283" spans="1:26" ht="30" customHeight="1" x14ac:dyDescent="0.2">
      <c r="A283" s="4"/>
      <c r="B283" s="138"/>
      <c r="C283" s="138"/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</row>
    <row r="284" spans="1:26" ht="30" customHeight="1" x14ac:dyDescent="0.2">
      <c r="A284" s="4"/>
      <c r="B284" s="138"/>
      <c r="C284" s="138"/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</row>
    <row r="285" spans="1:26" ht="30" customHeight="1" x14ac:dyDescent="0.2">
      <c r="A285" s="4"/>
      <c r="B285" s="138"/>
      <c r="C285" s="138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</row>
    <row r="286" spans="1:26" ht="30" customHeight="1" x14ac:dyDescent="0.2">
      <c r="A286" s="4"/>
      <c r="B286" s="138"/>
      <c r="C286" s="138"/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</row>
    <row r="287" spans="1:26" ht="30" customHeight="1" x14ac:dyDescent="0.2">
      <c r="A287" s="4"/>
      <c r="B287" s="138"/>
      <c r="C287" s="138"/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</row>
    <row r="288" spans="1:26" ht="30" customHeight="1" x14ac:dyDescent="0.2">
      <c r="A288" s="4"/>
      <c r="B288" s="138"/>
      <c r="C288" s="138"/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</row>
    <row r="289" spans="1:26" ht="30" customHeight="1" x14ac:dyDescent="0.2">
      <c r="A289" s="4"/>
      <c r="B289" s="138"/>
      <c r="C289" s="138"/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</row>
    <row r="290" spans="1:26" ht="30" customHeight="1" x14ac:dyDescent="0.2">
      <c r="A290" s="4"/>
      <c r="B290" s="138"/>
      <c r="C290" s="138"/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</row>
    <row r="291" spans="1:26" ht="30" customHeight="1" x14ac:dyDescent="0.2">
      <c r="A291" s="4"/>
      <c r="B291" s="138"/>
      <c r="C291" s="138"/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</row>
    <row r="292" spans="1:26" ht="30" customHeight="1" x14ac:dyDescent="0.2">
      <c r="A292" s="4"/>
      <c r="B292" s="138"/>
      <c r="C292" s="138"/>
      <c r="D292" s="138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</row>
    <row r="293" spans="1:26" ht="30" customHeight="1" x14ac:dyDescent="0.2">
      <c r="A293" s="4"/>
      <c r="B293" s="138"/>
      <c r="C293" s="138"/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</row>
    <row r="294" spans="1:26" ht="30" customHeight="1" x14ac:dyDescent="0.2">
      <c r="A294" s="4"/>
      <c r="B294" s="138"/>
      <c r="C294" s="138"/>
      <c r="D294" s="138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</row>
    <row r="295" spans="1:26" ht="30" customHeight="1" x14ac:dyDescent="0.2">
      <c r="A295" s="4"/>
      <c r="B295" s="138"/>
      <c r="C295" s="138"/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</row>
    <row r="296" spans="1:26" ht="30" customHeight="1" x14ac:dyDescent="0.2">
      <c r="A296" s="4"/>
      <c r="B296" s="138"/>
      <c r="C296" s="138"/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</row>
    <row r="297" spans="1:26" ht="30" customHeight="1" x14ac:dyDescent="0.2">
      <c r="A297" s="4"/>
      <c r="B297" s="138"/>
      <c r="C297" s="138"/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</row>
    <row r="298" spans="1:26" ht="30" customHeight="1" x14ac:dyDescent="0.2">
      <c r="A298" s="4"/>
      <c r="B298" s="138"/>
      <c r="C298" s="138"/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</row>
    <row r="299" spans="1:26" ht="30" customHeight="1" x14ac:dyDescent="0.2">
      <c r="A299" s="4"/>
      <c r="B299" s="138"/>
      <c r="C299" s="138"/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</row>
    <row r="300" spans="1:26" ht="30" customHeight="1" x14ac:dyDescent="0.2">
      <c r="A300" s="4"/>
      <c r="B300" s="138"/>
      <c r="C300" s="138"/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</row>
    <row r="301" spans="1:26" ht="30" customHeight="1" x14ac:dyDescent="0.2">
      <c r="A301" s="4"/>
      <c r="B301" s="138"/>
      <c r="C301" s="138"/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</row>
    <row r="302" spans="1:26" ht="30" customHeight="1" x14ac:dyDescent="0.2">
      <c r="A302" s="4"/>
      <c r="B302" s="138"/>
      <c r="C302" s="138"/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</row>
    <row r="303" spans="1:26" ht="30" customHeight="1" x14ac:dyDescent="0.2">
      <c r="A303" s="4"/>
      <c r="B303" s="138"/>
      <c r="C303" s="138"/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</row>
    <row r="304" spans="1:26" ht="30" customHeight="1" x14ac:dyDescent="0.2">
      <c r="A304" s="4"/>
      <c r="B304" s="138"/>
      <c r="C304" s="138"/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</row>
    <row r="305" spans="1:26" ht="30" customHeight="1" x14ac:dyDescent="0.2">
      <c r="A305" s="4"/>
      <c r="B305" s="138"/>
      <c r="C305" s="138"/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</row>
    <row r="306" spans="1:26" ht="30" customHeight="1" x14ac:dyDescent="0.2">
      <c r="A306" s="4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</row>
    <row r="307" spans="1:26" ht="30" customHeight="1" x14ac:dyDescent="0.2">
      <c r="A307" s="4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</row>
    <row r="308" spans="1:26" ht="30" customHeight="1" x14ac:dyDescent="0.2">
      <c r="A308" s="4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</row>
    <row r="309" spans="1:26" ht="30" customHeight="1" x14ac:dyDescent="0.2">
      <c r="A309" s="4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</row>
    <row r="310" spans="1:26" ht="30" customHeight="1" x14ac:dyDescent="0.2">
      <c r="A310" s="4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</row>
    <row r="311" spans="1:26" ht="30" customHeight="1" x14ac:dyDescent="0.2">
      <c r="A311" s="4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</row>
    <row r="312" spans="1:26" ht="30" customHeight="1" x14ac:dyDescent="0.2">
      <c r="A312" s="4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</row>
    <row r="313" spans="1:26" ht="30" customHeight="1" x14ac:dyDescent="0.2">
      <c r="A313" s="4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</row>
    <row r="314" spans="1:26" ht="30" customHeight="1" x14ac:dyDescent="0.2">
      <c r="A314" s="4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</row>
    <row r="315" spans="1:26" ht="30" customHeight="1" x14ac:dyDescent="0.2">
      <c r="A315" s="4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</row>
    <row r="316" spans="1:26" ht="30" customHeight="1" x14ac:dyDescent="0.2">
      <c r="A316" s="4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</row>
    <row r="317" spans="1:26" ht="30" customHeight="1" x14ac:dyDescent="0.2">
      <c r="A317" s="4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</row>
    <row r="318" spans="1:26" ht="30" customHeight="1" x14ac:dyDescent="0.2">
      <c r="A318" s="4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</row>
    <row r="319" spans="1:26" ht="30" customHeight="1" x14ac:dyDescent="0.2">
      <c r="A319" s="4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</row>
    <row r="320" spans="1:26" ht="30" customHeight="1" x14ac:dyDescent="0.2">
      <c r="A320" s="4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</row>
    <row r="321" spans="1:26" ht="30" customHeight="1" x14ac:dyDescent="0.2">
      <c r="A321" s="4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</row>
    <row r="322" spans="1:26" ht="30" customHeight="1" x14ac:dyDescent="0.2">
      <c r="A322" s="4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</row>
    <row r="323" spans="1:26" ht="30" customHeight="1" x14ac:dyDescent="0.2">
      <c r="A323" s="4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</row>
    <row r="324" spans="1:26" ht="30" customHeight="1" x14ac:dyDescent="0.2">
      <c r="A324" s="4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</row>
    <row r="325" spans="1:26" ht="30" customHeight="1" x14ac:dyDescent="0.2">
      <c r="A325" s="4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</row>
    <row r="326" spans="1:26" ht="30" customHeight="1" x14ac:dyDescent="0.2">
      <c r="A326" s="4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</row>
    <row r="327" spans="1:26" ht="30" customHeight="1" x14ac:dyDescent="0.2">
      <c r="A327" s="4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</row>
    <row r="328" spans="1:26" ht="30" customHeight="1" x14ac:dyDescent="0.2">
      <c r="A328" s="4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</row>
    <row r="329" spans="1:26" ht="30" customHeight="1" x14ac:dyDescent="0.2">
      <c r="A329" s="4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</row>
    <row r="330" spans="1:26" ht="30" customHeight="1" x14ac:dyDescent="0.2">
      <c r="A330" s="4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</row>
    <row r="331" spans="1:26" ht="30" customHeight="1" x14ac:dyDescent="0.2">
      <c r="A331" s="4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</row>
    <row r="332" spans="1:26" ht="30" customHeight="1" x14ac:dyDescent="0.2">
      <c r="A332" s="4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</row>
    <row r="333" spans="1:26" ht="30" customHeight="1" x14ac:dyDescent="0.2">
      <c r="A333" s="4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</row>
    <row r="334" spans="1:26" ht="30" customHeight="1" x14ac:dyDescent="0.2">
      <c r="A334" s="4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</row>
    <row r="335" spans="1:26" ht="30" customHeight="1" x14ac:dyDescent="0.2">
      <c r="A335" s="4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</row>
    <row r="336" spans="1:26" ht="30" customHeight="1" x14ac:dyDescent="0.2">
      <c r="A336" s="4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</row>
    <row r="337" spans="1:26" ht="30" customHeight="1" x14ac:dyDescent="0.2">
      <c r="A337" s="4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</row>
    <row r="338" spans="1:26" ht="30" customHeight="1" x14ac:dyDescent="0.2">
      <c r="A338" s="4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</row>
    <row r="339" spans="1:26" ht="30" customHeight="1" x14ac:dyDescent="0.2">
      <c r="A339" s="4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</row>
    <row r="340" spans="1:26" ht="30" customHeight="1" x14ac:dyDescent="0.2">
      <c r="A340" s="4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</row>
    <row r="341" spans="1:26" ht="30" customHeight="1" x14ac:dyDescent="0.2">
      <c r="A341" s="4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</row>
    <row r="342" spans="1:26" ht="30" customHeight="1" x14ac:dyDescent="0.2">
      <c r="A342" s="4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</row>
    <row r="343" spans="1:26" ht="30" customHeight="1" x14ac:dyDescent="0.2">
      <c r="A343" s="4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</row>
    <row r="344" spans="1:26" ht="30" customHeight="1" x14ac:dyDescent="0.2">
      <c r="A344" s="4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</row>
    <row r="345" spans="1:26" ht="30" customHeight="1" x14ac:dyDescent="0.2">
      <c r="A345" s="4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</row>
    <row r="346" spans="1:26" ht="30" customHeight="1" x14ac:dyDescent="0.2">
      <c r="A346" s="4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</row>
    <row r="347" spans="1:26" ht="30" customHeight="1" x14ac:dyDescent="0.2">
      <c r="A347" s="4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</row>
    <row r="348" spans="1:26" ht="30" customHeight="1" x14ac:dyDescent="0.2">
      <c r="A348" s="4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</row>
    <row r="349" spans="1:26" ht="30" customHeight="1" x14ac:dyDescent="0.2">
      <c r="A349" s="4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</row>
    <row r="350" spans="1:26" ht="30" customHeight="1" x14ac:dyDescent="0.2">
      <c r="A350" s="4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</row>
    <row r="351" spans="1:26" ht="30" customHeight="1" x14ac:dyDescent="0.2">
      <c r="A351" s="4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</row>
    <row r="352" spans="1:26" ht="30" customHeight="1" x14ac:dyDescent="0.2">
      <c r="A352" s="4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</row>
    <row r="353" spans="1:26" ht="30" customHeight="1" x14ac:dyDescent="0.2">
      <c r="A353" s="4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</row>
    <row r="354" spans="1:26" ht="30" customHeight="1" x14ac:dyDescent="0.2">
      <c r="A354" s="4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</row>
    <row r="355" spans="1:26" ht="30" customHeight="1" x14ac:dyDescent="0.2">
      <c r="A355" s="4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</row>
    <row r="356" spans="1:26" ht="30" customHeight="1" x14ac:dyDescent="0.2">
      <c r="A356" s="4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</row>
    <row r="357" spans="1:26" ht="30" customHeight="1" x14ac:dyDescent="0.2">
      <c r="A357" s="4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</row>
    <row r="358" spans="1:26" ht="30" customHeight="1" x14ac:dyDescent="0.2">
      <c r="A358" s="4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</row>
    <row r="359" spans="1:26" ht="30" customHeight="1" x14ac:dyDescent="0.2">
      <c r="A359" s="4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</row>
    <row r="360" spans="1:26" ht="30" customHeight="1" x14ac:dyDescent="0.2">
      <c r="A360" s="4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</row>
    <row r="361" spans="1:26" ht="30" customHeight="1" x14ac:dyDescent="0.2">
      <c r="A361" s="4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</row>
    <row r="362" spans="1:26" ht="30" customHeight="1" x14ac:dyDescent="0.2">
      <c r="A362" s="4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</row>
    <row r="363" spans="1:26" ht="30" customHeight="1" x14ac:dyDescent="0.2">
      <c r="A363" s="4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</row>
    <row r="364" spans="1:26" ht="30" customHeight="1" x14ac:dyDescent="0.2">
      <c r="A364" s="4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</row>
    <row r="365" spans="1:26" ht="30" customHeight="1" x14ac:dyDescent="0.2">
      <c r="A365" s="4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</row>
    <row r="366" spans="1:26" ht="30" customHeight="1" x14ac:dyDescent="0.2">
      <c r="A366" s="4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</row>
    <row r="367" spans="1:26" ht="30" customHeight="1" x14ac:dyDescent="0.2">
      <c r="A367" s="4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</row>
    <row r="368" spans="1:26" ht="30" customHeight="1" x14ac:dyDescent="0.2">
      <c r="A368" s="4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</row>
    <row r="369" spans="1:26" ht="30" customHeight="1" x14ac:dyDescent="0.2">
      <c r="A369" s="4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</row>
    <row r="370" spans="1:26" ht="30" customHeight="1" x14ac:dyDescent="0.2">
      <c r="A370" s="4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</row>
    <row r="371" spans="1:26" ht="30" customHeight="1" x14ac:dyDescent="0.2">
      <c r="A371" s="4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</row>
    <row r="372" spans="1:26" ht="30" customHeight="1" x14ac:dyDescent="0.2">
      <c r="A372" s="4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</row>
    <row r="373" spans="1:26" ht="30" customHeight="1" x14ac:dyDescent="0.2">
      <c r="A373" s="4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</row>
    <row r="374" spans="1:26" ht="30" customHeight="1" x14ac:dyDescent="0.2">
      <c r="A374" s="4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</row>
    <row r="375" spans="1:26" ht="30" customHeight="1" x14ac:dyDescent="0.2">
      <c r="A375" s="4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</row>
    <row r="376" spans="1:26" ht="30" customHeight="1" x14ac:dyDescent="0.2">
      <c r="A376" s="4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</row>
    <row r="377" spans="1:26" ht="30" customHeight="1" x14ac:dyDescent="0.2">
      <c r="A377" s="4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</row>
    <row r="378" spans="1:26" ht="30" customHeight="1" x14ac:dyDescent="0.2">
      <c r="A378" s="4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</row>
    <row r="379" spans="1:26" ht="30" customHeight="1" x14ac:dyDescent="0.2">
      <c r="A379" s="4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</row>
    <row r="380" spans="1:26" ht="30" customHeight="1" x14ac:dyDescent="0.2">
      <c r="A380" s="4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</row>
    <row r="381" spans="1:26" ht="30" customHeight="1" x14ac:dyDescent="0.2">
      <c r="A381" s="4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</row>
    <row r="382" spans="1:26" ht="30" customHeight="1" x14ac:dyDescent="0.2">
      <c r="A382" s="4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</row>
    <row r="383" spans="1:26" ht="30" customHeight="1" x14ac:dyDescent="0.2">
      <c r="A383" s="4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</row>
    <row r="384" spans="1:26" ht="30" customHeight="1" x14ac:dyDescent="0.2">
      <c r="A384" s="4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</row>
    <row r="385" spans="1:26" ht="30" customHeight="1" x14ac:dyDescent="0.2">
      <c r="A385" s="4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</row>
    <row r="386" spans="1:26" ht="30" customHeight="1" x14ac:dyDescent="0.2">
      <c r="A386" s="4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</row>
    <row r="387" spans="1:26" ht="30" customHeight="1" x14ac:dyDescent="0.2">
      <c r="A387" s="4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</row>
    <row r="388" spans="1:26" ht="30" customHeight="1" x14ac:dyDescent="0.2">
      <c r="A388" s="4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</row>
    <row r="389" spans="1:26" ht="30" customHeight="1" x14ac:dyDescent="0.2">
      <c r="A389" s="4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</row>
    <row r="390" spans="1:26" ht="30" customHeight="1" x14ac:dyDescent="0.2">
      <c r="A390" s="4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</row>
    <row r="391" spans="1:26" ht="30" customHeight="1" x14ac:dyDescent="0.2">
      <c r="A391" s="4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</row>
    <row r="392" spans="1:26" ht="30" customHeight="1" x14ac:dyDescent="0.2">
      <c r="A392" s="4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</row>
    <row r="393" spans="1:26" ht="30" customHeight="1" x14ac:dyDescent="0.2">
      <c r="A393" s="4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</row>
    <row r="394" spans="1:26" ht="30" customHeight="1" x14ac:dyDescent="0.2">
      <c r="A394" s="4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</row>
    <row r="395" spans="1:26" ht="30" customHeight="1" x14ac:dyDescent="0.2">
      <c r="A395" s="4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</row>
    <row r="396" spans="1:26" ht="30" customHeight="1" x14ac:dyDescent="0.2">
      <c r="A396" s="4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</row>
    <row r="397" spans="1:26" ht="30" customHeight="1" x14ac:dyDescent="0.2">
      <c r="A397" s="4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</row>
    <row r="398" spans="1:26" ht="30" customHeight="1" x14ac:dyDescent="0.2">
      <c r="A398" s="4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</row>
    <row r="399" spans="1:26" ht="30" customHeight="1" x14ac:dyDescent="0.2">
      <c r="A399" s="4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</row>
    <row r="400" spans="1:26" ht="30" customHeight="1" x14ac:dyDescent="0.2">
      <c r="A400" s="4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</row>
    <row r="401" spans="1:26" ht="30" customHeight="1" x14ac:dyDescent="0.2">
      <c r="A401" s="4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</row>
    <row r="402" spans="1:26" ht="30" customHeight="1" x14ac:dyDescent="0.2">
      <c r="A402" s="4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</row>
    <row r="403" spans="1:26" ht="30" customHeight="1" x14ac:dyDescent="0.2">
      <c r="A403" s="4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</row>
    <row r="404" spans="1:26" ht="30" customHeight="1" x14ac:dyDescent="0.2">
      <c r="A404" s="4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</row>
    <row r="405" spans="1:26" ht="30" customHeight="1" x14ac:dyDescent="0.2">
      <c r="A405" s="4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</row>
    <row r="406" spans="1:26" ht="30" customHeight="1" x14ac:dyDescent="0.2">
      <c r="A406" s="4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</row>
    <row r="407" spans="1:26" ht="30" customHeight="1" x14ac:dyDescent="0.2">
      <c r="A407" s="4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</row>
    <row r="408" spans="1:26" ht="30" customHeight="1" x14ac:dyDescent="0.2">
      <c r="A408" s="4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</row>
    <row r="409" spans="1:26" ht="30" customHeight="1" x14ac:dyDescent="0.2">
      <c r="A409" s="4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</row>
    <row r="410" spans="1:26" ht="30" customHeight="1" x14ac:dyDescent="0.2">
      <c r="A410" s="4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</row>
    <row r="411" spans="1:26" ht="30" customHeight="1" x14ac:dyDescent="0.2">
      <c r="A411" s="4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</row>
    <row r="412" spans="1:26" ht="30" customHeight="1" x14ac:dyDescent="0.2">
      <c r="A412" s="4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</row>
    <row r="413" spans="1:26" ht="30" customHeight="1" x14ac:dyDescent="0.2">
      <c r="A413" s="4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</row>
    <row r="414" spans="1:26" ht="30" customHeight="1" x14ac:dyDescent="0.2">
      <c r="A414" s="4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</row>
    <row r="415" spans="1:26" ht="30" customHeight="1" x14ac:dyDescent="0.2">
      <c r="A415" s="4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</row>
    <row r="416" spans="1:26" ht="30" customHeight="1" x14ac:dyDescent="0.2">
      <c r="A416" s="4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</row>
    <row r="417" spans="1:26" ht="30" customHeight="1" x14ac:dyDescent="0.2">
      <c r="A417" s="4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</row>
    <row r="418" spans="1:26" ht="30" customHeight="1" x14ac:dyDescent="0.2">
      <c r="A418" s="4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</row>
    <row r="419" spans="1:26" ht="30" customHeight="1" x14ac:dyDescent="0.2">
      <c r="A419" s="4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</row>
    <row r="420" spans="1:26" ht="30" customHeight="1" x14ac:dyDescent="0.2">
      <c r="A420" s="4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</row>
    <row r="421" spans="1:26" ht="30" customHeight="1" x14ac:dyDescent="0.2">
      <c r="A421" s="4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</row>
    <row r="422" spans="1:26" ht="30" customHeight="1" x14ac:dyDescent="0.2">
      <c r="A422" s="4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</row>
    <row r="423" spans="1:26" ht="30" customHeight="1" x14ac:dyDescent="0.2">
      <c r="A423" s="4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</row>
    <row r="424" spans="1:26" ht="30" customHeight="1" x14ac:dyDescent="0.2">
      <c r="A424" s="4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</row>
    <row r="425" spans="1:26" ht="30" customHeight="1" x14ac:dyDescent="0.2">
      <c r="A425" s="4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</row>
    <row r="426" spans="1:26" ht="30" customHeight="1" x14ac:dyDescent="0.2">
      <c r="A426" s="4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</row>
    <row r="427" spans="1:26" ht="30" customHeight="1" x14ac:dyDescent="0.2">
      <c r="A427" s="4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</row>
    <row r="428" spans="1:26" ht="30" customHeight="1" x14ac:dyDescent="0.2">
      <c r="A428" s="4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</row>
    <row r="429" spans="1:26" ht="30" customHeight="1" x14ac:dyDescent="0.2">
      <c r="A429" s="4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</row>
    <row r="430" spans="1:26" ht="30" customHeight="1" x14ac:dyDescent="0.2">
      <c r="A430" s="4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</row>
    <row r="431" spans="1:26" ht="30" customHeight="1" x14ac:dyDescent="0.2">
      <c r="A431" s="4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</row>
    <row r="432" spans="1:26" ht="30" customHeight="1" x14ac:dyDescent="0.2">
      <c r="A432" s="4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</row>
    <row r="433" spans="1:26" ht="30" customHeight="1" x14ac:dyDescent="0.2">
      <c r="A433" s="4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</row>
    <row r="434" spans="1:26" ht="30" customHeight="1" x14ac:dyDescent="0.2">
      <c r="A434" s="4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</row>
    <row r="435" spans="1:26" ht="30" customHeight="1" x14ac:dyDescent="0.2">
      <c r="A435" s="4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</row>
    <row r="436" spans="1:26" ht="30" customHeight="1" x14ac:dyDescent="0.2">
      <c r="A436" s="4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</row>
    <row r="437" spans="1:26" ht="30" customHeight="1" x14ac:dyDescent="0.2">
      <c r="A437" s="4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</row>
    <row r="438" spans="1:26" ht="30" customHeight="1" x14ac:dyDescent="0.2">
      <c r="A438" s="4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</row>
    <row r="439" spans="1:26" ht="30" customHeight="1" x14ac:dyDescent="0.2">
      <c r="A439" s="4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</row>
    <row r="440" spans="1:26" ht="30" customHeight="1" x14ac:dyDescent="0.2">
      <c r="A440" s="4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</row>
    <row r="441" spans="1:26" ht="30" customHeight="1" x14ac:dyDescent="0.2">
      <c r="A441" s="4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</row>
    <row r="442" spans="1:26" ht="30" customHeight="1" x14ac:dyDescent="0.2">
      <c r="A442" s="4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</row>
    <row r="443" spans="1:26" ht="30" customHeight="1" x14ac:dyDescent="0.2">
      <c r="A443" s="4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</row>
    <row r="444" spans="1:26" ht="30" customHeight="1" x14ac:dyDescent="0.2">
      <c r="A444" s="4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</row>
    <row r="445" spans="1:26" ht="30" customHeight="1" x14ac:dyDescent="0.2">
      <c r="A445" s="4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</row>
    <row r="446" spans="1:26" ht="30" customHeight="1" x14ac:dyDescent="0.2">
      <c r="A446" s="4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</row>
    <row r="447" spans="1:26" ht="30" customHeight="1" x14ac:dyDescent="0.2">
      <c r="A447" s="4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</row>
    <row r="448" spans="1:26" ht="30" customHeight="1" x14ac:dyDescent="0.2">
      <c r="A448" s="4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</row>
    <row r="449" spans="1:26" ht="30" customHeight="1" x14ac:dyDescent="0.2">
      <c r="A449" s="4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</row>
    <row r="450" spans="1:26" ht="30" customHeight="1" x14ac:dyDescent="0.2">
      <c r="A450" s="4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</row>
    <row r="451" spans="1:26" ht="30" customHeight="1" x14ac:dyDescent="0.2">
      <c r="A451" s="4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</row>
    <row r="452" spans="1:26" ht="30" customHeight="1" x14ac:dyDescent="0.2">
      <c r="A452" s="4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</row>
    <row r="453" spans="1:26" ht="30" customHeight="1" x14ac:dyDescent="0.2">
      <c r="A453" s="4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</row>
    <row r="454" spans="1:26" ht="30" customHeight="1" x14ac:dyDescent="0.2">
      <c r="A454" s="4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</row>
    <row r="455" spans="1:26" ht="30" customHeight="1" x14ac:dyDescent="0.2">
      <c r="A455" s="4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</row>
    <row r="456" spans="1:26" ht="30" customHeight="1" x14ac:dyDescent="0.2">
      <c r="A456" s="4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</row>
    <row r="457" spans="1:26" ht="30" customHeight="1" x14ac:dyDescent="0.2">
      <c r="A457" s="4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</row>
    <row r="458" spans="1:26" ht="30" customHeight="1" x14ac:dyDescent="0.2">
      <c r="A458" s="4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</row>
    <row r="459" spans="1:26" ht="30" customHeight="1" x14ac:dyDescent="0.2">
      <c r="A459" s="4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</row>
    <row r="460" spans="1:26" ht="30" customHeight="1" x14ac:dyDescent="0.2">
      <c r="A460" s="4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</row>
    <row r="461" spans="1:26" ht="30" customHeight="1" x14ac:dyDescent="0.2">
      <c r="A461" s="4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</row>
    <row r="462" spans="1:26" ht="30" customHeight="1" x14ac:dyDescent="0.2">
      <c r="A462" s="4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</row>
    <row r="463" spans="1:26" ht="30" customHeight="1" x14ac:dyDescent="0.2">
      <c r="A463" s="4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</row>
    <row r="464" spans="1:26" ht="30" customHeight="1" x14ac:dyDescent="0.2">
      <c r="A464" s="4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</row>
    <row r="465" spans="1:26" ht="30" customHeight="1" x14ac:dyDescent="0.2">
      <c r="A465" s="4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</row>
    <row r="466" spans="1:26" ht="30" customHeight="1" x14ac:dyDescent="0.2">
      <c r="A466" s="4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</row>
    <row r="467" spans="1:26" ht="30" customHeight="1" x14ac:dyDescent="0.2">
      <c r="A467" s="4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</row>
    <row r="468" spans="1:26" ht="30" customHeight="1" x14ac:dyDescent="0.2">
      <c r="A468" s="4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</row>
    <row r="469" spans="1:26" ht="30" customHeight="1" x14ac:dyDescent="0.2">
      <c r="A469" s="4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</row>
    <row r="470" spans="1:26" ht="30" customHeight="1" x14ac:dyDescent="0.2">
      <c r="A470" s="4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</row>
    <row r="471" spans="1:26" ht="30" customHeight="1" x14ac:dyDescent="0.2">
      <c r="A471" s="4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</row>
    <row r="472" spans="1:26" ht="30" customHeight="1" x14ac:dyDescent="0.2">
      <c r="A472" s="4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</row>
    <row r="473" spans="1:26" ht="30" customHeight="1" x14ac:dyDescent="0.2">
      <c r="A473" s="4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</row>
    <row r="474" spans="1:26" ht="30" customHeight="1" x14ac:dyDescent="0.2">
      <c r="A474" s="4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</row>
    <row r="475" spans="1:26" ht="30" customHeight="1" x14ac:dyDescent="0.2">
      <c r="A475" s="4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</row>
    <row r="476" spans="1:26" ht="30" customHeight="1" x14ac:dyDescent="0.2">
      <c r="A476" s="4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</row>
    <row r="477" spans="1:26" ht="30" customHeight="1" x14ac:dyDescent="0.2">
      <c r="A477" s="4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</row>
    <row r="478" spans="1:26" ht="30" customHeight="1" x14ac:dyDescent="0.2">
      <c r="A478" s="4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</row>
    <row r="479" spans="1:26" ht="30" customHeight="1" x14ac:dyDescent="0.2">
      <c r="A479" s="4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</row>
    <row r="480" spans="1:26" ht="30" customHeight="1" x14ac:dyDescent="0.2">
      <c r="A480" s="4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</row>
    <row r="481" spans="1:26" ht="30" customHeight="1" x14ac:dyDescent="0.2">
      <c r="A481" s="4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</row>
    <row r="482" spans="1:26" ht="30" customHeight="1" x14ac:dyDescent="0.2">
      <c r="A482" s="4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</row>
    <row r="483" spans="1:26" ht="30" customHeight="1" x14ac:dyDescent="0.2">
      <c r="A483" s="4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</row>
    <row r="484" spans="1:26" ht="30" customHeight="1" x14ac:dyDescent="0.2">
      <c r="A484" s="4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</row>
    <row r="485" spans="1:26" ht="30" customHeight="1" x14ac:dyDescent="0.2">
      <c r="A485" s="4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</row>
    <row r="486" spans="1:26" ht="30" customHeight="1" x14ac:dyDescent="0.2">
      <c r="A486" s="4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</row>
    <row r="487" spans="1:26" ht="30" customHeight="1" x14ac:dyDescent="0.2">
      <c r="A487" s="4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</row>
    <row r="488" spans="1:26" ht="30" customHeight="1" x14ac:dyDescent="0.2">
      <c r="A488" s="4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</row>
    <row r="489" spans="1:26" ht="30" customHeight="1" x14ac:dyDescent="0.2">
      <c r="A489" s="4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</row>
    <row r="490" spans="1:26" ht="30" customHeight="1" x14ac:dyDescent="0.2">
      <c r="A490" s="4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</row>
    <row r="491" spans="1:26" ht="30" customHeight="1" x14ac:dyDescent="0.2">
      <c r="A491" s="4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</row>
    <row r="492" spans="1:26" ht="30" customHeight="1" x14ac:dyDescent="0.2">
      <c r="A492" s="4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</row>
    <row r="493" spans="1:26" ht="30" customHeight="1" x14ac:dyDescent="0.2">
      <c r="A493" s="4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</row>
    <row r="494" spans="1:26" ht="30" customHeight="1" x14ac:dyDescent="0.2">
      <c r="A494" s="4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</row>
    <row r="495" spans="1:26" ht="30" customHeight="1" x14ac:dyDescent="0.2">
      <c r="A495" s="4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</row>
    <row r="496" spans="1:26" ht="30" customHeight="1" x14ac:dyDescent="0.2">
      <c r="A496" s="4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</row>
    <row r="497" spans="1:26" ht="30" customHeight="1" x14ac:dyDescent="0.2">
      <c r="A497" s="4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</row>
    <row r="498" spans="1:26" ht="30" customHeight="1" x14ac:dyDescent="0.2">
      <c r="A498" s="4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</row>
    <row r="499" spans="1:26" ht="30" customHeight="1" x14ac:dyDescent="0.2">
      <c r="A499" s="4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</row>
    <row r="500" spans="1:26" ht="30" customHeight="1" x14ac:dyDescent="0.2">
      <c r="A500" s="4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</row>
    <row r="501" spans="1:26" ht="30" customHeight="1" x14ac:dyDescent="0.2">
      <c r="A501" s="4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</row>
    <row r="502" spans="1:26" ht="30" customHeight="1" x14ac:dyDescent="0.2">
      <c r="A502" s="4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</row>
    <row r="503" spans="1:26" ht="30" customHeight="1" x14ac:dyDescent="0.2">
      <c r="A503" s="4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</row>
    <row r="504" spans="1:26" ht="30" customHeight="1" x14ac:dyDescent="0.2">
      <c r="A504" s="4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</row>
    <row r="505" spans="1:26" ht="30" customHeight="1" x14ac:dyDescent="0.2">
      <c r="A505" s="4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</row>
    <row r="506" spans="1:26" ht="30" customHeight="1" x14ac:dyDescent="0.2">
      <c r="A506" s="4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</row>
    <row r="507" spans="1:26" ht="30" customHeight="1" x14ac:dyDescent="0.2">
      <c r="A507" s="4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</row>
    <row r="508" spans="1:26" ht="30" customHeight="1" x14ac:dyDescent="0.2">
      <c r="A508" s="4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</row>
    <row r="509" spans="1:26" ht="30" customHeight="1" x14ac:dyDescent="0.2">
      <c r="A509" s="4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</row>
    <row r="510" spans="1:26" ht="30" customHeight="1" x14ac:dyDescent="0.2">
      <c r="A510" s="4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</row>
    <row r="511" spans="1:26" ht="30" customHeight="1" x14ac:dyDescent="0.2">
      <c r="A511" s="4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</row>
    <row r="512" spans="1:26" ht="30" customHeight="1" x14ac:dyDescent="0.2">
      <c r="A512" s="4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</row>
    <row r="513" spans="1:26" ht="30" customHeight="1" x14ac:dyDescent="0.2">
      <c r="A513" s="4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</row>
    <row r="514" spans="1:26" ht="30" customHeight="1" x14ac:dyDescent="0.2">
      <c r="A514" s="4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</row>
    <row r="515" spans="1:26" ht="30" customHeight="1" x14ac:dyDescent="0.2">
      <c r="A515" s="4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</row>
    <row r="516" spans="1:26" ht="30" customHeight="1" x14ac:dyDescent="0.2">
      <c r="A516" s="4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</row>
    <row r="517" spans="1:26" ht="30" customHeight="1" x14ac:dyDescent="0.2">
      <c r="A517" s="4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</row>
    <row r="518" spans="1:26" ht="30" customHeight="1" x14ac:dyDescent="0.2">
      <c r="A518" s="4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</row>
    <row r="519" spans="1:26" ht="30" customHeight="1" x14ac:dyDescent="0.2">
      <c r="A519" s="4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</row>
    <row r="520" spans="1:26" ht="30" customHeight="1" x14ac:dyDescent="0.2">
      <c r="A520" s="4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</row>
    <row r="521" spans="1:26" ht="30" customHeight="1" x14ac:dyDescent="0.2">
      <c r="A521" s="4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</row>
    <row r="522" spans="1:26" ht="30" customHeight="1" x14ac:dyDescent="0.2">
      <c r="A522" s="4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</row>
    <row r="523" spans="1:26" ht="30" customHeight="1" x14ac:dyDescent="0.2">
      <c r="A523" s="4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</row>
    <row r="524" spans="1:26" ht="30" customHeight="1" x14ac:dyDescent="0.2">
      <c r="A524" s="4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</row>
    <row r="525" spans="1:26" ht="30" customHeight="1" x14ac:dyDescent="0.2">
      <c r="A525" s="4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</row>
    <row r="526" spans="1:26" ht="30" customHeight="1" x14ac:dyDescent="0.2">
      <c r="A526" s="4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</row>
    <row r="527" spans="1:26" ht="30" customHeight="1" x14ac:dyDescent="0.2">
      <c r="A527" s="4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</row>
    <row r="528" spans="1:26" ht="30" customHeight="1" x14ac:dyDescent="0.2">
      <c r="A528" s="4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</row>
    <row r="529" spans="1:26" ht="30" customHeight="1" x14ac:dyDescent="0.2">
      <c r="A529" s="4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</row>
    <row r="530" spans="1:26" ht="30" customHeight="1" x14ac:dyDescent="0.2">
      <c r="A530" s="4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</row>
    <row r="531" spans="1:26" ht="30" customHeight="1" x14ac:dyDescent="0.2">
      <c r="A531" s="4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</row>
    <row r="532" spans="1:26" ht="30" customHeight="1" x14ac:dyDescent="0.2">
      <c r="A532" s="4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</row>
    <row r="533" spans="1:26" ht="30" customHeight="1" x14ac:dyDescent="0.2">
      <c r="A533" s="4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</row>
    <row r="534" spans="1:26" ht="30" customHeight="1" x14ac:dyDescent="0.2">
      <c r="A534" s="4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</row>
    <row r="535" spans="1:26" ht="30" customHeight="1" x14ac:dyDescent="0.2">
      <c r="A535" s="4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</row>
    <row r="536" spans="1:26" ht="30" customHeight="1" x14ac:dyDescent="0.2">
      <c r="A536" s="4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</row>
    <row r="537" spans="1:26" ht="30" customHeight="1" x14ac:dyDescent="0.2">
      <c r="A537" s="4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</row>
    <row r="538" spans="1:26" ht="30" customHeight="1" x14ac:dyDescent="0.2">
      <c r="A538" s="4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</row>
    <row r="539" spans="1:26" ht="30" customHeight="1" x14ac:dyDescent="0.2">
      <c r="A539" s="4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</row>
    <row r="540" spans="1:26" ht="30" customHeight="1" x14ac:dyDescent="0.2">
      <c r="A540" s="4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</row>
    <row r="541" spans="1:26" ht="30" customHeight="1" x14ac:dyDescent="0.2">
      <c r="A541" s="4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</row>
    <row r="542" spans="1:26" ht="30" customHeight="1" x14ac:dyDescent="0.2">
      <c r="A542" s="4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</row>
    <row r="543" spans="1:26" ht="30" customHeight="1" x14ac:dyDescent="0.2">
      <c r="A543" s="4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</row>
    <row r="544" spans="1:26" ht="30" customHeight="1" x14ac:dyDescent="0.2">
      <c r="A544" s="4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</row>
    <row r="545" spans="1:26" ht="30" customHeight="1" x14ac:dyDescent="0.2">
      <c r="A545" s="4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</row>
    <row r="546" spans="1:26" ht="30" customHeight="1" x14ac:dyDescent="0.2">
      <c r="A546" s="4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</row>
    <row r="547" spans="1:26" ht="30" customHeight="1" x14ac:dyDescent="0.2">
      <c r="A547" s="4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</row>
    <row r="548" spans="1:26" ht="30" customHeight="1" x14ac:dyDescent="0.2">
      <c r="A548" s="4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</row>
    <row r="549" spans="1:26" ht="30" customHeight="1" x14ac:dyDescent="0.2">
      <c r="A549" s="4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</row>
    <row r="550" spans="1:26" ht="30" customHeight="1" x14ac:dyDescent="0.2">
      <c r="A550" s="4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</row>
    <row r="551" spans="1:26" ht="30" customHeight="1" x14ac:dyDescent="0.2">
      <c r="A551" s="4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</row>
    <row r="552" spans="1:26" ht="30" customHeight="1" x14ac:dyDescent="0.2">
      <c r="A552" s="4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</row>
    <row r="553" spans="1:26" ht="30" customHeight="1" x14ac:dyDescent="0.2">
      <c r="A553" s="4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</row>
    <row r="554" spans="1:26" ht="30" customHeight="1" x14ac:dyDescent="0.2">
      <c r="A554" s="4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</row>
    <row r="555" spans="1:26" ht="30" customHeight="1" x14ac:dyDescent="0.2">
      <c r="A555" s="4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</row>
    <row r="556" spans="1:26" ht="30" customHeight="1" x14ac:dyDescent="0.2">
      <c r="A556" s="4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</row>
    <row r="557" spans="1:26" ht="30" customHeight="1" x14ac:dyDescent="0.2">
      <c r="A557" s="4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</row>
    <row r="558" spans="1:26" ht="30" customHeight="1" x14ac:dyDescent="0.2">
      <c r="A558" s="4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</row>
    <row r="559" spans="1:26" ht="30" customHeight="1" x14ac:dyDescent="0.2">
      <c r="A559" s="4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</row>
    <row r="560" spans="1:26" ht="30" customHeight="1" x14ac:dyDescent="0.2">
      <c r="A560" s="4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</row>
    <row r="561" spans="1:26" ht="30" customHeight="1" x14ac:dyDescent="0.2">
      <c r="A561" s="4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</row>
    <row r="562" spans="1:26" ht="30" customHeight="1" x14ac:dyDescent="0.2">
      <c r="A562" s="4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</row>
    <row r="563" spans="1:26" ht="30" customHeight="1" x14ac:dyDescent="0.2">
      <c r="A563" s="4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</row>
    <row r="564" spans="1:26" ht="30" customHeight="1" x14ac:dyDescent="0.2">
      <c r="A564" s="4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</row>
    <row r="565" spans="1:26" ht="30" customHeight="1" x14ac:dyDescent="0.2">
      <c r="A565" s="4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</row>
    <row r="566" spans="1:26" ht="30" customHeight="1" x14ac:dyDescent="0.2">
      <c r="A566" s="4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</row>
    <row r="567" spans="1:26" ht="30" customHeight="1" x14ac:dyDescent="0.2">
      <c r="A567" s="4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</row>
    <row r="568" spans="1:26" ht="30" customHeight="1" x14ac:dyDescent="0.2">
      <c r="A568" s="4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</row>
    <row r="569" spans="1:26" ht="30" customHeight="1" x14ac:dyDescent="0.2">
      <c r="A569" s="4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</row>
    <row r="570" spans="1:26" ht="30" customHeight="1" x14ac:dyDescent="0.2">
      <c r="A570" s="4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</row>
    <row r="571" spans="1:26" ht="30" customHeight="1" x14ac:dyDescent="0.2">
      <c r="A571" s="4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</row>
    <row r="572" spans="1:26" ht="30" customHeight="1" x14ac:dyDescent="0.2">
      <c r="A572" s="4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</row>
    <row r="573" spans="1:26" ht="30" customHeight="1" x14ac:dyDescent="0.2">
      <c r="A573" s="4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</row>
    <row r="574" spans="1:26" ht="30" customHeight="1" x14ac:dyDescent="0.2">
      <c r="A574" s="4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</row>
    <row r="575" spans="1:26" ht="30" customHeight="1" x14ac:dyDescent="0.2">
      <c r="A575" s="4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</row>
    <row r="576" spans="1:26" ht="30" customHeight="1" x14ac:dyDescent="0.2">
      <c r="A576" s="4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</row>
    <row r="577" spans="1:26" ht="30" customHeight="1" x14ac:dyDescent="0.2">
      <c r="A577" s="4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</row>
    <row r="578" spans="1:26" ht="30" customHeight="1" x14ac:dyDescent="0.2">
      <c r="A578" s="4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</row>
    <row r="579" spans="1:26" ht="30" customHeight="1" x14ac:dyDescent="0.2">
      <c r="A579" s="4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</row>
    <row r="580" spans="1:26" ht="30" customHeight="1" x14ac:dyDescent="0.2">
      <c r="A580" s="4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</row>
    <row r="581" spans="1:26" ht="30" customHeight="1" x14ac:dyDescent="0.2">
      <c r="A581" s="4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</row>
    <row r="582" spans="1:26" ht="30" customHeight="1" x14ac:dyDescent="0.2">
      <c r="A582" s="4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</row>
    <row r="583" spans="1:26" ht="30" customHeight="1" x14ac:dyDescent="0.2">
      <c r="A583" s="4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</row>
    <row r="584" spans="1:26" ht="30" customHeight="1" x14ac:dyDescent="0.2">
      <c r="A584" s="4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</row>
    <row r="585" spans="1:26" ht="30" customHeight="1" x14ac:dyDescent="0.2">
      <c r="A585" s="4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</row>
    <row r="586" spans="1:26" ht="30" customHeight="1" x14ac:dyDescent="0.2">
      <c r="A586" s="4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</row>
    <row r="587" spans="1:26" ht="30" customHeight="1" x14ac:dyDescent="0.2">
      <c r="A587" s="4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</row>
    <row r="588" spans="1:26" ht="30" customHeight="1" x14ac:dyDescent="0.2">
      <c r="A588" s="4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</row>
    <row r="589" spans="1:26" ht="30" customHeight="1" x14ac:dyDescent="0.2">
      <c r="A589" s="4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</row>
    <row r="590" spans="1:26" ht="30" customHeight="1" x14ac:dyDescent="0.2">
      <c r="A590" s="4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</row>
    <row r="591" spans="1:26" ht="30" customHeight="1" x14ac:dyDescent="0.2">
      <c r="A591" s="4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</row>
    <row r="592" spans="1:26" ht="30" customHeight="1" x14ac:dyDescent="0.2">
      <c r="A592" s="4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</row>
    <row r="593" spans="1:26" ht="30" customHeight="1" x14ac:dyDescent="0.2">
      <c r="A593" s="4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</row>
    <row r="594" spans="1:26" ht="30" customHeight="1" x14ac:dyDescent="0.2">
      <c r="A594" s="4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</row>
    <row r="595" spans="1:26" ht="30" customHeight="1" x14ac:dyDescent="0.2">
      <c r="A595" s="4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</row>
    <row r="596" spans="1:26" ht="30" customHeight="1" x14ac:dyDescent="0.2">
      <c r="A596" s="4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</row>
    <row r="597" spans="1:26" ht="30" customHeight="1" x14ac:dyDescent="0.2">
      <c r="A597" s="4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</row>
    <row r="598" spans="1:26" ht="30" customHeight="1" x14ac:dyDescent="0.2">
      <c r="A598" s="4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</row>
    <row r="599" spans="1:26" ht="30" customHeight="1" x14ac:dyDescent="0.2">
      <c r="A599" s="4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</row>
    <row r="600" spans="1:26" ht="30" customHeight="1" x14ac:dyDescent="0.2">
      <c r="A600" s="4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</row>
    <row r="601" spans="1:26" ht="30" customHeight="1" x14ac:dyDescent="0.2">
      <c r="A601" s="4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</row>
    <row r="602" spans="1:26" ht="30" customHeight="1" x14ac:dyDescent="0.2">
      <c r="A602" s="4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</row>
    <row r="603" spans="1:26" ht="30" customHeight="1" x14ac:dyDescent="0.2">
      <c r="A603" s="4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</row>
    <row r="604" spans="1:26" ht="30" customHeight="1" x14ac:dyDescent="0.2">
      <c r="A604" s="4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</row>
    <row r="605" spans="1:26" ht="30" customHeight="1" x14ac:dyDescent="0.2">
      <c r="A605" s="4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</row>
    <row r="606" spans="1:26" ht="30" customHeight="1" x14ac:dyDescent="0.2">
      <c r="A606" s="4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</row>
    <row r="607" spans="1:26" ht="30" customHeight="1" x14ac:dyDescent="0.2">
      <c r="A607" s="4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</row>
    <row r="608" spans="1:26" ht="30" customHeight="1" x14ac:dyDescent="0.2">
      <c r="A608" s="4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</row>
    <row r="609" spans="1:26" ht="30" customHeight="1" x14ac:dyDescent="0.2">
      <c r="A609" s="4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</row>
    <row r="610" spans="1:26" ht="30" customHeight="1" x14ac:dyDescent="0.2">
      <c r="A610" s="4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</row>
    <row r="611" spans="1:26" ht="30" customHeight="1" x14ac:dyDescent="0.2">
      <c r="A611" s="4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</row>
    <row r="612" spans="1:26" ht="30" customHeight="1" x14ac:dyDescent="0.2">
      <c r="A612" s="4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</row>
    <row r="613" spans="1:26" ht="30" customHeight="1" x14ac:dyDescent="0.2">
      <c r="A613" s="4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</row>
    <row r="614" spans="1:26" ht="30" customHeight="1" x14ac:dyDescent="0.2">
      <c r="A614" s="4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</row>
    <row r="615" spans="1:26" ht="30" customHeight="1" x14ac:dyDescent="0.2">
      <c r="A615" s="4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</row>
    <row r="616" spans="1:26" ht="30" customHeight="1" x14ac:dyDescent="0.2">
      <c r="A616" s="4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</row>
    <row r="617" spans="1:26" ht="30" customHeight="1" x14ac:dyDescent="0.2">
      <c r="A617" s="4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</row>
    <row r="618" spans="1:26" ht="30" customHeight="1" x14ac:dyDescent="0.2">
      <c r="A618" s="4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</row>
    <row r="619" spans="1:26" ht="30" customHeight="1" x14ac:dyDescent="0.2">
      <c r="A619" s="4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</row>
    <row r="620" spans="1:26" ht="30" customHeight="1" x14ac:dyDescent="0.2">
      <c r="A620" s="4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</row>
    <row r="621" spans="1:26" ht="30" customHeight="1" x14ac:dyDescent="0.2">
      <c r="A621" s="4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</row>
    <row r="622" spans="1:26" ht="30" customHeight="1" x14ac:dyDescent="0.2">
      <c r="A622" s="4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</row>
    <row r="623" spans="1:26" ht="30" customHeight="1" x14ac:dyDescent="0.2">
      <c r="A623" s="4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</row>
    <row r="624" spans="1:26" ht="30" customHeight="1" x14ac:dyDescent="0.2">
      <c r="A624" s="4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</row>
    <row r="625" spans="1:26" ht="30" customHeight="1" x14ac:dyDescent="0.2">
      <c r="A625" s="4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</row>
    <row r="626" spans="1:26" ht="30" customHeight="1" x14ac:dyDescent="0.2">
      <c r="A626" s="4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</row>
    <row r="627" spans="1:26" ht="30" customHeight="1" x14ac:dyDescent="0.2">
      <c r="A627" s="4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</row>
    <row r="628" spans="1:26" ht="30" customHeight="1" x14ac:dyDescent="0.2">
      <c r="A628" s="4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</row>
    <row r="629" spans="1:26" ht="30" customHeight="1" x14ac:dyDescent="0.2">
      <c r="A629" s="4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</row>
    <row r="630" spans="1:26" ht="30" customHeight="1" x14ac:dyDescent="0.2">
      <c r="A630" s="4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</row>
    <row r="631" spans="1:26" ht="30" customHeight="1" x14ac:dyDescent="0.2">
      <c r="A631" s="4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</row>
    <row r="632" spans="1:26" ht="30" customHeight="1" x14ac:dyDescent="0.2">
      <c r="A632" s="4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</row>
    <row r="633" spans="1:26" ht="30" customHeight="1" x14ac:dyDescent="0.2">
      <c r="A633" s="4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</row>
    <row r="634" spans="1:26" ht="30" customHeight="1" x14ac:dyDescent="0.2">
      <c r="A634" s="4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</row>
    <row r="635" spans="1:26" ht="30" customHeight="1" x14ac:dyDescent="0.2">
      <c r="A635" s="4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</row>
    <row r="636" spans="1:26" ht="30" customHeight="1" x14ac:dyDescent="0.2">
      <c r="A636" s="4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</row>
    <row r="637" spans="1:26" ht="30" customHeight="1" x14ac:dyDescent="0.2">
      <c r="A637" s="4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</row>
    <row r="638" spans="1:26" ht="30" customHeight="1" x14ac:dyDescent="0.2">
      <c r="A638" s="4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</row>
    <row r="639" spans="1:26" ht="30" customHeight="1" x14ac:dyDescent="0.2">
      <c r="A639" s="4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</row>
    <row r="640" spans="1:26" ht="30" customHeight="1" x14ac:dyDescent="0.2">
      <c r="A640" s="4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</row>
    <row r="641" spans="1:26" ht="30" customHeight="1" x14ac:dyDescent="0.2">
      <c r="A641" s="4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</row>
    <row r="642" spans="1:26" ht="30" customHeight="1" x14ac:dyDescent="0.2">
      <c r="A642" s="4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</row>
    <row r="643" spans="1:26" ht="30" customHeight="1" x14ac:dyDescent="0.2">
      <c r="A643" s="4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</row>
    <row r="644" spans="1:26" ht="30" customHeight="1" x14ac:dyDescent="0.2">
      <c r="A644" s="4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</row>
    <row r="645" spans="1:26" ht="30" customHeight="1" x14ac:dyDescent="0.2">
      <c r="A645" s="4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</row>
    <row r="646" spans="1:26" ht="30" customHeight="1" x14ac:dyDescent="0.2">
      <c r="A646" s="4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</row>
    <row r="647" spans="1:26" ht="30" customHeight="1" x14ac:dyDescent="0.2">
      <c r="A647" s="4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</row>
    <row r="648" spans="1:26" ht="30" customHeight="1" x14ac:dyDescent="0.2">
      <c r="A648" s="4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</row>
    <row r="649" spans="1:26" ht="30" customHeight="1" x14ac:dyDescent="0.2">
      <c r="A649" s="4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</row>
    <row r="650" spans="1:26" ht="30" customHeight="1" x14ac:dyDescent="0.2">
      <c r="A650" s="4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</row>
    <row r="651" spans="1:26" ht="30" customHeight="1" x14ac:dyDescent="0.2">
      <c r="A651" s="4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</row>
    <row r="652" spans="1:26" ht="30" customHeight="1" x14ac:dyDescent="0.2">
      <c r="A652" s="4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</row>
    <row r="653" spans="1:26" ht="30" customHeight="1" x14ac:dyDescent="0.2">
      <c r="A653" s="4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</row>
    <row r="654" spans="1:26" ht="30" customHeight="1" x14ac:dyDescent="0.2">
      <c r="A654" s="4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</row>
    <row r="655" spans="1:26" ht="30" customHeight="1" x14ac:dyDescent="0.2">
      <c r="A655" s="4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</row>
    <row r="656" spans="1:26" ht="30" customHeight="1" x14ac:dyDescent="0.2">
      <c r="A656" s="4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</row>
    <row r="657" spans="1:26" ht="30" customHeight="1" x14ac:dyDescent="0.2">
      <c r="A657" s="4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</row>
    <row r="658" spans="1:26" ht="30" customHeight="1" x14ac:dyDescent="0.2">
      <c r="A658" s="4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</row>
    <row r="659" spans="1:26" ht="30" customHeight="1" x14ac:dyDescent="0.2">
      <c r="A659" s="4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</row>
    <row r="660" spans="1:26" ht="30" customHeight="1" x14ac:dyDescent="0.2">
      <c r="A660" s="4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</row>
    <row r="661" spans="1:26" ht="30" customHeight="1" x14ac:dyDescent="0.2">
      <c r="A661" s="4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</row>
    <row r="662" spans="1:26" ht="30" customHeight="1" x14ac:dyDescent="0.2">
      <c r="A662" s="4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</row>
    <row r="663" spans="1:26" ht="30" customHeight="1" x14ac:dyDescent="0.2">
      <c r="A663" s="4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</row>
    <row r="664" spans="1:26" ht="30" customHeight="1" x14ac:dyDescent="0.2">
      <c r="A664" s="4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</row>
    <row r="665" spans="1:26" ht="30" customHeight="1" x14ac:dyDescent="0.2">
      <c r="A665" s="4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</row>
    <row r="666" spans="1:26" ht="30" customHeight="1" x14ac:dyDescent="0.2">
      <c r="A666" s="4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</row>
    <row r="667" spans="1:26" ht="30" customHeight="1" x14ac:dyDescent="0.2">
      <c r="A667" s="4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</row>
    <row r="668" spans="1:26" ht="30" customHeight="1" x14ac:dyDescent="0.2">
      <c r="A668" s="4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</row>
    <row r="669" spans="1:26" ht="30" customHeight="1" x14ac:dyDescent="0.2">
      <c r="A669" s="4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</row>
    <row r="670" spans="1:26" ht="30" customHeight="1" x14ac:dyDescent="0.2">
      <c r="A670" s="4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</row>
    <row r="671" spans="1:26" ht="30" customHeight="1" x14ac:dyDescent="0.2">
      <c r="A671" s="4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</row>
    <row r="672" spans="1:26" ht="30" customHeight="1" x14ac:dyDescent="0.2">
      <c r="A672" s="4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</row>
    <row r="673" spans="1:26" ht="30" customHeight="1" x14ac:dyDescent="0.2">
      <c r="A673" s="4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</row>
    <row r="674" spans="1:26" ht="30" customHeight="1" x14ac:dyDescent="0.2">
      <c r="A674" s="4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</row>
    <row r="675" spans="1:26" ht="30" customHeight="1" x14ac:dyDescent="0.2">
      <c r="A675" s="4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</row>
    <row r="676" spans="1:26" ht="30" customHeight="1" x14ac:dyDescent="0.2">
      <c r="A676" s="4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</row>
    <row r="677" spans="1:26" ht="30" customHeight="1" x14ac:dyDescent="0.2">
      <c r="A677" s="4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</row>
    <row r="678" spans="1:26" ht="30" customHeight="1" x14ac:dyDescent="0.2">
      <c r="A678" s="4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</row>
    <row r="679" spans="1:26" ht="30" customHeight="1" x14ac:dyDescent="0.2">
      <c r="A679" s="4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</row>
    <row r="680" spans="1:26" ht="30" customHeight="1" x14ac:dyDescent="0.2">
      <c r="A680" s="4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</row>
    <row r="681" spans="1:26" ht="30" customHeight="1" x14ac:dyDescent="0.2">
      <c r="A681" s="4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</row>
    <row r="682" spans="1:26" ht="30" customHeight="1" x14ac:dyDescent="0.2">
      <c r="A682" s="4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</row>
    <row r="683" spans="1:26" ht="30" customHeight="1" x14ac:dyDescent="0.2">
      <c r="A683" s="4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</row>
    <row r="684" spans="1:26" ht="30" customHeight="1" x14ac:dyDescent="0.2">
      <c r="A684" s="4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</row>
    <row r="685" spans="1:26" ht="30" customHeight="1" x14ac:dyDescent="0.2">
      <c r="A685" s="4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</row>
    <row r="686" spans="1:26" ht="30" customHeight="1" x14ac:dyDescent="0.2">
      <c r="A686" s="4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</row>
    <row r="687" spans="1:26" ht="30" customHeight="1" x14ac:dyDescent="0.2">
      <c r="A687" s="4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</row>
    <row r="688" spans="1:26" ht="30" customHeight="1" x14ac:dyDescent="0.2">
      <c r="A688" s="4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</row>
    <row r="689" spans="1:26" ht="30" customHeight="1" x14ac:dyDescent="0.2">
      <c r="A689" s="4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</row>
    <row r="690" spans="1:26" ht="30" customHeight="1" x14ac:dyDescent="0.2">
      <c r="A690" s="4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</row>
    <row r="691" spans="1:26" ht="30" customHeight="1" x14ac:dyDescent="0.2">
      <c r="A691" s="4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</row>
    <row r="692" spans="1:26" ht="30" customHeight="1" x14ac:dyDescent="0.2">
      <c r="A692" s="4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</row>
    <row r="693" spans="1:26" ht="30" customHeight="1" x14ac:dyDescent="0.2">
      <c r="A693" s="4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</row>
    <row r="694" spans="1:26" ht="30" customHeight="1" x14ac:dyDescent="0.2">
      <c r="A694" s="4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</row>
    <row r="695" spans="1:26" ht="30" customHeight="1" x14ac:dyDescent="0.2">
      <c r="A695" s="4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</row>
    <row r="696" spans="1:26" ht="30" customHeight="1" x14ac:dyDescent="0.2">
      <c r="A696" s="4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</row>
    <row r="697" spans="1:26" ht="30" customHeight="1" x14ac:dyDescent="0.2">
      <c r="A697" s="4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</row>
    <row r="698" spans="1:26" ht="30" customHeight="1" x14ac:dyDescent="0.2">
      <c r="A698" s="4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</row>
    <row r="699" spans="1:26" ht="30" customHeight="1" x14ac:dyDescent="0.2">
      <c r="A699" s="4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</row>
    <row r="700" spans="1:26" ht="30" customHeight="1" x14ac:dyDescent="0.2">
      <c r="A700" s="4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</row>
    <row r="701" spans="1:26" ht="30" customHeight="1" x14ac:dyDescent="0.2">
      <c r="A701" s="4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</row>
    <row r="702" spans="1:26" ht="30" customHeight="1" x14ac:dyDescent="0.2">
      <c r="A702" s="4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</row>
    <row r="703" spans="1:26" ht="30" customHeight="1" x14ac:dyDescent="0.2">
      <c r="A703" s="4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</row>
    <row r="704" spans="1:26" ht="30" customHeight="1" x14ac:dyDescent="0.2">
      <c r="A704" s="4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</row>
    <row r="705" spans="1:26" ht="30" customHeight="1" x14ac:dyDescent="0.2">
      <c r="A705" s="4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</row>
    <row r="706" spans="1:26" ht="30" customHeight="1" x14ac:dyDescent="0.2">
      <c r="A706" s="4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</row>
    <row r="707" spans="1:26" ht="30" customHeight="1" x14ac:dyDescent="0.2">
      <c r="A707" s="4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</row>
    <row r="708" spans="1:26" ht="30" customHeight="1" x14ac:dyDescent="0.2">
      <c r="A708" s="4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</row>
    <row r="709" spans="1:26" ht="30" customHeight="1" x14ac:dyDescent="0.2">
      <c r="A709" s="4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</row>
    <row r="710" spans="1:26" ht="30" customHeight="1" x14ac:dyDescent="0.2">
      <c r="A710" s="4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</row>
    <row r="711" spans="1:26" ht="30" customHeight="1" x14ac:dyDescent="0.2">
      <c r="A711" s="4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</row>
    <row r="712" spans="1:26" ht="30" customHeight="1" x14ac:dyDescent="0.2">
      <c r="A712" s="4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</row>
    <row r="713" spans="1:26" ht="30" customHeight="1" x14ac:dyDescent="0.2">
      <c r="A713" s="4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</row>
    <row r="714" spans="1:26" ht="30" customHeight="1" x14ac:dyDescent="0.2">
      <c r="A714" s="4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</row>
    <row r="715" spans="1:26" ht="30" customHeight="1" x14ac:dyDescent="0.2">
      <c r="A715" s="4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</row>
    <row r="716" spans="1:26" ht="30" customHeight="1" x14ac:dyDescent="0.2">
      <c r="A716" s="4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</row>
    <row r="717" spans="1:26" ht="30" customHeight="1" x14ac:dyDescent="0.2">
      <c r="A717" s="4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</row>
    <row r="718" spans="1:26" ht="30" customHeight="1" x14ac:dyDescent="0.2">
      <c r="A718" s="4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</row>
    <row r="719" spans="1:26" ht="30" customHeight="1" x14ac:dyDescent="0.2">
      <c r="A719" s="4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</row>
    <row r="720" spans="1:26" ht="30" customHeight="1" x14ac:dyDescent="0.2">
      <c r="A720" s="4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</row>
    <row r="721" spans="1:26" ht="30" customHeight="1" x14ac:dyDescent="0.2">
      <c r="A721" s="4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</row>
    <row r="722" spans="1:26" ht="30" customHeight="1" x14ac:dyDescent="0.2">
      <c r="A722" s="4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</row>
    <row r="723" spans="1:26" ht="30" customHeight="1" x14ac:dyDescent="0.2">
      <c r="A723" s="4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</row>
    <row r="724" spans="1:26" ht="30" customHeight="1" x14ac:dyDescent="0.2">
      <c r="A724" s="4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</row>
    <row r="725" spans="1:26" ht="30" customHeight="1" x14ac:dyDescent="0.2">
      <c r="A725" s="4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</row>
    <row r="726" spans="1:26" ht="30" customHeight="1" x14ac:dyDescent="0.2">
      <c r="A726" s="4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</row>
    <row r="727" spans="1:26" ht="30" customHeight="1" x14ac:dyDescent="0.2">
      <c r="A727" s="4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</row>
    <row r="728" spans="1:26" ht="30" customHeight="1" x14ac:dyDescent="0.2">
      <c r="A728" s="4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</row>
    <row r="729" spans="1:26" ht="30" customHeight="1" x14ac:dyDescent="0.2">
      <c r="A729" s="4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</row>
    <row r="730" spans="1:26" ht="30" customHeight="1" x14ac:dyDescent="0.2">
      <c r="A730" s="4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</row>
    <row r="731" spans="1:26" ht="30" customHeight="1" x14ac:dyDescent="0.2">
      <c r="A731" s="4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</row>
    <row r="732" spans="1:26" ht="30" customHeight="1" x14ac:dyDescent="0.2">
      <c r="A732" s="4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</row>
    <row r="733" spans="1:26" ht="30" customHeight="1" x14ac:dyDescent="0.2">
      <c r="A733" s="4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</row>
    <row r="734" spans="1:26" ht="30" customHeight="1" x14ac:dyDescent="0.2">
      <c r="A734" s="4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</row>
    <row r="735" spans="1:26" ht="30" customHeight="1" x14ac:dyDescent="0.2">
      <c r="A735" s="4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</row>
    <row r="736" spans="1:26" ht="30" customHeight="1" x14ac:dyDescent="0.2">
      <c r="A736" s="4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</row>
    <row r="737" spans="1:26" ht="30" customHeight="1" x14ac:dyDescent="0.2">
      <c r="A737" s="4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</row>
    <row r="738" spans="1:26" ht="30" customHeight="1" x14ac:dyDescent="0.2">
      <c r="A738" s="4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</row>
    <row r="739" spans="1:26" ht="30" customHeight="1" x14ac:dyDescent="0.2">
      <c r="A739" s="4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</row>
    <row r="740" spans="1:26" ht="30" customHeight="1" x14ac:dyDescent="0.2">
      <c r="A740" s="4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</row>
    <row r="741" spans="1:26" ht="30" customHeight="1" x14ac:dyDescent="0.2">
      <c r="A741" s="4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</row>
    <row r="742" spans="1:26" ht="30" customHeight="1" x14ac:dyDescent="0.2">
      <c r="A742" s="4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</row>
    <row r="743" spans="1:26" ht="30" customHeight="1" x14ac:dyDescent="0.2">
      <c r="A743" s="4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</row>
    <row r="744" spans="1:26" ht="30" customHeight="1" x14ac:dyDescent="0.2">
      <c r="A744" s="4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</row>
    <row r="745" spans="1:26" ht="30" customHeight="1" x14ac:dyDescent="0.2">
      <c r="A745" s="4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</row>
    <row r="746" spans="1:26" ht="30" customHeight="1" x14ac:dyDescent="0.2">
      <c r="A746" s="4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</row>
    <row r="747" spans="1:26" ht="30" customHeight="1" x14ac:dyDescent="0.2">
      <c r="A747" s="4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</row>
    <row r="748" spans="1:26" ht="30" customHeight="1" x14ac:dyDescent="0.2">
      <c r="A748" s="4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</row>
    <row r="749" spans="1:26" ht="30" customHeight="1" x14ac:dyDescent="0.2">
      <c r="A749" s="4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</row>
    <row r="750" spans="1:26" ht="30" customHeight="1" x14ac:dyDescent="0.2">
      <c r="A750" s="4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</row>
    <row r="751" spans="1:26" ht="30" customHeight="1" x14ac:dyDescent="0.2">
      <c r="A751" s="4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</row>
    <row r="752" spans="1:26" ht="30" customHeight="1" x14ac:dyDescent="0.2">
      <c r="A752" s="4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</row>
    <row r="753" spans="1:26" ht="30" customHeight="1" x14ac:dyDescent="0.2">
      <c r="A753" s="4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</row>
    <row r="754" spans="1:26" ht="30" customHeight="1" x14ac:dyDescent="0.2">
      <c r="A754" s="4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</row>
    <row r="755" spans="1:26" ht="30" customHeight="1" x14ac:dyDescent="0.2">
      <c r="A755" s="4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</row>
    <row r="756" spans="1:26" ht="30" customHeight="1" x14ac:dyDescent="0.2">
      <c r="A756" s="4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</row>
    <row r="757" spans="1:26" ht="30" customHeight="1" x14ac:dyDescent="0.2">
      <c r="A757" s="4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</row>
    <row r="758" spans="1:26" ht="30" customHeight="1" x14ac:dyDescent="0.2">
      <c r="A758" s="4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</row>
    <row r="759" spans="1:26" ht="30" customHeight="1" x14ac:dyDescent="0.2">
      <c r="A759" s="4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</row>
    <row r="760" spans="1:26" ht="30" customHeight="1" x14ac:dyDescent="0.2">
      <c r="A760" s="4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</row>
    <row r="761" spans="1:26" ht="30" customHeight="1" x14ac:dyDescent="0.2">
      <c r="A761" s="4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</row>
    <row r="762" spans="1:26" ht="30" customHeight="1" x14ac:dyDescent="0.2">
      <c r="A762" s="4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</row>
    <row r="763" spans="1:26" ht="30" customHeight="1" x14ac:dyDescent="0.2">
      <c r="A763" s="4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</row>
    <row r="764" spans="1:26" ht="30" customHeight="1" x14ac:dyDescent="0.2">
      <c r="A764" s="4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</row>
    <row r="765" spans="1:26" ht="30" customHeight="1" x14ac:dyDescent="0.2">
      <c r="A765" s="4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</row>
    <row r="766" spans="1:26" ht="30" customHeight="1" x14ac:dyDescent="0.2">
      <c r="A766" s="4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</row>
    <row r="767" spans="1:26" ht="30" customHeight="1" x14ac:dyDescent="0.2">
      <c r="A767" s="4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</row>
    <row r="768" spans="1:26" ht="30" customHeight="1" x14ac:dyDescent="0.2">
      <c r="A768" s="4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</row>
    <row r="769" spans="1:26" ht="30" customHeight="1" x14ac:dyDescent="0.2">
      <c r="A769" s="4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</row>
    <row r="770" spans="1:26" ht="30" customHeight="1" x14ac:dyDescent="0.2">
      <c r="A770" s="4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</row>
    <row r="771" spans="1:26" ht="30" customHeight="1" x14ac:dyDescent="0.2">
      <c r="A771" s="4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</row>
    <row r="772" spans="1:26" ht="30" customHeight="1" x14ac:dyDescent="0.2">
      <c r="A772" s="4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</row>
    <row r="773" spans="1:26" ht="30" customHeight="1" x14ac:dyDescent="0.2">
      <c r="A773" s="4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</row>
    <row r="774" spans="1:26" ht="30" customHeight="1" x14ac:dyDescent="0.2">
      <c r="A774" s="4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</row>
    <row r="775" spans="1:26" ht="30" customHeight="1" x14ac:dyDescent="0.2">
      <c r="A775" s="4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</row>
    <row r="776" spans="1:26" ht="30" customHeight="1" x14ac:dyDescent="0.2">
      <c r="A776" s="4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</row>
    <row r="777" spans="1:26" ht="30" customHeight="1" x14ac:dyDescent="0.2">
      <c r="A777" s="4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</row>
    <row r="778" spans="1:26" ht="30" customHeight="1" x14ac:dyDescent="0.2">
      <c r="A778" s="4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</row>
    <row r="779" spans="1:26" ht="30" customHeight="1" x14ac:dyDescent="0.2">
      <c r="A779" s="4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</row>
    <row r="780" spans="1:26" ht="30" customHeight="1" x14ac:dyDescent="0.2">
      <c r="A780" s="4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</row>
    <row r="781" spans="1:26" ht="30" customHeight="1" x14ac:dyDescent="0.2">
      <c r="A781" s="4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</row>
    <row r="782" spans="1:26" ht="30" customHeight="1" x14ac:dyDescent="0.2">
      <c r="A782" s="4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</row>
    <row r="783" spans="1:26" ht="30" customHeight="1" x14ac:dyDescent="0.2">
      <c r="A783" s="4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</row>
    <row r="784" spans="1:26" ht="30" customHeight="1" x14ac:dyDescent="0.2">
      <c r="A784" s="4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</row>
    <row r="785" spans="1:26" ht="30" customHeight="1" x14ac:dyDescent="0.2">
      <c r="A785" s="4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</row>
    <row r="786" spans="1:26" ht="30" customHeight="1" x14ac:dyDescent="0.2">
      <c r="A786" s="4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</row>
    <row r="787" spans="1:26" ht="30" customHeight="1" x14ac:dyDescent="0.2">
      <c r="A787" s="4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</row>
    <row r="788" spans="1:26" ht="30" customHeight="1" x14ac:dyDescent="0.2">
      <c r="A788" s="4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</row>
    <row r="789" spans="1:26" ht="30" customHeight="1" x14ac:dyDescent="0.2">
      <c r="A789" s="4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</row>
    <row r="790" spans="1:26" ht="30" customHeight="1" x14ac:dyDescent="0.2">
      <c r="A790" s="4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</row>
    <row r="791" spans="1:26" ht="30" customHeight="1" x14ac:dyDescent="0.2">
      <c r="A791" s="4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</row>
    <row r="792" spans="1:26" ht="30" customHeight="1" x14ac:dyDescent="0.2">
      <c r="A792" s="4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</row>
    <row r="793" spans="1:26" ht="30" customHeight="1" x14ac:dyDescent="0.2">
      <c r="A793" s="4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</row>
    <row r="794" spans="1:26" ht="30" customHeight="1" x14ac:dyDescent="0.2">
      <c r="A794" s="4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</row>
    <row r="795" spans="1:26" ht="30" customHeight="1" x14ac:dyDescent="0.2">
      <c r="A795" s="4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</row>
    <row r="796" spans="1:26" ht="30" customHeight="1" x14ac:dyDescent="0.2">
      <c r="A796" s="4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</row>
    <row r="797" spans="1:26" ht="30" customHeight="1" x14ac:dyDescent="0.2">
      <c r="A797" s="4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</row>
    <row r="798" spans="1:26" ht="30" customHeight="1" x14ac:dyDescent="0.2">
      <c r="A798" s="4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</row>
    <row r="799" spans="1:26" ht="30" customHeight="1" x14ac:dyDescent="0.2">
      <c r="A799" s="4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</row>
    <row r="800" spans="1:26" ht="30" customHeight="1" x14ac:dyDescent="0.2">
      <c r="A800" s="4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</row>
    <row r="801" spans="1:26" ht="30" customHeight="1" x14ac:dyDescent="0.2">
      <c r="A801" s="4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</row>
    <row r="802" spans="1:26" ht="30" customHeight="1" x14ac:dyDescent="0.2">
      <c r="A802" s="4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</row>
    <row r="803" spans="1:26" ht="30" customHeight="1" x14ac:dyDescent="0.2">
      <c r="A803" s="4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</row>
    <row r="804" spans="1:26" ht="30" customHeight="1" x14ac:dyDescent="0.2">
      <c r="A804" s="4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</row>
    <row r="805" spans="1:26" ht="30" customHeight="1" x14ac:dyDescent="0.2">
      <c r="A805" s="4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</row>
    <row r="806" spans="1:26" ht="30" customHeight="1" x14ac:dyDescent="0.2">
      <c r="A806" s="4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</row>
    <row r="807" spans="1:26" ht="30" customHeight="1" x14ac:dyDescent="0.2">
      <c r="A807" s="4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</row>
    <row r="808" spans="1:26" ht="30" customHeight="1" x14ac:dyDescent="0.2">
      <c r="A808" s="4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</row>
    <row r="809" spans="1:26" ht="30" customHeight="1" x14ac:dyDescent="0.2">
      <c r="A809" s="4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</row>
    <row r="810" spans="1:26" ht="30" customHeight="1" x14ac:dyDescent="0.2">
      <c r="A810" s="4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</row>
    <row r="811" spans="1:26" ht="30" customHeight="1" x14ac:dyDescent="0.2">
      <c r="A811" s="4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</row>
    <row r="812" spans="1:26" ht="30" customHeight="1" x14ac:dyDescent="0.2">
      <c r="A812" s="4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</row>
    <row r="813" spans="1:26" ht="30" customHeight="1" x14ac:dyDescent="0.2">
      <c r="A813" s="4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</row>
    <row r="814" spans="1:26" ht="30" customHeight="1" x14ac:dyDescent="0.2">
      <c r="A814" s="4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</row>
    <row r="815" spans="1:26" ht="30" customHeight="1" x14ac:dyDescent="0.2">
      <c r="A815" s="4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</row>
    <row r="816" spans="1:26" ht="30" customHeight="1" x14ac:dyDescent="0.2">
      <c r="A816" s="4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</row>
    <row r="817" spans="1:26" ht="30" customHeight="1" x14ac:dyDescent="0.2">
      <c r="A817" s="4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</row>
    <row r="818" spans="1:26" ht="30" customHeight="1" x14ac:dyDescent="0.2">
      <c r="A818" s="4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</row>
    <row r="819" spans="1:26" ht="30" customHeight="1" x14ac:dyDescent="0.2">
      <c r="A819" s="4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</row>
    <row r="820" spans="1:26" ht="30" customHeight="1" x14ac:dyDescent="0.2">
      <c r="A820" s="4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</row>
    <row r="821" spans="1:26" ht="30" customHeight="1" x14ac:dyDescent="0.2">
      <c r="A821" s="4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</row>
    <row r="822" spans="1:26" ht="30" customHeight="1" x14ac:dyDescent="0.2">
      <c r="A822" s="4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</row>
    <row r="823" spans="1:26" ht="30" customHeight="1" x14ac:dyDescent="0.2">
      <c r="A823" s="4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</row>
    <row r="824" spans="1:26" ht="30" customHeight="1" x14ac:dyDescent="0.2">
      <c r="A824" s="4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</row>
    <row r="825" spans="1:26" ht="30" customHeight="1" x14ac:dyDescent="0.2">
      <c r="A825" s="4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</row>
    <row r="826" spans="1:26" ht="30" customHeight="1" x14ac:dyDescent="0.2">
      <c r="A826" s="4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</row>
    <row r="827" spans="1:26" ht="30" customHeight="1" x14ac:dyDescent="0.2">
      <c r="A827" s="4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</row>
    <row r="828" spans="1:26" ht="30" customHeight="1" x14ac:dyDescent="0.2">
      <c r="A828" s="4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</row>
    <row r="829" spans="1:26" ht="30" customHeight="1" x14ac:dyDescent="0.2">
      <c r="A829" s="4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</row>
    <row r="830" spans="1:26" ht="30" customHeight="1" x14ac:dyDescent="0.2">
      <c r="A830" s="4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</row>
    <row r="831" spans="1:26" ht="30" customHeight="1" x14ac:dyDescent="0.2">
      <c r="A831" s="4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</row>
    <row r="832" spans="1:26" ht="30" customHeight="1" x14ac:dyDescent="0.2">
      <c r="A832" s="4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</row>
    <row r="833" spans="1:26" ht="30" customHeight="1" x14ac:dyDescent="0.2">
      <c r="A833" s="4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</row>
    <row r="834" spans="1:26" ht="30" customHeight="1" x14ac:dyDescent="0.2">
      <c r="A834" s="4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</row>
    <row r="835" spans="1:26" ht="30" customHeight="1" x14ac:dyDescent="0.2">
      <c r="A835" s="4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</row>
    <row r="836" spans="1:26" ht="30" customHeight="1" x14ac:dyDescent="0.2">
      <c r="A836" s="4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</row>
    <row r="837" spans="1:26" ht="30" customHeight="1" x14ac:dyDescent="0.2">
      <c r="A837" s="4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</row>
    <row r="838" spans="1:26" ht="30" customHeight="1" x14ac:dyDescent="0.2">
      <c r="A838" s="4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</row>
    <row r="839" spans="1:26" ht="30" customHeight="1" x14ac:dyDescent="0.2">
      <c r="A839" s="4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</row>
    <row r="840" spans="1:26" ht="30" customHeight="1" x14ac:dyDescent="0.2">
      <c r="A840" s="4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</row>
    <row r="841" spans="1:26" ht="30" customHeight="1" x14ac:dyDescent="0.2">
      <c r="A841" s="4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</row>
    <row r="842" spans="1:26" ht="30" customHeight="1" x14ac:dyDescent="0.2">
      <c r="A842" s="4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</row>
    <row r="843" spans="1:26" ht="30" customHeight="1" x14ac:dyDescent="0.2">
      <c r="A843" s="4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</row>
    <row r="844" spans="1:26" ht="30" customHeight="1" x14ac:dyDescent="0.2">
      <c r="A844" s="4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</row>
    <row r="845" spans="1:26" ht="30" customHeight="1" x14ac:dyDescent="0.2">
      <c r="A845" s="4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</row>
    <row r="846" spans="1:26" ht="30" customHeight="1" x14ac:dyDescent="0.2">
      <c r="A846" s="4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</row>
    <row r="847" spans="1:26" ht="30" customHeight="1" x14ac:dyDescent="0.2">
      <c r="A847" s="4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</row>
    <row r="848" spans="1:26" ht="30" customHeight="1" x14ac:dyDescent="0.2">
      <c r="A848" s="4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</row>
    <row r="849" spans="1:26" ht="30" customHeight="1" x14ac:dyDescent="0.2">
      <c r="A849" s="4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</row>
    <row r="850" spans="1:26" ht="30" customHeight="1" x14ac:dyDescent="0.2">
      <c r="A850" s="4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</row>
    <row r="851" spans="1:26" ht="30" customHeight="1" x14ac:dyDescent="0.2">
      <c r="A851" s="4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</row>
    <row r="852" spans="1:26" ht="30" customHeight="1" x14ac:dyDescent="0.2">
      <c r="A852" s="4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</row>
    <row r="853" spans="1:26" ht="30" customHeight="1" x14ac:dyDescent="0.2">
      <c r="A853" s="4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</row>
    <row r="854" spans="1:26" ht="30" customHeight="1" x14ac:dyDescent="0.2">
      <c r="A854" s="4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</row>
    <row r="855" spans="1:26" ht="30" customHeight="1" x14ac:dyDescent="0.2">
      <c r="A855" s="4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</row>
    <row r="856" spans="1:26" ht="30" customHeight="1" x14ac:dyDescent="0.2">
      <c r="A856" s="4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</row>
    <row r="857" spans="1:26" ht="30" customHeight="1" x14ac:dyDescent="0.2">
      <c r="A857" s="4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</row>
    <row r="858" spans="1:26" ht="30" customHeight="1" x14ac:dyDescent="0.2">
      <c r="A858" s="4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</row>
    <row r="859" spans="1:26" ht="30" customHeight="1" x14ac:dyDescent="0.2">
      <c r="A859" s="4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</row>
    <row r="860" spans="1:26" ht="30" customHeight="1" x14ac:dyDescent="0.2">
      <c r="A860" s="4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</row>
    <row r="861" spans="1:26" ht="30" customHeight="1" x14ac:dyDescent="0.2">
      <c r="A861" s="4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</row>
    <row r="862" spans="1:26" ht="30" customHeight="1" x14ac:dyDescent="0.2">
      <c r="A862" s="4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</row>
    <row r="863" spans="1:26" ht="30" customHeight="1" x14ac:dyDescent="0.2">
      <c r="A863" s="4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</row>
    <row r="864" spans="1:26" ht="30" customHeight="1" x14ac:dyDescent="0.2">
      <c r="A864" s="4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</row>
    <row r="865" spans="1:26" ht="30" customHeight="1" x14ac:dyDescent="0.2">
      <c r="A865" s="4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</row>
    <row r="866" spans="1:26" ht="30" customHeight="1" x14ac:dyDescent="0.2">
      <c r="A866" s="4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</row>
    <row r="867" spans="1:26" ht="30" customHeight="1" x14ac:dyDescent="0.2">
      <c r="A867" s="4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</row>
    <row r="868" spans="1:26" ht="30" customHeight="1" x14ac:dyDescent="0.2">
      <c r="A868" s="4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</row>
    <row r="869" spans="1:26" ht="30" customHeight="1" x14ac:dyDescent="0.2">
      <c r="A869" s="4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</row>
    <row r="870" spans="1:26" ht="30" customHeight="1" x14ac:dyDescent="0.2">
      <c r="A870" s="4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</row>
    <row r="871" spans="1:26" ht="30" customHeight="1" x14ac:dyDescent="0.2">
      <c r="A871" s="4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</row>
    <row r="872" spans="1:26" ht="30" customHeight="1" x14ac:dyDescent="0.2">
      <c r="A872" s="4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</row>
    <row r="873" spans="1:26" ht="30" customHeight="1" x14ac:dyDescent="0.2">
      <c r="A873" s="4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</row>
    <row r="874" spans="1:26" ht="30" customHeight="1" x14ac:dyDescent="0.2">
      <c r="A874" s="4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</row>
    <row r="875" spans="1:26" ht="30" customHeight="1" x14ac:dyDescent="0.2">
      <c r="A875" s="4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</row>
    <row r="876" spans="1:26" ht="30" customHeight="1" x14ac:dyDescent="0.2">
      <c r="A876" s="4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</row>
    <row r="877" spans="1:26" ht="30" customHeight="1" x14ac:dyDescent="0.2">
      <c r="A877" s="4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</row>
    <row r="878" spans="1:26" ht="30" customHeight="1" x14ac:dyDescent="0.2">
      <c r="A878" s="4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</row>
    <row r="879" spans="1:26" ht="30" customHeight="1" x14ac:dyDescent="0.2">
      <c r="A879" s="4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</row>
    <row r="880" spans="1:26" ht="30" customHeight="1" x14ac:dyDescent="0.2">
      <c r="A880" s="4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</row>
    <row r="881" spans="1:26" ht="30" customHeight="1" x14ac:dyDescent="0.2">
      <c r="A881" s="4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</row>
    <row r="882" spans="1:26" ht="30" customHeight="1" x14ac:dyDescent="0.2">
      <c r="A882" s="4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</row>
    <row r="883" spans="1:26" ht="30" customHeight="1" x14ac:dyDescent="0.2">
      <c r="A883" s="4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</row>
    <row r="884" spans="1:26" ht="30" customHeight="1" x14ac:dyDescent="0.2">
      <c r="A884" s="4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</row>
    <row r="885" spans="1:26" ht="30" customHeight="1" x14ac:dyDescent="0.2">
      <c r="A885" s="4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</row>
    <row r="886" spans="1:26" ht="30" customHeight="1" x14ac:dyDescent="0.2">
      <c r="A886" s="4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</row>
    <row r="887" spans="1:26" ht="30" customHeight="1" x14ac:dyDescent="0.2">
      <c r="A887" s="4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</row>
    <row r="888" spans="1:26" ht="30" customHeight="1" x14ac:dyDescent="0.2">
      <c r="A888" s="4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</row>
    <row r="889" spans="1:26" ht="30" customHeight="1" x14ac:dyDescent="0.2">
      <c r="A889" s="4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</row>
    <row r="890" spans="1:26" ht="30" customHeight="1" x14ac:dyDescent="0.2">
      <c r="A890" s="4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</row>
    <row r="891" spans="1:26" ht="30" customHeight="1" x14ac:dyDescent="0.2">
      <c r="A891" s="4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</row>
    <row r="892" spans="1:26" ht="30" customHeight="1" x14ac:dyDescent="0.2">
      <c r="A892" s="4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</row>
    <row r="893" spans="1:26" ht="30" customHeight="1" x14ac:dyDescent="0.2">
      <c r="A893" s="4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</row>
    <row r="894" spans="1:26" ht="30" customHeight="1" x14ac:dyDescent="0.2">
      <c r="A894" s="4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</row>
    <row r="895" spans="1:26" ht="30" customHeight="1" x14ac:dyDescent="0.2">
      <c r="A895" s="4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</row>
    <row r="896" spans="1:26" ht="30" customHeight="1" x14ac:dyDescent="0.2">
      <c r="A896" s="4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</row>
    <row r="897" spans="1:26" ht="30" customHeight="1" x14ac:dyDescent="0.2">
      <c r="A897" s="4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</row>
    <row r="898" spans="1:26" ht="30" customHeight="1" x14ac:dyDescent="0.2">
      <c r="A898" s="4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</row>
    <row r="899" spans="1:26" ht="30" customHeight="1" x14ac:dyDescent="0.2">
      <c r="A899" s="4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</row>
    <row r="900" spans="1:26" ht="30" customHeight="1" x14ac:dyDescent="0.2">
      <c r="A900" s="4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</row>
    <row r="901" spans="1:26" ht="30" customHeight="1" x14ac:dyDescent="0.2">
      <c r="A901" s="4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</row>
    <row r="902" spans="1:26" ht="30" customHeight="1" x14ac:dyDescent="0.2">
      <c r="A902" s="4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</row>
    <row r="903" spans="1:26" ht="30" customHeight="1" x14ac:dyDescent="0.2">
      <c r="A903" s="4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</row>
    <row r="904" spans="1:26" ht="30" customHeight="1" x14ac:dyDescent="0.2">
      <c r="A904" s="4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</row>
    <row r="905" spans="1:26" ht="30" customHeight="1" x14ac:dyDescent="0.2">
      <c r="A905" s="4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</row>
    <row r="906" spans="1:26" ht="30" customHeight="1" x14ac:dyDescent="0.2">
      <c r="A906" s="4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</row>
    <row r="907" spans="1:26" ht="30" customHeight="1" x14ac:dyDescent="0.2">
      <c r="A907" s="4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</row>
    <row r="908" spans="1:26" ht="30" customHeight="1" x14ac:dyDescent="0.2">
      <c r="A908" s="4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</row>
    <row r="909" spans="1:26" ht="30" customHeight="1" x14ac:dyDescent="0.2">
      <c r="A909" s="4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</row>
    <row r="910" spans="1:26" ht="30" customHeight="1" x14ac:dyDescent="0.2">
      <c r="A910" s="4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</row>
    <row r="911" spans="1:26" ht="30" customHeight="1" x14ac:dyDescent="0.2">
      <c r="A911" s="4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</row>
    <row r="912" spans="1:26" ht="30" customHeight="1" x14ac:dyDescent="0.2">
      <c r="A912" s="4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</row>
    <row r="913" spans="1:26" ht="30" customHeight="1" x14ac:dyDescent="0.2">
      <c r="A913" s="4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</row>
    <row r="914" spans="1:26" ht="30" customHeight="1" x14ac:dyDescent="0.2">
      <c r="A914" s="4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</row>
    <row r="915" spans="1:26" ht="30" customHeight="1" x14ac:dyDescent="0.2">
      <c r="A915" s="4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</row>
    <row r="916" spans="1:26" ht="30" customHeight="1" x14ac:dyDescent="0.2">
      <c r="A916" s="4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</row>
    <row r="917" spans="1:26" ht="30" customHeight="1" x14ac:dyDescent="0.2">
      <c r="A917" s="4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</row>
    <row r="918" spans="1:26" ht="30" customHeight="1" x14ac:dyDescent="0.2">
      <c r="A918" s="4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</row>
    <row r="919" spans="1:26" ht="30" customHeight="1" x14ac:dyDescent="0.2">
      <c r="A919" s="4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</row>
    <row r="920" spans="1:26" ht="30" customHeight="1" x14ac:dyDescent="0.2">
      <c r="A920" s="4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</row>
    <row r="921" spans="1:26" ht="30" customHeight="1" x14ac:dyDescent="0.2">
      <c r="A921" s="4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</row>
    <row r="922" spans="1:26" ht="30" customHeight="1" x14ac:dyDescent="0.2">
      <c r="A922" s="4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</row>
    <row r="923" spans="1:26" ht="30" customHeight="1" x14ac:dyDescent="0.2">
      <c r="A923" s="4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</row>
    <row r="924" spans="1:26" ht="30" customHeight="1" x14ac:dyDescent="0.2">
      <c r="A924" s="4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</row>
    <row r="925" spans="1:26" ht="30" customHeight="1" x14ac:dyDescent="0.2">
      <c r="A925" s="4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</row>
    <row r="926" spans="1:26" ht="30" customHeight="1" x14ac:dyDescent="0.2">
      <c r="A926" s="4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</row>
    <row r="927" spans="1:26" ht="30" customHeight="1" x14ac:dyDescent="0.2">
      <c r="A927" s="4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</row>
    <row r="928" spans="1:26" ht="30" customHeight="1" x14ac:dyDescent="0.2">
      <c r="A928" s="4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</row>
    <row r="929" spans="1:26" ht="30" customHeight="1" x14ac:dyDescent="0.2">
      <c r="A929" s="4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</row>
    <row r="930" spans="1:26" ht="30" customHeight="1" x14ac:dyDescent="0.2">
      <c r="A930" s="4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</row>
    <row r="931" spans="1:26" ht="30" customHeight="1" x14ac:dyDescent="0.2">
      <c r="A931" s="4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</row>
    <row r="932" spans="1:26" ht="30" customHeight="1" x14ac:dyDescent="0.2">
      <c r="A932" s="4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</row>
    <row r="933" spans="1:26" ht="30" customHeight="1" x14ac:dyDescent="0.2">
      <c r="A933" s="4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</row>
    <row r="934" spans="1:26" ht="30" customHeight="1" x14ac:dyDescent="0.2">
      <c r="A934" s="4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</row>
    <row r="935" spans="1:26" ht="30" customHeight="1" x14ac:dyDescent="0.2">
      <c r="A935" s="4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</row>
    <row r="936" spans="1:26" ht="30" customHeight="1" x14ac:dyDescent="0.2">
      <c r="A936" s="4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</row>
    <row r="937" spans="1:26" ht="30" customHeight="1" x14ac:dyDescent="0.2">
      <c r="A937" s="4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</row>
    <row r="938" spans="1:26" ht="30" customHeight="1" x14ac:dyDescent="0.2">
      <c r="A938" s="4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</row>
    <row r="939" spans="1:26" ht="30" customHeight="1" x14ac:dyDescent="0.2">
      <c r="A939" s="4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</row>
    <row r="940" spans="1:26" ht="30" customHeight="1" x14ac:dyDescent="0.2">
      <c r="A940" s="4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</row>
    <row r="941" spans="1:26" ht="30" customHeight="1" x14ac:dyDescent="0.2">
      <c r="A941" s="4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</row>
    <row r="942" spans="1:26" ht="30" customHeight="1" x14ac:dyDescent="0.2">
      <c r="A942" s="4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</row>
    <row r="943" spans="1:26" ht="30" customHeight="1" x14ac:dyDescent="0.2">
      <c r="A943" s="4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</row>
    <row r="944" spans="1:26" ht="30" customHeight="1" x14ac:dyDescent="0.2">
      <c r="A944" s="4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</row>
    <row r="945" spans="1:26" ht="30" customHeight="1" x14ac:dyDescent="0.2">
      <c r="A945" s="4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</row>
    <row r="946" spans="1:26" ht="30" customHeight="1" x14ac:dyDescent="0.2">
      <c r="A946" s="4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</row>
    <row r="947" spans="1:26" ht="30" customHeight="1" x14ac:dyDescent="0.2">
      <c r="A947" s="4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</row>
    <row r="948" spans="1:26" ht="30" customHeight="1" x14ac:dyDescent="0.2">
      <c r="A948" s="4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</row>
    <row r="949" spans="1:26" ht="30" customHeight="1" x14ac:dyDescent="0.2">
      <c r="A949" s="4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</row>
    <row r="950" spans="1:26" ht="30" customHeight="1" x14ac:dyDescent="0.2">
      <c r="A950" s="4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</row>
    <row r="951" spans="1:26" ht="30" customHeight="1" x14ac:dyDescent="0.2">
      <c r="A951" s="4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</row>
    <row r="952" spans="1:26" ht="30" customHeight="1" x14ac:dyDescent="0.2">
      <c r="A952" s="4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</row>
    <row r="953" spans="1:26" ht="30" customHeight="1" x14ac:dyDescent="0.2">
      <c r="A953" s="4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</row>
    <row r="954" spans="1:26" ht="30" customHeight="1" x14ac:dyDescent="0.2">
      <c r="A954" s="4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</row>
    <row r="955" spans="1:26" ht="30" customHeight="1" x14ac:dyDescent="0.2">
      <c r="A955" s="4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</row>
    <row r="956" spans="1:26" ht="30" customHeight="1" x14ac:dyDescent="0.2">
      <c r="A956" s="4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</row>
    <row r="957" spans="1:26" ht="30" customHeight="1" x14ac:dyDescent="0.2">
      <c r="A957" s="4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</row>
    <row r="958" spans="1:26" ht="30" customHeight="1" x14ac:dyDescent="0.2">
      <c r="A958" s="4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</row>
    <row r="959" spans="1:26" ht="30" customHeight="1" x14ac:dyDescent="0.2">
      <c r="A959" s="4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</row>
    <row r="960" spans="1:26" ht="30" customHeight="1" x14ac:dyDescent="0.2">
      <c r="A960" s="4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</row>
    <row r="961" spans="1:26" ht="30" customHeight="1" x14ac:dyDescent="0.2">
      <c r="A961" s="4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</row>
    <row r="962" spans="1:26" ht="30" customHeight="1" x14ac:dyDescent="0.2">
      <c r="A962" s="4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</row>
    <row r="963" spans="1:26" ht="30" customHeight="1" x14ac:dyDescent="0.2">
      <c r="A963" s="4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</row>
    <row r="964" spans="1:26" ht="30" customHeight="1" x14ac:dyDescent="0.2">
      <c r="A964" s="4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</row>
    <row r="965" spans="1:26" ht="30" customHeight="1" x14ac:dyDescent="0.2">
      <c r="A965" s="4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</row>
    <row r="966" spans="1:26" ht="30" customHeight="1" x14ac:dyDescent="0.2">
      <c r="A966" s="4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</row>
    <row r="967" spans="1:26" ht="30" customHeight="1" x14ac:dyDescent="0.2">
      <c r="A967" s="4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</row>
    <row r="968" spans="1:26" ht="30" customHeight="1" x14ac:dyDescent="0.2">
      <c r="A968" s="4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</row>
    <row r="969" spans="1:26" ht="30" customHeight="1" x14ac:dyDescent="0.2">
      <c r="A969" s="4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</row>
    <row r="970" spans="1:26" ht="30" customHeight="1" x14ac:dyDescent="0.2">
      <c r="A970" s="4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</row>
    <row r="971" spans="1:26" ht="30" customHeight="1" x14ac:dyDescent="0.2">
      <c r="A971" s="4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</row>
    <row r="972" spans="1:26" ht="30" customHeight="1" x14ac:dyDescent="0.2">
      <c r="A972" s="4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</row>
    <row r="973" spans="1:26" ht="30" customHeight="1" x14ac:dyDescent="0.2">
      <c r="A973" s="4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</row>
    <row r="974" spans="1:26" ht="30" customHeight="1" x14ac:dyDescent="0.2">
      <c r="A974" s="4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</row>
    <row r="975" spans="1:26" ht="30" customHeight="1" x14ac:dyDescent="0.2">
      <c r="A975" s="4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</row>
    <row r="976" spans="1:26" ht="30" customHeight="1" x14ac:dyDescent="0.2">
      <c r="A976" s="4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</row>
    <row r="977" spans="1:26" ht="30" customHeight="1" x14ac:dyDescent="0.2">
      <c r="A977" s="4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</row>
    <row r="978" spans="1:26" ht="30" customHeight="1" x14ac:dyDescent="0.2">
      <c r="A978" s="4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</row>
    <row r="979" spans="1:26" ht="30" customHeight="1" x14ac:dyDescent="0.2">
      <c r="A979" s="4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</row>
    <row r="980" spans="1:26" ht="30" customHeight="1" x14ac:dyDescent="0.2">
      <c r="A980" s="4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</row>
    <row r="981" spans="1:26" ht="30" customHeight="1" x14ac:dyDescent="0.2">
      <c r="A981" s="4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</row>
    <row r="982" spans="1:26" ht="30" customHeight="1" x14ac:dyDescent="0.2">
      <c r="A982" s="4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</row>
    <row r="983" spans="1:26" ht="30" customHeight="1" x14ac:dyDescent="0.2">
      <c r="A983" s="4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</row>
    <row r="984" spans="1:26" ht="30" customHeight="1" x14ac:dyDescent="0.2">
      <c r="A984" s="4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</row>
    <row r="985" spans="1:26" ht="30" customHeight="1" x14ac:dyDescent="0.2">
      <c r="A985" s="4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</row>
    <row r="986" spans="1:26" ht="30" customHeight="1" x14ac:dyDescent="0.2">
      <c r="A986" s="4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</row>
    <row r="987" spans="1:26" ht="30" customHeight="1" x14ac:dyDescent="0.2">
      <c r="A987" s="4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</row>
    <row r="988" spans="1:26" ht="30" customHeight="1" x14ac:dyDescent="0.2">
      <c r="A988" s="4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</row>
    <row r="989" spans="1:26" ht="30" customHeight="1" x14ac:dyDescent="0.2">
      <c r="A989" s="4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</row>
    <row r="990" spans="1:26" ht="30" customHeight="1" x14ac:dyDescent="0.2">
      <c r="A990" s="4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</row>
    <row r="991" spans="1:26" ht="30" customHeight="1" x14ac:dyDescent="0.2">
      <c r="A991" s="4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</row>
    <row r="992" spans="1:26" ht="30" customHeight="1" x14ac:dyDescent="0.2">
      <c r="A992" s="4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</row>
    <row r="993" spans="1:26" ht="30" customHeight="1" x14ac:dyDescent="0.2">
      <c r="A993" s="4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</row>
    <row r="994" spans="1:26" ht="30" customHeight="1" x14ac:dyDescent="0.2">
      <c r="A994" s="4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</row>
    <row r="995" spans="1:26" ht="30" customHeight="1" x14ac:dyDescent="0.2">
      <c r="A995" s="4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</row>
    <row r="996" spans="1:26" ht="30" customHeight="1" x14ac:dyDescent="0.2">
      <c r="A996" s="4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</row>
    <row r="997" spans="1:26" ht="30" customHeight="1" x14ac:dyDescent="0.2">
      <c r="A997" s="4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</row>
    <row r="998" spans="1:26" ht="30" customHeight="1" x14ac:dyDescent="0.2">
      <c r="A998" s="4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</row>
    <row r="999" spans="1:26" ht="30" customHeight="1" x14ac:dyDescent="0.2">
      <c r="A999" s="4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</row>
    <row r="1000" spans="1:26" ht="30" customHeight="1" x14ac:dyDescent="0.2">
      <c r="A1000" s="4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</row>
  </sheetData>
  <mergeCells count="6">
    <mergeCell ref="A1:K1"/>
    <mergeCell ref="M3:M4"/>
    <mergeCell ref="N3:N4"/>
    <mergeCell ref="O3:O4"/>
    <mergeCell ref="M5:M6"/>
    <mergeCell ref="N5:N6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AM1000"/>
  <sheetViews>
    <sheetView showGridLines="0" zoomScale="80" zoomScaleNormal="8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6640625" style="5" customWidth="1"/>
    <col min="2" max="2" width="27.6640625" style="5" customWidth="1"/>
    <col min="3" max="3" width="26" style="5" bestFit="1" customWidth="1"/>
    <col min="4" max="4" width="19.1640625" style="5" customWidth="1"/>
    <col min="5" max="5" width="15.5" style="5" customWidth="1"/>
    <col min="6" max="6" width="14.6640625" style="5" customWidth="1"/>
    <col min="7" max="7" width="12.1640625" style="5" customWidth="1"/>
    <col min="8" max="8" width="13" style="5" customWidth="1"/>
    <col min="9" max="9" width="12.5" style="5" customWidth="1"/>
    <col min="10" max="10" width="11.5" style="5" customWidth="1"/>
    <col min="11" max="11" width="22" style="5" customWidth="1"/>
    <col min="12" max="12" width="30.33203125" style="5" customWidth="1"/>
    <col min="13" max="13" width="17" style="5" customWidth="1"/>
    <col min="14" max="14" width="12" style="5" customWidth="1"/>
    <col min="15" max="15" width="16.1640625" style="5" customWidth="1"/>
    <col min="16" max="16" width="13.83203125" style="5" customWidth="1"/>
    <col min="17" max="17" width="14.83203125" style="5" customWidth="1"/>
    <col min="18" max="18" width="13.5" style="5" customWidth="1"/>
    <col min="19" max="19" width="19.1640625" style="5" bestFit="1" customWidth="1"/>
    <col min="20" max="39" width="8.1640625" style="5" customWidth="1"/>
    <col min="40" max="16384" width="12.6640625" style="5"/>
  </cols>
  <sheetData>
    <row r="1" spans="1:39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</row>
    <row r="2" spans="1:39" ht="53" customHeight="1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pans="1:39" ht="15" customHeight="1" x14ac:dyDescent="0.2">
      <c r="A3" s="145" t="s">
        <v>348</v>
      </c>
      <c r="B3" s="101" t="s">
        <v>349</v>
      </c>
      <c r="C3" s="101" t="s">
        <v>350</v>
      </c>
      <c r="D3" s="101" t="s">
        <v>228</v>
      </c>
      <c r="E3" s="96">
        <v>60</v>
      </c>
      <c r="F3" s="96">
        <v>539</v>
      </c>
      <c r="G3" s="115">
        <v>2</v>
      </c>
      <c r="H3" s="96">
        <v>473</v>
      </c>
      <c r="I3" s="115">
        <v>474</v>
      </c>
      <c r="J3" s="96">
        <v>588.54</v>
      </c>
      <c r="K3" s="96" t="s">
        <v>230</v>
      </c>
      <c r="L3" s="115">
        <f t="shared" ref="L3:L4" si="0">(H3-G3)/I3*100</f>
        <v>99.367088607594937</v>
      </c>
      <c r="M3" s="357">
        <v>851</v>
      </c>
      <c r="N3" s="357" t="s">
        <v>282</v>
      </c>
      <c r="O3" s="370">
        <v>0.55000000000000004</v>
      </c>
      <c r="P3" s="357" t="s">
        <v>342</v>
      </c>
      <c r="Q3" s="357" t="s">
        <v>351</v>
      </c>
      <c r="R3" s="357" t="s">
        <v>352</v>
      </c>
      <c r="S3" s="146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</row>
    <row r="4" spans="1:39" ht="14.25" customHeight="1" x14ac:dyDescent="0.2">
      <c r="A4" s="147" t="s">
        <v>353</v>
      </c>
      <c r="B4" s="110" t="s">
        <v>239</v>
      </c>
      <c r="C4" s="110"/>
      <c r="D4" s="110" t="s">
        <v>228</v>
      </c>
      <c r="E4" s="105">
        <v>589</v>
      </c>
      <c r="F4" s="105">
        <v>823</v>
      </c>
      <c r="G4" s="105">
        <v>1</v>
      </c>
      <c r="H4" s="105">
        <v>232</v>
      </c>
      <c r="I4" s="105">
        <v>233</v>
      </c>
      <c r="J4" s="105" t="s">
        <v>354</v>
      </c>
      <c r="K4" s="105" t="s">
        <v>242</v>
      </c>
      <c r="L4" s="115">
        <f t="shared" si="0"/>
        <v>99.141630901287556</v>
      </c>
      <c r="M4" s="318"/>
      <c r="N4" s="318"/>
      <c r="O4" s="318"/>
      <c r="P4" s="318"/>
      <c r="Q4" s="318"/>
      <c r="R4" s="318"/>
      <c r="S4" s="148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</row>
    <row r="5" spans="1:39" ht="14.25" customHeight="1" x14ac:dyDescent="0.2">
      <c r="A5" s="147" t="s">
        <v>355</v>
      </c>
      <c r="B5" s="149"/>
      <c r="C5" s="149"/>
      <c r="D5" s="149"/>
      <c r="E5" s="150"/>
      <c r="F5" s="150"/>
      <c r="G5" s="150"/>
      <c r="H5" s="150"/>
      <c r="I5" s="150"/>
      <c r="J5" s="150"/>
      <c r="K5" s="150"/>
      <c r="L5" s="151"/>
      <c r="M5" s="320"/>
      <c r="N5" s="360"/>
      <c r="O5" s="360"/>
      <c r="P5" s="360"/>
      <c r="Q5" s="360"/>
      <c r="R5" s="360"/>
      <c r="S5" s="148"/>
      <c r="T5" s="52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</row>
    <row r="6" spans="1:39" ht="14.25" customHeight="1" x14ac:dyDescent="0.2">
      <c r="A6" s="96" t="s">
        <v>356</v>
      </c>
      <c r="B6" s="101" t="s">
        <v>232</v>
      </c>
      <c r="C6" s="357" t="s">
        <v>357</v>
      </c>
      <c r="D6" s="96" t="s">
        <v>228</v>
      </c>
      <c r="E6" s="105">
        <v>90</v>
      </c>
      <c r="F6" s="105">
        <v>573</v>
      </c>
      <c r="G6" s="105">
        <v>2</v>
      </c>
      <c r="H6" s="105">
        <v>473</v>
      </c>
      <c r="I6" s="105">
        <v>474</v>
      </c>
      <c r="J6" s="105">
        <v>574.73</v>
      </c>
      <c r="K6" s="105" t="s">
        <v>230</v>
      </c>
      <c r="L6" s="115">
        <f t="shared" ref="L6:L17" si="1">(H6-G6)/I6*100</f>
        <v>99.367088607594937</v>
      </c>
      <c r="M6" s="357">
        <v>891</v>
      </c>
      <c r="N6" s="357" t="s">
        <v>282</v>
      </c>
      <c r="O6" s="370">
        <v>0.53</v>
      </c>
      <c r="P6" s="96" t="s">
        <v>358</v>
      </c>
      <c r="Q6" s="96" t="s">
        <v>359</v>
      </c>
      <c r="R6" s="96" t="s">
        <v>360</v>
      </c>
      <c r="S6" s="357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</row>
    <row r="7" spans="1:39" ht="13.5" customHeight="1" x14ac:dyDescent="0.2">
      <c r="A7" s="105"/>
      <c r="B7" s="110" t="s">
        <v>239</v>
      </c>
      <c r="C7" s="360"/>
      <c r="D7" s="105" t="s">
        <v>240</v>
      </c>
      <c r="E7" s="105">
        <v>623</v>
      </c>
      <c r="F7" s="105">
        <v>856</v>
      </c>
      <c r="G7" s="105">
        <v>1</v>
      </c>
      <c r="H7" s="105">
        <v>231</v>
      </c>
      <c r="I7" s="105">
        <v>233</v>
      </c>
      <c r="J7" s="105">
        <v>250.06</v>
      </c>
      <c r="K7" s="105" t="s">
        <v>242</v>
      </c>
      <c r="L7" s="106">
        <f t="shared" si="1"/>
        <v>98.712446351931334</v>
      </c>
      <c r="M7" s="360"/>
      <c r="N7" s="320"/>
      <c r="O7" s="320"/>
      <c r="P7" s="105"/>
      <c r="Q7" s="103"/>
      <c r="R7" s="103"/>
      <c r="S7" s="360"/>
      <c r="T7" s="52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</row>
    <row r="8" spans="1:39" ht="14.25" customHeight="1" x14ac:dyDescent="0.2">
      <c r="A8" s="96" t="s">
        <v>361</v>
      </c>
      <c r="B8" s="101" t="s">
        <v>232</v>
      </c>
      <c r="C8" s="357" t="s">
        <v>357</v>
      </c>
      <c r="D8" s="96" t="s">
        <v>228</v>
      </c>
      <c r="E8" s="96">
        <v>90</v>
      </c>
      <c r="F8" s="96">
        <v>573</v>
      </c>
      <c r="G8" s="96">
        <v>2</v>
      </c>
      <c r="H8" s="96">
        <v>473</v>
      </c>
      <c r="I8" s="96">
        <v>474</v>
      </c>
      <c r="J8" s="96">
        <v>574.73</v>
      </c>
      <c r="K8" s="96" t="s">
        <v>230</v>
      </c>
      <c r="L8" s="98">
        <f t="shared" si="1"/>
        <v>99.367088607594937</v>
      </c>
      <c r="M8" s="357">
        <v>891</v>
      </c>
      <c r="N8" s="357" t="s">
        <v>282</v>
      </c>
      <c r="O8" s="370">
        <v>0.53</v>
      </c>
      <c r="P8" s="96" t="s">
        <v>358</v>
      </c>
      <c r="Q8" s="96" t="s">
        <v>359</v>
      </c>
      <c r="R8" s="96" t="s">
        <v>360</v>
      </c>
      <c r="S8" s="357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</row>
    <row r="9" spans="1:39" ht="13.5" customHeight="1" x14ac:dyDescent="0.2">
      <c r="A9" s="105"/>
      <c r="B9" s="110" t="s">
        <v>239</v>
      </c>
      <c r="C9" s="360"/>
      <c r="D9" s="105" t="s">
        <v>240</v>
      </c>
      <c r="E9" s="105">
        <v>623</v>
      </c>
      <c r="F9" s="105">
        <v>856</v>
      </c>
      <c r="G9" s="103">
        <v>1</v>
      </c>
      <c r="H9" s="115">
        <v>231</v>
      </c>
      <c r="I9" s="103">
        <v>233</v>
      </c>
      <c r="J9" s="105">
        <v>250.06</v>
      </c>
      <c r="K9" s="139" t="s">
        <v>242</v>
      </c>
      <c r="L9" s="105">
        <f t="shared" si="1"/>
        <v>98.712446351931334</v>
      </c>
      <c r="M9" s="360"/>
      <c r="N9" s="320"/>
      <c r="O9" s="320"/>
      <c r="P9" s="105"/>
      <c r="Q9" s="103"/>
      <c r="R9" s="103"/>
      <c r="S9" s="360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</row>
    <row r="10" spans="1:39" ht="13.5" customHeight="1" x14ac:dyDescent="0.2">
      <c r="A10" s="77" t="s">
        <v>362</v>
      </c>
      <c r="B10" s="75" t="s">
        <v>232</v>
      </c>
      <c r="C10" s="356" t="s">
        <v>357</v>
      </c>
      <c r="D10" s="77" t="s">
        <v>228</v>
      </c>
      <c r="E10" s="77">
        <v>50</v>
      </c>
      <c r="F10" s="77">
        <v>532</v>
      </c>
      <c r="G10" s="78">
        <v>2</v>
      </c>
      <c r="H10" s="77">
        <v>473</v>
      </c>
      <c r="I10" s="77">
        <v>474</v>
      </c>
      <c r="J10" s="77" t="s">
        <v>363</v>
      </c>
      <c r="K10" s="152" t="s">
        <v>230</v>
      </c>
      <c r="L10" s="77">
        <f t="shared" si="1"/>
        <v>99.367088607594937</v>
      </c>
      <c r="M10" s="359">
        <v>855</v>
      </c>
      <c r="N10" s="356" t="s">
        <v>282</v>
      </c>
      <c r="O10" s="371">
        <v>0.54</v>
      </c>
      <c r="P10" s="359">
        <v>0.42</v>
      </c>
      <c r="Q10" s="356">
        <v>0.56999999999999995</v>
      </c>
      <c r="R10" s="356">
        <v>38.49</v>
      </c>
      <c r="S10" s="359"/>
      <c r="T10" s="52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</row>
    <row r="11" spans="1:39" ht="13.5" customHeight="1" x14ac:dyDescent="0.2">
      <c r="A11" s="85"/>
      <c r="B11" s="82" t="s">
        <v>239</v>
      </c>
      <c r="C11" s="320"/>
      <c r="D11" s="85" t="s">
        <v>240</v>
      </c>
      <c r="E11" s="85">
        <v>582</v>
      </c>
      <c r="F11" s="85">
        <v>816</v>
      </c>
      <c r="G11" s="86">
        <v>1</v>
      </c>
      <c r="H11" s="85">
        <v>231</v>
      </c>
      <c r="I11" s="85">
        <v>233</v>
      </c>
      <c r="J11" s="85" t="s">
        <v>364</v>
      </c>
      <c r="K11" s="153" t="s">
        <v>242</v>
      </c>
      <c r="L11" s="85">
        <f t="shared" si="1"/>
        <v>98.712446351931334</v>
      </c>
      <c r="M11" s="320"/>
      <c r="N11" s="320"/>
      <c r="O11" s="320"/>
      <c r="P11" s="320"/>
      <c r="Q11" s="320"/>
      <c r="R11" s="320"/>
      <c r="S11" s="320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</row>
    <row r="12" spans="1:39" ht="14.25" customHeight="1" x14ac:dyDescent="0.2">
      <c r="A12" s="84" t="s">
        <v>365</v>
      </c>
      <c r="B12" s="154" t="s">
        <v>232</v>
      </c>
      <c r="C12" s="356" t="s">
        <v>357</v>
      </c>
      <c r="D12" s="84" t="s">
        <v>228</v>
      </c>
      <c r="E12" s="84">
        <v>90</v>
      </c>
      <c r="F12" s="155">
        <v>573</v>
      </c>
      <c r="G12" s="84">
        <v>2</v>
      </c>
      <c r="H12" s="84">
        <v>473</v>
      </c>
      <c r="I12" s="84">
        <v>474</v>
      </c>
      <c r="J12" s="84" t="s">
        <v>366</v>
      </c>
      <c r="K12" s="156" t="s">
        <v>230</v>
      </c>
      <c r="L12" s="77">
        <f t="shared" si="1"/>
        <v>99.367088607594937</v>
      </c>
      <c r="M12" s="372">
        <v>891</v>
      </c>
      <c r="N12" s="356" t="s">
        <v>282</v>
      </c>
      <c r="O12" s="371">
        <v>0.55000000000000004</v>
      </c>
      <c r="P12" s="84" t="s">
        <v>341</v>
      </c>
      <c r="Q12" s="77" t="s">
        <v>359</v>
      </c>
      <c r="R12" s="77" t="s">
        <v>367</v>
      </c>
      <c r="S12" s="372"/>
      <c r="T12" s="52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</row>
    <row r="13" spans="1:39" ht="13.5" customHeight="1" x14ac:dyDescent="0.2">
      <c r="A13" s="85"/>
      <c r="B13" s="82" t="s">
        <v>239</v>
      </c>
      <c r="C13" s="320"/>
      <c r="D13" s="85" t="s">
        <v>240</v>
      </c>
      <c r="E13" s="85">
        <v>623</v>
      </c>
      <c r="F13" s="85">
        <v>856</v>
      </c>
      <c r="G13" s="85">
        <v>1</v>
      </c>
      <c r="H13" s="85">
        <v>231</v>
      </c>
      <c r="I13" s="85">
        <v>233</v>
      </c>
      <c r="J13" s="85" t="s">
        <v>368</v>
      </c>
      <c r="K13" s="157" t="s">
        <v>242</v>
      </c>
      <c r="L13" s="85">
        <f t="shared" si="1"/>
        <v>98.712446351931334</v>
      </c>
      <c r="M13" s="320"/>
      <c r="N13" s="320"/>
      <c r="O13" s="320"/>
      <c r="P13" s="85"/>
      <c r="Q13" s="85"/>
      <c r="R13" s="85"/>
      <c r="S13" s="320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</row>
    <row r="14" spans="1:39" ht="14.25" customHeight="1" x14ac:dyDescent="0.2">
      <c r="A14" s="77" t="s">
        <v>369</v>
      </c>
      <c r="B14" s="75" t="s">
        <v>232</v>
      </c>
      <c r="C14" s="356" t="s">
        <v>370</v>
      </c>
      <c r="D14" s="77" t="s">
        <v>228</v>
      </c>
      <c r="E14" s="77">
        <v>88</v>
      </c>
      <c r="F14" s="77">
        <v>571</v>
      </c>
      <c r="G14" s="77">
        <v>2</v>
      </c>
      <c r="H14" s="77">
        <v>473</v>
      </c>
      <c r="I14" s="77">
        <v>474</v>
      </c>
      <c r="J14" s="77" t="s">
        <v>371</v>
      </c>
      <c r="K14" s="156" t="s">
        <v>230</v>
      </c>
      <c r="L14" s="77">
        <f t="shared" si="1"/>
        <v>99.367088607594937</v>
      </c>
      <c r="M14" s="356">
        <v>889</v>
      </c>
      <c r="N14" s="356" t="s">
        <v>282</v>
      </c>
      <c r="O14" s="371">
        <v>0.53</v>
      </c>
      <c r="P14" s="77" t="s">
        <v>358</v>
      </c>
      <c r="Q14" s="77" t="s">
        <v>359</v>
      </c>
      <c r="R14" s="77" t="s">
        <v>372</v>
      </c>
      <c r="S14" s="356"/>
      <c r="T14" s="52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</row>
    <row r="15" spans="1:39" ht="13.5" customHeight="1" x14ac:dyDescent="0.2">
      <c r="A15" s="85"/>
      <c r="B15" s="82" t="s">
        <v>239</v>
      </c>
      <c r="C15" s="320"/>
      <c r="D15" s="85" t="s">
        <v>240</v>
      </c>
      <c r="E15" s="85">
        <v>621</v>
      </c>
      <c r="F15" s="153">
        <v>854</v>
      </c>
      <c r="G15" s="85">
        <v>1</v>
      </c>
      <c r="H15" s="153">
        <v>231</v>
      </c>
      <c r="I15" s="85">
        <v>233</v>
      </c>
      <c r="J15" s="85" t="s">
        <v>373</v>
      </c>
      <c r="K15" s="157" t="s">
        <v>242</v>
      </c>
      <c r="L15" s="85">
        <f t="shared" si="1"/>
        <v>98.712446351931334</v>
      </c>
      <c r="M15" s="320"/>
      <c r="N15" s="320"/>
      <c r="O15" s="320"/>
      <c r="P15" s="85"/>
      <c r="Q15" s="85"/>
      <c r="R15" s="85"/>
      <c r="S15" s="320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</row>
    <row r="16" spans="1:39" ht="14.25" customHeight="1" x14ac:dyDescent="0.2">
      <c r="A16" s="77" t="s">
        <v>374</v>
      </c>
      <c r="B16" s="75" t="s">
        <v>232</v>
      </c>
      <c r="C16" s="356" t="s">
        <v>375</v>
      </c>
      <c r="D16" s="77" t="s">
        <v>228</v>
      </c>
      <c r="E16" s="153">
        <v>2</v>
      </c>
      <c r="F16" s="77">
        <v>442</v>
      </c>
      <c r="G16" s="77">
        <v>46</v>
      </c>
      <c r="H16" s="77">
        <v>473</v>
      </c>
      <c r="I16" s="77">
        <v>474</v>
      </c>
      <c r="J16" s="77" t="s">
        <v>376</v>
      </c>
      <c r="K16" s="156" t="s">
        <v>230</v>
      </c>
      <c r="L16" s="77">
        <f t="shared" si="1"/>
        <v>90.084388185654007</v>
      </c>
      <c r="M16" s="356">
        <v>760</v>
      </c>
      <c r="N16" s="356" t="s">
        <v>282</v>
      </c>
      <c r="O16" s="371">
        <v>0.56000000000000005</v>
      </c>
      <c r="P16" s="77" t="s">
        <v>284</v>
      </c>
      <c r="Q16" s="77" t="s">
        <v>377</v>
      </c>
      <c r="R16" s="77" t="s">
        <v>378</v>
      </c>
      <c r="S16" s="356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</row>
    <row r="17" spans="1:39" ht="13.5" customHeight="1" x14ac:dyDescent="0.2">
      <c r="A17" s="84" t="s">
        <v>379</v>
      </c>
      <c r="B17" s="378" t="s">
        <v>239</v>
      </c>
      <c r="C17" s="318"/>
      <c r="D17" s="372" t="s">
        <v>240</v>
      </c>
      <c r="E17" s="372">
        <v>492</v>
      </c>
      <c r="F17" s="372">
        <v>725</v>
      </c>
      <c r="G17" s="372">
        <v>1</v>
      </c>
      <c r="H17" s="372">
        <v>231</v>
      </c>
      <c r="I17" s="372">
        <v>233</v>
      </c>
      <c r="J17" s="379" t="s">
        <v>380</v>
      </c>
      <c r="K17" s="157" t="s">
        <v>242</v>
      </c>
      <c r="L17" s="84">
        <f t="shared" si="1"/>
        <v>98.712446351931334</v>
      </c>
      <c r="M17" s="318"/>
      <c r="N17" s="318"/>
      <c r="O17" s="318"/>
      <c r="P17" s="84"/>
      <c r="Q17" s="84"/>
      <c r="R17" s="84"/>
      <c r="S17" s="318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</row>
    <row r="18" spans="1:39" ht="14.25" customHeight="1" x14ac:dyDescent="0.2">
      <c r="A18" s="85" t="s">
        <v>381</v>
      </c>
      <c r="B18" s="320"/>
      <c r="C18" s="320"/>
      <c r="D18" s="320"/>
      <c r="E18" s="320"/>
      <c r="F18" s="320"/>
      <c r="G18" s="320"/>
      <c r="H18" s="320"/>
      <c r="I18" s="320"/>
      <c r="J18" s="355"/>
      <c r="K18" s="85"/>
      <c r="L18" s="85"/>
      <c r="M18" s="320"/>
      <c r="N18" s="360"/>
      <c r="O18" s="360"/>
      <c r="P18" s="84"/>
      <c r="Q18" s="84"/>
      <c r="R18" s="84"/>
      <c r="S18" s="360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</row>
    <row r="19" spans="1:39" ht="14.25" customHeight="1" x14ac:dyDescent="0.2">
      <c r="A19" s="37" t="s">
        <v>382</v>
      </c>
      <c r="B19" s="22" t="s">
        <v>232</v>
      </c>
      <c r="C19" s="332" t="s">
        <v>383</v>
      </c>
      <c r="D19" s="37" t="s">
        <v>228</v>
      </c>
      <c r="E19" s="37">
        <v>4</v>
      </c>
      <c r="F19" s="37">
        <v>263</v>
      </c>
      <c r="G19" s="37">
        <v>227</v>
      </c>
      <c r="H19" s="37">
        <v>473</v>
      </c>
      <c r="I19" s="37">
        <v>474</v>
      </c>
      <c r="J19" s="37">
        <v>284.47000000000003</v>
      </c>
      <c r="K19" s="158" t="s">
        <v>230</v>
      </c>
      <c r="L19" s="37">
        <f t="shared" ref="L19:L154" si="2">(H19-G19)/I19*100</f>
        <v>51.898734177215189</v>
      </c>
      <c r="M19" s="364">
        <v>581</v>
      </c>
      <c r="N19" s="158"/>
      <c r="O19" s="159"/>
      <c r="P19" s="366"/>
      <c r="Q19" s="61"/>
      <c r="R19" s="61"/>
      <c r="S19" s="374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</row>
    <row r="20" spans="1:39" ht="13.5" customHeight="1" x14ac:dyDescent="0.2">
      <c r="A20" s="30"/>
      <c r="B20" s="18" t="s">
        <v>239</v>
      </c>
      <c r="C20" s="320"/>
      <c r="D20" s="30" t="s">
        <v>240</v>
      </c>
      <c r="E20" s="30">
        <v>313</v>
      </c>
      <c r="F20" s="30">
        <v>546</v>
      </c>
      <c r="G20" s="30">
        <v>1</v>
      </c>
      <c r="H20" s="30">
        <v>231</v>
      </c>
      <c r="I20" s="30">
        <v>233</v>
      </c>
      <c r="J20" s="30">
        <v>253.06</v>
      </c>
      <c r="K20" s="74" t="s">
        <v>242</v>
      </c>
      <c r="L20" s="30">
        <f t="shared" si="2"/>
        <v>98.712446351931334</v>
      </c>
      <c r="M20" s="365"/>
      <c r="N20" s="74"/>
      <c r="O20" s="160"/>
      <c r="P20" s="367"/>
      <c r="Q20" s="52"/>
      <c r="R20" s="52"/>
      <c r="S20" s="375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</row>
    <row r="21" spans="1:39" ht="13.5" customHeight="1" x14ac:dyDescent="0.2">
      <c r="A21" s="37" t="s">
        <v>384</v>
      </c>
      <c r="B21" s="22" t="s">
        <v>232</v>
      </c>
      <c r="C21" s="332" t="s">
        <v>385</v>
      </c>
      <c r="D21" s="37" t="s">
        <v>228</v>
      </c>
      <c r="E21" s="37">
        <v>1</v>
      </c>
      <c r="F21" s="37">
        <v>242</v>
      </c>
      <c r="G21" s="37">
        <v>243</v>
      </c>
      <c r="H21" s="37">
        <v>473</v>
      </c>
      <c r="I21" s="37">
        <v>474</v>
      </c>
      <c r="J21" s="37">
        <v>270.17</v>
      </c>
      <c r="K21" s="158" t="s">
        <v>230</v>
      </c>
      <c r="L21" s="37">
        <f t="shared" si="2"/>
        <v>48.52320675105485</v>
      </c>
      <c r="M21" s="364">
        <v>560</v>
      </c>
      <c r="N21" s="74"/>
      <c r="O21" s="160"/>
      <c r="P21" s="368"/>
      <c r="Q21" s="52"/>
      <c r="R21" s="52"/>
      <c r="S21" s="376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</row>
    <row r="22" spans="1:39" ht="13.5" customHeight="1" x14ac:dyDescent="0.2">
      <c r="A22" s="30"/>
      <c r="B22" s="18" t="s">
        <v>239</v>
      </c>
      <c r="C22" s="320"/>
      <c r="D22" s="161" t="s">
        <v>240</v>
      </c>
      <c r="E22" s="30">
        <v>292</v>
      </c>
      <c r="F22" s="30">
        <v>525</v>
      </c>
      <c r="G22" s="30">
        <v>1</v>
      </c>
      <c r="H22" s="30">
        <v>231</v>
      </c>
      <c r="I22" s="30">
        <v>233</v>
      </c>
      <c r="J22" s="30">
        <v>253.18</v>
      </c>
      <c r="K22" s="74" t="s">
        <v>242</v>
      </c>
      <c r="L22" s="30">
        <f t="shared" si="2"/>
        <v>98.712446351931334</v>
      </c>
      <c r="M22" s="365"/>
      <c r="N22" s="69"/>
      <c r="O22" s="162"/>
      <c r="P22" s="369"/>
      <c r="Q22" s="64"/>
      <c r="R22" s="64"/>
      <c r="S22" s="377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</row>
    <row r="23" spans="1:39" ht="13.5" customHeight="1" x14ac:dyDescent="0.2">
      <c r="A23" s="77" t="s">
        <v>386</v>
      </c>
      <c r="B23" s="75" t="s">
        <v>232</v>
      </c>
      <c r="C23" s="359" t="s">
        <v>370</v>
      </c>
      <c r="D23" s="77" t="s">
        <v>228</v>
      </c>
      <c r="E23" s="77">
        <v>88</v>
      </c>
      <c r="F23" s="77">
        <v>571</v>
      </c>
      <c r="G23" s="77">
        <v>2</v>
      </c>
      <c r="H23" s="77">
        <v>473</v>
      </c>
      <c r="I23" s="77">
        <v>474</v>
      </c>
      <c r="J23" s="77">
        <v>570.17999999999995</v>
      </c>
      <c r="K23" s="156" t="s">
        <v>230</v>
      </c>
      <c r="L23" s="77">
        <f t="shared" si="2"/>
        <v>99.367088607594937</v>
      </c>
      <c r="M23" s="356">
        <v>889</v>
      </c>
      <c r="N23" s="372" t="s">
        <v>282</v>
      </c>
      <c r="O23" s="373">
        <v>0.53</v>
      </c>
      <c r="P23" s="84" t="s">
        <v>358</v>
      </c>
      <c r="Q23" s="84" t="s">
        <v>387</v>
      </c>
      <c r="R23" s="84" t="s">
        <v>372</v>
      </c>
      <c r="S23" s="37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</row>
    <row r="24" spans="1:39" ht="13.5" customHeight="1" x14ac:dyDescent="0.2">
      <c r="A24" s="85"/>
      <c r="B24" s="82" t="s">
        <v>239</v>
      </c>
      <c r="C24" s="320"/>
      <c r="D24" s="85" t="s">
        <v>240</v>
      </c>
      <c r="E24" s="85">
        <v>621</v>
      </c>
      <c r="F24" s="85">
        <v>854</v>
      </c>
      <c r="G24" s="85">
        <v>1</v>
      </c>
      <c r="H24" s="85">
        <v>231</v>
      </c>
      <c r="I24" s="85">
        <v>233</v>
      </c>
      <c r="J24" s="85">
        <v>252.26</v>
      </c>
      <c r="K24" s="157" t="s">
        <v>242</v>
      </c>
      <c r="L24" s="85">
        <f t="shared" si="2"/>
        <v>98.712446351931334</v>
      </c>
      <c r="M24" s="320"/>
      <c r="N24" s="360"/>
      <c r="O24" s="360"/>
      <c r="P24" s="84"/>
      <c r="Q24" s="84"/>
      <c r="R24" s="84"/>
      <c r="S24" s="360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</row>
    <row r="25" spans="1:39" ht="14.25" customHeight="1" x14ac:dyDescent="0.2">
      <c r="A25" s="26" t="s">
        <v>388</v>
      </c>
      <c r="B25" s="22" t="s">
        <v>232</v>
      </c>
      <c r="C25" s="26" t="s">
        <v>10</v>
      </c>
      <c r="D25" s="37" t="s">
        <v>228</v>
      </c>
      <c r="E25" s="26">
        <v>2</v>
      </c>
      <c r="F25" s="26">
        <v>232</v>
      </c>
      <c r="G25" s="26">
        <v>90</v>
      </c>
      <c r="H25" s="26">
        <v>317</v>
      </c>
      <c r="I25" s="26">
        <v>474</v>
      </c>
      <c r="J25" s="26" t="s">
        <v>389</v>
      </c>
      <c r="K25" s="71" t="s">
        <v>230</v>
      </c>
      <c r="L25" s="37">
        <f t="shared" si="2"/>
        <v>47.890295358649787</v>
      </c>
      <c r="M25" s="71">
        <v>232</v>
      </c>
      <c r="N25" s="158"/>
      <c r="O25" s="159"/>
      <c r="P25" s="61"/>
      <c r="Q25" s="61"/>
      <c r="R25" s="61"/>
      <c r="S25" s="62"/>
      <c r="T25" s="52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</row>
    <row r="26" spans="1:39" ht="13.5" customHeight="1" x14ac:dyDescent="0.2">
      <c r="A26" s="37" t="s">
        <v>390</v>
      </c>
      <c r="B26" s="22" t="s">
        <v>232</v>
      </c>
      <c r="C26" s="332" t="s">
        <v>370</v>
      </c>
      <c r="D26" s="37" t="s">
        <v>228</v>
      </c>
      <c r="E26" s="37">
        <v>88</v>
      </c>
      <c r="F26" s="37">
        <v>571</v>
      </c>
      <c r="G26" s="37">
        <v>2</v>
      </c>
      <c r="H26" s="37">
        <v>473</v>
      </c>
      <c r="I26" s="37">
        <v>474</v>
      </c>
      <c r="J26" s="37">
        <v>571.08000000000004</v>
      </c>
      <c r="K26" s="158" t="s">
        <v>230</v>
      </c>
      <c r="L26" s="37">
        <f t="shared" si="2"/>
        <v>99.367088607594937</v>
      </c>
      <c r="M26" s="364">
        <v>714</v>
      </c>
      <c r="N26" s="74"/>
      <c r="O26" s="160"/>
      <c r="P26" s="368"/>
      <c r="Q26" s="52"/>
      <c r="R26" s="52"/>
      <c r="S26" s="376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</row>
    <row r="27" spans="1:39" ht="13.5" customHeight="1" x14ac:dyDescent="0.2">
      <c r="A27" s="30"/>
      <c r="B27" s="18" t="s">
        <v>239</v>
      </c>
      <c r="C27" s="320"/>
      <c r="D27" s="30" t="s">
        <v>240</v>
      </c>
      <c r="E27" s="30">
        <v>621</v>
      </c>
      <c r="F27" s="30">
        <v>692</v>
      </c>
      <c r="G27" s="30">
        <v>1</v>
      </c>
      <c r="H27" s="30">
        <v>73</v>
      </c>
      <c r="I27" s="30">
        <v>233</v>
      </c>
      <c r="J27" s="30">
        <v>72.03</v>
      </c>
      <c r="K27" s="74" t="s">
        <v>242</v>
      </c>
      <c r="L27" s="34">
        <f t="shared" si="2"/>
        <v>30.901287553648071</v>
      </c>
      <c r="M27" s="365"/>
      <c r="N27" s="69"/>
      <c r="O27" s="162"/>
      <c r="P27" s="369"/>
      <c r="Q27" s="64"/>
      <c r="R27" s="64"/>
      <c r="S27" s="377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</row>
    <row r="28" spans="1:39" ht="13.5" customHeight="1" x14ac:dyDescent="0.2">
      <c r="A28" s="77" t="s">
        <v>391</v>
      </c>
      <c r="B28" s="75" t="s">
        <v>232</v>
      </c>
      <c r="C28" s="359" t="s">
        <v>392</v>
      </c>
      <c r="D28" s="77" t="s">
        <v>228</v>
      </c>
      <c r="E28" s="77">
        <v>52</v>
      </c>
      <c r="F28" s="77">
        <v>535</v>
      </c>
      <c r="G28" s="77">
        <v>2</v>
      </c>
      <c r="H28" s="77">
        <v>473</v>
      </c>
      <c r="I28" s="77">
        <v>474</v>
      </c>
      <c r="J28" s="77" t="s">
        <v>393</v>
      </c>
      <c r="K28" s="156" t="s">
        <v>230</v>
      </c>
      <c r="L28" s="77">
        <f t="shared" si="2"/>
        <v>99.367088607594937</v>
      </c>
      <c r="M28" s="356">
        <v>853</v>
      </c>
      <c r="N28" s="372" t="s">
        <v>394</v>
      </c>
      <c r="O28" s="373">
        <v>0.55000000000000004</v>
      </c>
      <c r="P28" s="84" t="s">
        <v>342</v>
      </c>
      <c r="Q28" s="84" t="s">
        <v>359</v>
      </c>
      <c r="R28" s="84" t="s">
        <v>372</v>
      </c>
      <c r="S28" s="37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</row>
    <row r="29" spans="1:39" ht="13.5" customHeight="1" x14ac:dyDescent="0.2">
      <c r="A29" s="85"/>
      <c r="B29" s="82" t="s">
        <v>239</v>
      </c>
      <c r="C29" s="320"/>
      <c r="D29" s="85" t="s">
        <v>240</v>
      </c>
      <c r="E29" s="85">
        <v>585</v>
      </c>
      <c r="F29" s="85">
        <v>818</v>
      </c>
      <c r="G29" s="85">
        <v>1</v>
      </c>
      <c r="H29" s="85">
        <v>231</v>
      </c>
      <c r="I29" s="85">
        <v>233</v>
      </c>
      <c r="J29" s="85" t="s">
        <v>395</v>
      </c>
      <c r="K29" s="157" t="s">
        <v>242</v>
      </c>
      <c r="L29" s="85">
        <f t="shared" si="2"/>
        <v>98.712446351931334</v>
      </c>
      <c r="M29" s="320"/>
      <c r="N29" s="320"/>
      <c r="O29" s="320"/>
      <c r="P29" s="85"/>
      <c r="Q29" s="85"/>
      <c r="R29" s="85"/>
      <c r="S29" s="320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</row>
    <row r="30" spans="1:39" ht="14.25" customHeight="1" x14ac:dyDescent="0.2">
      <c r="A30" s="77" t="s">
        <v>396</v>
      </c>
      <c r="B30" s="75" t="s">
        <v>232</v>
      </c>
      <c r="C30" s="359" t="s">
        <v>370</v>
      </c>
      <c r="D30" s="77" t="s">
        <v>228</v>
      </c>
      <c r="E30" s="77">
        <v>88</v>
      </c>
      <c r="F30" s="77">
        <v>571</v>
      </c>
      <c r="G30" s="77">
        <v>2</v>
      </c>
      <c r="H30" s="77">
        <v>473</v>
      </c>
      <c r="I30" s="77">
        <v>474</v>
      </c>
      <c r="J30" s="77">
        <v>570.79</v>
      </c>
      <c r="K30" s="156" t="s">
        <v>230</v>
      </c>
      <c r="L30" s="77">
        <f t="shared" si="2"/>
        <v>99.367088607594937</v>
      </c>
      <c r="M30" s="356">
        <v>911</v>
      </c>
      <c r="N30" s="356" t="s">
        <v>394</v>
      </c>
      <c r="O30" s="371">
        <v>0.52</v>
      </c>
      <c r="P30" s="77" t="s">
        <v>397</v>
      </c>
      <c r="Q30" s="77" t="s">
        <v>387</v>
      </c>
      <c r="R30" s="77" t="s">
        <v>360</v>
      </c>
      <c r="S30" s="356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</row>
    <row r="31" spans="1:39" ht="13.5" customHeight="1" x14ac:dyDescent="0.2">
      <c r="A31" s="85"/>
      <c r="B31" s="82" t="s">
        <v>239</v>
      </c>
      <c r="C31" s="320"/>
      <c r="D31" s="85" t="s">
        <v>240</v>
      </c>
      <c r="E31" s="85">
        <v>621</v>
      </c>
      <c r="F31" s="85">
        <v>876</v>
      </c>
      <c r="G31" s="85">
        <v>1</v>
      </c>
      <c r="H31" s="85">
        <v>231</v>
      </c>
      <c r="I31" s="85">
        <v>233</v>
      </c>
      <c r="J31" s="85">
        <v>234.7</v>
      </c>
      <c r="K31" s="157" t="s">
        <v>242</v>
      </c>
      <c r="L31" s="85">
        <f t="shared" si="2"/>
        <v>98.712446351931334</v>
      </c>
      <c r="M31" s="320"/>
      <c r="N31" s="360"/>
      <c r="O31" s="360"/>
      <c r="P31" s="84"/>
      <c r="Q31" s="84"/>
      <c r="R31" s="84"/>
      <c r="S31" s="360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</row>
    <row r="32" spans="1:39" ht="14.25" customHeight="1" x14ac:dyDescent="0.2">
      <c r="A32" s="37" t="s">
        <v>398</v>
      </c>
      <c r="B32" s="22" t="s">
        <v>232</v>
      </c>
      <c r="C32" s="317" t="s">
        <v>399</v>
      </c>
      <c r="D32" s="37" t="s">
        <v>228</v>
      </c>
      <c r="E32" s="37">
        <v>2</v>
      </c>
      <c r="F32" s="37">
        <v>155</v>
      </c>
      <c r="G32" s="37">
        <v>332</v>
      </c>
      <c r="H32" s="37">
        <v>473</v>
      </c>
      <c r="I32" s="37">
        <v>474</v>
      </c>
      <c r="J32" s="62" t="s">
        <v>400</v>
      </c>
      <c r="K32" s="158" t="s">
        <v>230</v>
      </c>
      <c r="L32" s="37">
        <f t="shared" si="2"/>
        <v>29.746835443037973</v>
      </c>
      <c r="M32" s="364">
        <v>473</v>
      </c>
      <c r="N32" s="158"/>
      <c r="O32" s="159"/>
      <c r="P32" s="366"/>
      <c r="Q32" s="61"/>
      <c r="R32" s="61"/>
      <c r="S32" s="374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</row>
    <row r="33" spans="1:39" ht="13.5" customHeight="1" x14ac:dyDescent="0.2">
      <c r="A33" s="30"/>
      <c r="B33" s="18" t="s">
        <v>239</v>
      </c>
      <c r="C33" s="320"/>
      <c r="D33" s="30" t="s">
        <v>240</v>
      </c>
      <c r="E33" s="30">
        <v>205</v>
      </c>
      <c r="F33" s="30">
        <v>438</v>
      </c>
      <c r="G33" s="30">
        <v>1</v>
      </c>
      <c r="H33" s="59">
        <v>231</v>
      </c>
      <c r="I33" s="30">
        <v>233</v>
      </c>
      <c r="J33" s="30" t="s">
        <v>401</v>
      </c>
      <c r="K33" s="74" t="s">
        <v>242</v>
      </c>
      <c r="L33" s="30">
        <f t="shared" si="2"/>
        <v>98.712446351931334</v>
      </c>
      <c r="M33" s="365"/>
      <c r="N33" s="74"/>
      <c r="O33" s="160"/>
      <c r="P33" s="367"/>
      <c r="Q33" s="52"/>
      <c r="R33" s="52"/>
      <c r="S33" s="375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</row>
    <row r="34" spans="1:39" ht="13.5" customHeight="1" x14ac:dyDescent="0.2">
      <c r="A34" s="37" t="s">
        <v>402</v>
      </c>
      <c r="B34" s="22" t="s">
        <v>232</v>
      </c>
      <c r="C34" s="358" t="s">
        <v>403</v>
      </c>
      <c r="D34" s="37" t="s">
        <v>228</v>
      </c>
      <c r="E34" s="37">
        <v>1</v>
      </c>
      <c r="F34" s="37">
        <v>71</v>
      </c>
      <c r="G34" s="37">
        <v>402</v>
      </c>
      <c r="H34" s="37">
        <v>473</v>
      </c>
      <c r="I34" s="37">
        <v>474</v>
      </c>
      <c r="J34" s="37" t="s">
        <v>404</v>
      </c>
      <c r="K34" s="158" t="s">
        <v>230</v>
      </c>
      <c r="L34" s="37">
        <f t="shared" si="2"/>
        <v>14.978902953586498</v>
      </c>
      <c r="M34" s="364">
        <v>389</v>
      </c>
      <c r="N34" s="74"/>
      <c r="O34" s="160"/>
      <c r="P34" s="368"/>
      <c r="Q34" s="52"/>
      <c r="R34" s="52"/>
      <c r="S34" s="376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</row>
    <row r="35" spans="1:39" ht="13.5" customHeight="1" x14ac:dyDescent="0.2">
      <c r="A35" s="30"/>
      <c r="B35" s="18" t="s">
        <v>239</v>
      </c>
      <c r="C35" s="320"/>
      <c r="D35" s="30" t="s">
        <v>240</v>
      </c>
      <c r="E35" s="30">
        <v>121</v>
      </c>
      <c r="F35" s="30">
        <v>354</v>
      </c>
      <c r="G35" s="30">
        <v>1</v>
      </c>
      <c r="H35" s="30">
        <v>231</v>
      </c>
      <c r="I35" s="30">
        <v>233</v>
      </c>
      <c r="J35" s="30" t="s">
        <v>405</v>
      </c>
      <c r="K35" s="69" t="s">
        <v>242</v>
      </c>
      <c r="L35" s="30">
        <f t="shared" si="2"/>
        <v>98.712446351931334</v>
      </c>
      <c r="M35" s="365"/>
      <c r="N35" s="74"/>
      <c r="O35" s="160"/>
      <c r="P35" s="367"/>
      <c r="Q35" s="52"/>
      <c r="R35" s="52"/>
      <c r="S35" s="375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</row>
    <row r="36" spans="1:39" ht="13.5" customHeight="1" x14ac:dyDescent="0.2">
      <c r="A36" s="26" t="s">
        <v>406</v>
      </c>
      <c r="B36" s="18" t="s">
        <v>239</v>
      </c>
      <c r="C36" s="163" t="s">
        <v>10</v>
      </c>
      <c r="D36" s="30" t="s">
        <v>240</v>
      </c>
      <c r="E36" s="26">
        <v>3</v>
      </c>
      <c r="F36" s="26">
        <v>165</v>
      </c>
      <c r="G36" s="26">
        <v>73</v>
      </c>
      <c r="H36" s="26">
        <v>231</v>
      </c>
      <c r="I36" s="26">
        <v>233</v>
      </c>
      <c r="J36" s="26" t="s">
        <v>407</v>
      </c>
      <c r="K36" s="69" t="s">
        <v>242</v>
      </c>
      <c r="L36" s="37">
        <f t="shared" si="2"/>
        <v>67.811158798283273</v>
      </c>
      <c r="M36" s="71">
        <v>200</v>
      </c>
      <c r="N36" s="74"/>
      <c r="O36" s="160"/>
      <c r="P36" s="52"/>
      <c r="Q36" s="52"/>
      <c r="R36" s="52"/>
      <c r="S36" s="58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</row>
    <row r="37" spans="1:39" ht="13.5" customHeight="1" x14ac:dyDescent="0.2">
      <c r="A37" s="26" t="s">
        <v>408</v>
      </c>
      <c r="B37" s="18" t="s">
        <v>239</v>
      </c>
      <c r="C37" s="163" t="s">
        <v>10</v>
      </c>
      <c r="D37" s="30" t="s">
        <v>240</v>
      </c>
      <c r="E37" s="26">
        <v>2</v>
      </c>
      <c r="F37" s="26">
        <v>145</v>
      </c>
      <c r="G37" s="26">
        <v>92</v>
      </c>
      <c r="H37" s="26">
        <v>231</v>
      </c>
      <c r="I37" s="26">
        <v>233</v>
      </c>
      <c r="J37" s="26" t="s">
        <v>409</v>
      </c>
      <c r="K37" s="74" t="s">
        <v>242</v>
      </c>
      <c r="L37" s="37">
        <f t="shared" si="2"/>
        <v>59.656652360515018</v>
      </c>
      <c r="M37" s="71">
        <v>180</v>
      </c>
      <c r="N37" s="69"/>
      <c r="O37" s="162"/>
      <c r="P37" s="64"/>
      <c r="Q37" s="64"/>
      <c r="R37" s="64"/>
      <c r="S37" s="59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</row>
    <row r="38" spans="1:39" ht="13.5" customHeight="1" x14ac:dyDescent="0.2">
      <c r="A38" s="77" t="s">
        <v>410</v>
      </c>
      <c r="B38" s="75" t="s">
        <v>232</v>
      </c>
      <c r="C38" s="356" t="s">
        <v>411</v>
      </c>
      <c r="D38" s="77" t="s">
        <v>228</v>
      </c>
      <c r="E38" s="77">
        <v>85</v>
      </c>
      <c r="F38" s="77">
        <v>568</v>
      </c>
      <c r="G38" s="77">
        <v>2</v>
      </c>
      <c r="H38" s="77">
        <v>473</v>
      </c>
      <c r="I38" s="77">
        <v>474</v>
      </c>
      <c r="J38" s="77" t="s">
        <v>412</v>
      </c>
      <c r="K38" s="156" t="s">
        <v>230</v>
      </c>
      <c r="L38" s="77">
        <f t="shared" si="2"/>
        <v>99.367088607594937</v>
      </c>
      <c r="M38" s="356">
        <v>907</v>
      </c>
      <c r="N38" s="372" t="s">
        <v>394</v>
      </c>
      <c r="O38" s="373">
        <v>0.52</v>
      </c>
      <c r="P38" s="84" t="s">
        <v>413</v>
      </c>
      <c r="Q38" s="84" t="s">
        <v>387</v>
      </c>
      <c r="R38" s="84" t="s">
        <v>414</v>
      </c>
      <c r="S38" s="37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</row>
    <row r="39" spans="1:39" ht="13.5" customHeight="1" x14ac:dyDescent="0.2">
      <c r="A39" s="85"/>
      <c r="B39" s="82" t="s">
        <v>239</v>
      </c>
      <c r="C39" s="320"/>
      <c r="D39" s="85" t="s">
        <v>240</v>
      </c>
      <c r="E39" s="85">
        <v>618</v>
      </c>
      <c r="F39" s="85">
        <v>872</v>
      </c>
      <c r="G39" s="85">
        <v>1</v>
      </c>
      <c r="H39" s="85">
        <v>231</v>
      </c>
      <c r="I39" s="85">
        <v>233</v>
      </c>
      <c r="J39" s="85" t="s">
        <v>415</v>
      </c>
      <c r="K39" s="157" t="s">
        <v>242</v>
      </c>
      <c r="L39" s="85">
        <f t="shared" si="2"/>
        <v>98.712446351931334</v>
      </c>
      <c r="M39" s="320"/>
      <c r="N39" s="360"/>
      <c r="O39" s="360"/>
      <c r="P39" s="84"/>
      <c r="Q39" s="84"/>
      <c r="R39" s="84"/>
      <c r="S39" s="360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</row>
    <row r="40" spans="1:39" ht="14.25" customHeight="1" x14ac:dyDescent="0.2">
      <c r="A40" s="26" t="s">
        <v>416</v>
      </c>
      <c r="B40" s="7" t="s">
        <v>239</v>
      </c>
      <c r="C40" s="7"/>
      <c r="D40" s="163" t="s">
        <v>240</v>
      </c>
      <c r="E40" s="26">
        <v>2</v>
      </c>
      <c r="F40" s="26">
        <v>60</v>
      </c>
      <c r="G40" s="26">
        <v>176</v>
      </c>
      <c r="H40" s="26">
        <v>231</v>
      </c>
      <c r="I40" s="26">
        <v>233</v>
      </c>
      <c r="J40" s="26">
        <v>40.61</v>
      </c>
      <c r="K40" s="71" t="s">
        <v>242</v>
      </c>
      <c r="L40" s="37">
        <f t="shared" si="2"/>
        <v>23.605150214592275</v>
      </c>
      <c r="M40" s="71">
        <v>111</v>
      </c>
      <c r="N40" s="71"/>
      <c r="O40" s="164"/>
      <c r="P40" s="72"/>
      <c r="Q40" s="72"/>
      <c r="R40" s="72"/>
      <c r="S40" s="67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39" ht="13.5" customHeight="1" x14ac:dyDescent="0.2">
      <c r="A41" s="77" t="s">
        <v>417</v>
      </c>
      <c r="B41" s="75" t="s">
        <v>232</v>
      </c>
      <c r="C41" s="356" t="s">
        <v>370</v>
      </c>
      <c r="D41" s="77" t="s">
        <v>228</v>
      </c>
      <c r="E41" s="77">
        <v>76</v>
      </c>
      <c r="F41" s="77">
        <v>571</v>
      </c>
      <c r="G41" s="77">
        <v>2</v>
      </c>
      <c r="H41" s="77">
        <v>473</v>
      </c>
      <c r="I41" s="77">
        <v>474</v>
      </c>
      <c r="J41" s="77" t="s">
        <v>418</v>
      </c>
      <c r="K41" s="156" t="s">
        <v>230</v>
      </c>
      <c r="L41" s="77">
        <f t="shared" si="2"/>
        <v>99.367088607594937</v>
      </c>
      <c r="M41" s="356">
        <v>928</v>
      </c>
      <c r="N41" s="372" t="s">
        <v>394</v>
      </c>
      <c r="O41" s="373">
        <v>0.51</v>
      </c>
      <c r="P41" s="84" t="s">
        <v>413</v>
      </c>
      <c r="Q41" s="84" t="s">
        <v>419</v>
      </c>
      <c r="R41" s="84" t="s">
        <v>420</v>
      </c>
      <c r="S41" s="37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</row>
    <row r="42" spans="1:39" ht="13.5" customHeight="1" x14ac:dyDescent="0.2">
      <c r="A42" s="85"/>
      <c r="B42" s="82" t="s">
        <v>239</v>
      </c>
      <c r="C42" s="320"/>
      <c r="D42" s="85" t="s">
        <v>240</v>
      </c>
      <c r="E42" s="85">
        <v>621</v>
      </c>
      <c r="F42" s="85">
        <v>854</v>
      </c>
      <c r="G42" s="85">
        <v>1</v>
      </c>
      <c r="H42" s="85">
        <v>231</v>
      </c>
      <c r="I42" s="85">
        <v>233</v>
      </c>
      <c r="J42" s="85" t="s">
        <v>421</v>
      </c>
      <c r="K42" s="157" t="s">
        <v>242</v>
      </c>
      <c r="L42" s="85">
        <f t="shared" si="2"/>
        <v>98.712446351931334</v>
      </c>
      <c r="M42" s="320"/>
      <c r="N42" s="360"/>
      <c r="O42" s="360"/>
      <c r="P42" s="84"/>
      <c r="Q42" s="84"/>
      <c r="R42" s="84"/>
      <c r="S42" s="360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</row>
    <row r="43" spans="1:39" ht="14.25" customHeight="1" x14ac:dyDescent="0.2">
      <c r="A43" s="37" t="s">
        <v>422</v>
      </c>
      <c r="B43" s="22" t="s">
        <v>232</v>
      </c>
      <c r="C43" s="358" t="s">
        <v>423</v>
      </c>
      <c r="D43" s="37" t="s">
        <v>228</v>
      </c>
      <c r="E43" s="37">
        <v>2</v>
      </c>
      <c r="F43" s="37">
        <v>60</v>
      </c>
      <c r="G43" s="37">
        <v>414</v>
      </c>
      <c r="H43" s="37">
        <v>473</v>
      </c>
      <c r="I43" s="37">
        <v>474</v>
      </c>
      <c r="J43" s="37" t="s">
        <v>424</v>
      </c>
      <c r="K43" s="158" t="s">
        <v>230</v>
      </c>
      <c r="L43" s="37">
        <f t="shared" si="2"/>
        <v>12.447257383966246</v>
      </c>
      <c r="M43" s="364">
        <v>180</v>
      </c>
      <c r="N43" s="158"/>
      <c r="O43" s="159"/>
      <c r="P43" s="366"/>
      <c r="Q43" s="61"/>
      <c r="R43" s="61"/>
      <c r="S43" s="374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</row>
    <row r="44" spans="1:39" ht="13.5" customHeight="1" x14ac:dyDescent="0.2">
      <c r="A44" s="30"/>
      <c r="B44" s="18" t="s">
        <v>239</v>
      </c>
      <c r="C44" s="320"/>
      <c r="D44" s="30" t="s">
        <v>240</v>
      </c>
      <c r="E44" s="30">
        <v>41</v>
      </c>
      <c r="F44" s="30">
        <v>64</v>
      </c>
      <c r="G44" s="30">
        <v>10</v>
      </c>
      <c r="H44" s="30">
        <v>33</v>
      </c>
      <c r="I44" s="30">
        <v>233</v>
      </c>
      <c r="J44" s="30" t="s">
        <v>425</v>
      </c>
      <c r="K44" s="74" t="s">
        <v>242</v>
      </c>
      <c r="L44" s="30">
        <f t="shared" si="2"/>
        <v>9.8712446351931327</v>
      </c>
      <c r="M44" s="365"/>
      <c r="N44" s="74"/>
      <c r="O44" s="160"/>
      <c r="P44" s="367"/>
      <c r="Q44" s="52"/>
      <c r="R44" s="52"/>
      <c r="S44" s="375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</row>
    <row r="45" spans="1:39" ht="13.5" customHeight="1" x14ac:dyDescent="0.2">
      <c r="A45" s="26" t="s">
        <v>426</v>
      </c>
      <c r="B45" s="18" t="s">
        <v>239</v>
      </c>
      <c r="C45" s="26" t="s">
        <v>10</v>
      </c>
      <c r="D45" s="30" t="s">
        <v>240</v>
      </c>
      <c r="E45" s="26">
        <v>1</v>
      </c>
      <c r="F45" s="26">
        <v>147</v>
      </c>
      <c r="G45" s="26">
        <v>89</v>
      </c>
      <c r="H45" s="26">
        <v>231</v>
      </c>
      <c r="I45" s="26">
        <v>233</v>
      </c>
      <c r="J45" s="26" t="s">
        <v>427</v>
      </c>
      <c r="K45" s="71" t="s">
        <v>242</v>
      </c>
      <c r="L45" s="37">
        <f t="shared" si="2"/>
        <v>60.944206008583691</v>
      </c>
      <c r="M45" s="71">
        <v>198</v>
      </c>
      <c r="N45" s="74"/>
      <c r="O45" s="160"/>
      <c r="P45" s="52"/>
      <c r="Q45" s="52"/>
      <c r="R45" s="52"/>
      <c r="S45" s="58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</row>
    <row r="46" spans="1:39" ht="13.5" customHeight="1" x14ac:dyDescent="0.2">
      <c r="A46" s="26" t="s">
        <v>428</v>
      </c>
      <c r="B46" s="18" t="s">
        <v>239</v>
      </c>
      <c r="C46" s="26" t="s">
        <v>10</v>
      </c>
      <c r="D46" s="30" t="s">
        <v>240</v>
      </c>
      <c r="E46" s="26">
        <v>1</v>
      </c>
      <c r="F46" s="26">
        <v>67</v>
      </c>
      <c r="G46" s="26">
        <v>168</v>
      </c>
      <c r="H46" s="26">
        <v>231</v>
      </c>
      <c r="I46" s="26">
        <v>233</v>
      </c>
      <c r="J46" s="26" t="s">
        <v>429</v>
      </c>
      <c r="K46" s="71" t="s">
        <v>242</v>
      </c>
      <c r="L46" s="37">
        <f t="shared" si="2"/>
        <v>27.038626609442062</v>
      </c>
      <c r="M46" s="71">
        <v>118</v>
      </c>
      <c r="N46" s="74"/>
      <c r="O46" s="160"/>
      <c r="P46" s="52"/>
      <c r="Q46" s="52"/>
      <c r="R46" s="52"/>
      <c r="S46" s="58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</row>
    <row r="47" spans="1:39" ht="13.5" customHeight="1" x14ac:dyDescent="0.2">
      <c r="A47" s="26" t="s">
        <v>430</v>
      </c>
      <c r="B47" s="7" t="s">
        <v>239</v>
      </c>
      <c r="C47" s="7" t="s">
        <v>10</v>
      </c>
      <c r="D47" s="26" t="s">
        <v>240</v>
      </c>
      <c r="E47" s="26">
        <v>2</v>
      </c>
      <c r="F47" s="26">
        <v>58</v>
      </c>
      <c r="G47" s="26">
        <v>178</v>
      </c>
      <c r="H47" s="26">
        <v>231</v>
      </c>
      <c r="I47" s="26">
        <v>233</v>
      </c>
      <c r="J47" s="26">
        <v>39.270000000000003</v>
      </c>
      <c r="K47" s="71" t="s">
        <v>242</v>
      </c>
      <c r="L47" s="37">
        <f t="shared" si="2"/>
        <v>22.746781115879827</v>
      </c>
      <c r="M47" s="71">
        <v>109</v>
      </c>
      <c r="N47" s="74"/>
      <c r="O47" s="160"/>
      <c r="P47" s="52"/>
      <c r="Q47" s="52"/>
      <c r="R47" s="52"/>
      <c r="S47" s="58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</row>
    <row r="48" spans="1:39" ht="13.5" customHeight="1" x14ac:dyDescent="0.2">
      <c r="A48" s="26" t="s">
        <v>431</v>
      </c>
      <c r="B48" s="7" t="s">
        <v>239</v>
      </c>
      <c r="C48" s="7" t="s">
        <v>10</v>
      </c>
      <c r="D48" s="26" t="s">
        <v>240</v>
      </c>
      <c r="E48" s="26">
        <v>1</v>
      </c>
      <c r="F48" s="26">
        <v>147</v>
      </c>
      <c r="G48" s="26">
        <v>89</v>
      </c>
      <c r="H48" s="26">
        <v>231</v>
      </c>
      <c r="I48" s="26">
        <v>233</v>
      </c>
      <c r="J48" s="26" t="s">
        <v>427</v>
      </c>
      <c r="K48" s="71" t="s">
        <v>242</v>
      </c>
      <c r="L48" s="37">
        <f t="shared" si="2"/>
        <v>60.944206008583691</v>
      </c>
      <c r="M48" s="71">
        <v>198</v>
      </c>
      <c r="N48" s="69"/>
      <c r="O48" s="162"/>
      <c r="P48" s="64"/>
      <c r="Q48" s="64"/>
      <c r="R48" s="64"/>
      <c r="S48" s="59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</row>
    <row r="49" spans="1:39" ht="13.5" customHeight="1" x14ac:dyDescent="0.2">
      <c r="A49" s="77" t="s">
        <v>432</v>
      </c>
      <c r="B49" s="75" t="s">
        <v>232</v>
      </c>
      <c r="C49" s="356" t="s">
        <v>370</v>
      </c>
      <c r="D49" s="77" t="s">
        <v>228</v>
      </c>
      <c r="E49" s="77">
        <v>76</v>
      </c>
      <c r="F49" s="77">
        <v>571</v>
      </c>
      <c r="G49" s="77">
        <v>2</v>
      </c>
      <c r="H49" s="77">
        <v>473</v>
      </c>
      <c r="I49" s="77">
        <v>474</v>
      </c>
      <c r="J49" s="77" t="s">
        <v>433</v>
      </c>
      <c r="K49" s="156" t="s">
        <v>230</v>
      </c>
      <c r="L49" s="77">
        <f t="shared" si="2"/>
        <v>99.367088607594937</v>
      </c>
      <c r="M49" s="356">
        <v>945</v>
      </c>
      <c r="N49" s="372" t="s">
        <v>434</v>
      </c>
      <c r="O49" s="373">
        <v>0.49</v>
      </c>
      <c r="P49" s="84" t="s">
        <v>413</v>
      </c>
      <c r="Q49" s="84" t="s">
        <v>435</v>
      </c>
      <c r="R49" s="84" t="s">
        <v>436</v>
      </c>
      <c r="S49" s="37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</row>
    <row r="50" spans="1:39" ht="13.5" customHeight="1" x14ac:dyDescent="0.2">
      <c r="A50" s="85"/>
      <c r="B50" s="82" t="s">
        <v>239</v>
      </c>
      <c r="C50" s="320"/>
      <c r="D50" s="85" t="s">
        <v>240</v>
      </c>
      <c r="E50" s="85">
        <v>621</v>
      </c>
      <c r="F50" s="85">
        <v>854</v>
      </c>
      <c r="G50" s="85">
        <v>1</v>
      </c>
      <c r="H50" s="85">
        <v>231</v>
      </c>
      <c r="I50" s="85">
        <v>233</v>
      </c>
      <c r="J50" s="85" t="s">
        <v>437</v>
      </c>
      <c r="K50" s="157" t="s">
        <v>242</v>
      </c>
      <c r="L50" s="85">
        <f t="shared" si="2"/>
        <v>98.712446351931334</v>
      </c>
      <c r="M50" s="360"/>
      <c r="N50" s="320"/>
      <c r="O50" s="320"/>
      <c r="P50" s="84"/>
      <c r="Q50" s="85"/>
      <c r="R50" s="85"/>
      <c r="S50" s="360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</row>
    <row r="51" spans="1:39" ht="14.25" customHeight="1" x14ac:dyDescent="0.2">
      <c r="A51" s="77" t="s">
        <v>438</v>
      </c>
      <c r="B51" s="75" t="s">
        <v>232</v>
      </c>
      <c r="C51" s="356" t="s">
        <v>370</v>
      </c>
      <c r="D51" s="77" t="s">
        <v>228</v>
      </c>
      <c r="E51" s="77">
        <v>76</v>
      </c>
      <c r="F51" s="77">
        <v>571</v>
      </c>
      <c r="G51" s="77">
        <v>2</v>
      </c>
      <c r="H51" s="77">
        <v>473</v>
      </c>
      <c r="I51" s="77">
        <v>474</v>
      </c>
      <c r="J51" s="77" t="s">
        <v>433</v>
      </c>
      <c r="K51" s="156" t="s">
        <v>230</v>
      </c>
      <c r="L51" s="77">
        <f t="shared" si="2"/>
        <v>99.367088607594937</v>
      </c>
      <c r="M51" s="356">
        <v>945</v>
      </c>
      <c r="N51" s="356" t="s">
        <v>394</v>
      </c>
      <c r="O51" s="371">
        <v>0.5</v>
      </c>
      <c r="P51" s="77" t="s">
        <v>439</v>
      </c>
      <c r="Q51" s="77" t="s">
        <v>419</v>
      </c>
      <c r="R51" s="77" t="s">
        <v>440</v>
      </c>
      <c r="S51" s="356"/>
      <c r="T51" s="52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</row>
    <row r="52" spans="1:39" ht="13.5" customHeight="1" x14ac:dyDescent="0.2">
      <c r="A52" s="85"/>
      <c r="B52" s="82" t="s">
        <v>239</v>
      </c>
      <c r="C52" s="320"/>
      <c r="D52" s="85" t="s">
        <v>240</v>
      </c>
      <c r="E52" s="153">
        <v>621</v>
      </c>
      <c r="F52" s="153">
        <v>854</v>
      </c>
      <c r="G52" s="153">
        <v>1</v>
      </c>
      <c r="H52" s="153">
        <v>231</v>
      </c>
      <c r="I52" s="153">
        <v>233</v>
      </c>
      <c r="J52" s="153" t="s">
        <v>437</v>
      </c>
      <c r="K52" s="157" t="s">
        <v>242</v>
      </c>
      <c r="L52" s="85">
        <f t="shared" si="2"/>
        <v>98.712446351931334</v>
      </c>
      <c r="M52" s="360"/>
      <c r="N52" s="320"/>
      <c r="O52" s="320"/>
      <c r="P52" s="84"/>
      <c r="Q52" s="85"/>
      <c r="R52" s="85"/>
      <c r="S52" s="360"/>
      <c r="T52" s="52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</row>
    <row r="53" spans="1:39" ht="14.25" customHeight="1" x14ac:dyDescent="0.2">
      <c r="A53" s="77" t="s">
        <v>441</v>
      </c>
      <c r="B53" s="75" t="s">
        <v>232</v>
      </c>
      <c r="C53" s="356" t="s">
        <v>370</v>
      </c>
      <c r="D53" s="77" t="s">
        <v>228</v>
      </c>
      <c r="E53" s="77">
        <v>76</v>
      </c>
      <c r="F53" s="77">
        <v>571</v>
      </c>
      <c r="G53" s="77">
        <v>2</v>
      </c>
      <c r="H53" s="77">
        <v>473</v>
      </c>
      <c r="I53" s="77">
        <v>474</v>
      </c>
      <c r="J53" s="77" t="s">
        <v>442</v>
      </c>
      <c r="K53" s="156" t="s">
        <v>230</v>
      </c>
      <c r="L53" s="77">
        <f t="shared" si="2"/>
        <v>99.367088607594937</v>
      </c>
      <c r="M53" s="356">
        <v>928</v>
      </c>
      <c r="N53" s="356" t="s">
        <v>394</v>
      </c>
      <c r="O53" s="371">
        <v>0.51</v>
      </c>
      <c r="P53" s="77" t="s">
        <v>397</v>
      </c>
      <c r="Q53" s="77" t="s">
        <v>443</v>
      </c>
      <c r="R53" s="77" t="s">
        <v>420</v>
      </c>
      <c r="S53" s="356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</row>
    <row r="54" spans="1:39" ht="13.5" customHeight="1" x14ac:dyDescent="0.2">
      <c r="A54" s="85"/>
      <c r="B54" s="82" t="s">
        <v>239</v>
      </c>
      <c r="C54" s="320"/>
      <c r="D54" s="85" t="s">
        <v>240</v>
      </c>
      <c r="E54" s="84">
        <v>621</v>
      </c>
      <c r="F54" s="84">
        <v>854</v>
      </c>
      <c r="G54" s="84">
        <v>1</v>
      </c>
      <c r="H54" s="84">
        <v>231</v>
      </c>
      <c r="I54" s="84">
        <v>233</v>
      </c>
      <c r="J54" s="84" t="s">
        <v>444</v>
      </c>
      <c r="K54" s="157" t="s">
        <v>242</v>
      </c>
      <c r="L54" s="85">
        <f t="shared" si="2"/>
        <v>98.712446351931334</v>
      </c>
      <c r="M54" s="320"/>
      <c r="N54" s="360"/>
      <c r="O54" s="360"/>
      <c r="P54" s="84"/>
      <c r="Q54" s="84"/>
      <c r="R54" s="84"/>
      <c r="S54" s="360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</row>
    <row r="55" spans="1:39" ht="14.25" customHeight="1" x14ac:dyDescent="0.2">
      <c r="A55" s="37" t="s">
        <v>445</v>
      </c>
      <c r="B55" s="22" t="s">
        <v>232</v>
      </c>
      <c r="C55" s="317" t="s">
        <v>446</v>
      </c>
      <c r="D55" s="37" t="s">
        <v>228</v>
      </c>
      <c r="E55" s="37">
        <v>3</v>
      </c>
      <c r="F55" s="37">
        <v>451</v>
      </c>
      <c r="G55" s="37">
        <v>49</v>
      </c>
      <c r="H55" s="37">
        <v>473</v>
      </c>
      <c r="I55" s="37">
        <v>474</v>
      </c>
      <c r="J55" s="37">
        <v>558.03</v>
      </c>
      <c r="K55" s="158" t="s">
        <v>230</v>
      </c>
      <c r="L55" s="37">
        <f t="shared" si="2"/>
        <v>89.451476793248943</v>
      </c>
      <c r="M55" s="364">
        <v>583</v>
      </c>
      <c r="N55" s="158"/>
      <c r="O55" s="159"/>
      <c r="P55" s="366"/>
      <c r="Q55" s="61"/>
      <c r="R55" s="61"/>
      <c r="S55" s="374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</row>
    <row r="56" spans="1:39" ht="13.5" customHeight="1" x14ac:dyDescent="0.2">
      <c r="A56" s="30"/>
      <c r="B56" s="18" t="s">
        <v>239</v>
      </c>
      <c r="C56" s="320"/>
      <c r="D56" s="30" t="s">
        <v>240</v>
      </c>
      <c r="E56" s="30">
        <v>501</v>
      </c>
      <c r="F56" s="30">
        <v>571</v>
      </c>
      <c r="G56" s="30">
        <v>1</v>
      </c>
      <c r="H56" s="30">
        <v>72</v>
      </c>
      <c r="I56" s="30">
        <v>233</v>
      </c>
      <c r="J56" s="30">
        <v>75.42</v>
      </c>
      <c r="K56" s="74" t="s">
        <v>242</v>
      </c>
      <c r="L56" s="34">
        <f t="shared" si="2"/>
        <v>30.472103004291846</v>
      </c>
      <c r="M56" s="365"/>
      <c r="N56" s="74"/>
      <c r="O56" s="160"/>
      <c r="P56" s="367"/>
      <c r="Q56" s="52"/>
      <c r="R56" s="52"/>
      <c r="S56" s="375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</row>
    <row r="57" spans="1:39" ht="13.5" customHeight="1" x14ac:dyDescent="0.2">
      <c r="A57" s="26" t="s">
        <v>447</v>
      </c>
      <c r="B57" s="22" t="s">
        <v>232</v>
      </c>
      <c r="C57" s="7" t="s">
        <v>10</v>
      </c>
      <c r="D57" s="37" t="s">
        <v>228</v>
      </c>
      <c r="E57" s="26">
        <v>5</v>
      </c>
      <c r="F57" s="26">
        <v>195</v>
      </c>
      <c r="G57" s="26">
        <v>141</v>
      </c>
      <c r="H57" s="26">
        <v>330</v>
      </c>
      <c r="I57" s="26">
        <v>474</v>
      </c>
      <c r="J57" s="26" t="s">
        <v>448</v>
      </c>
      <c r="K57" s="71" t="s">
        <v>230</v>
      </c>
      <c r="L57" s="37">
        <f t="shared" si="2"/>
        <v>39.87341772151899</v>
      </c>
      <c r="M57" s="71">
        <v>198</v>
      </c>
      <c r="N57" s="74"/>
      <c r="O57" s="160"/>
      <c r="P57" s="52"/>
      <c r="Q57" s="52"/>
      <c r="R57" s="52"/>
      <c r="S57" s="58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</row>
    <row r="58" spans="1:39" ht="13.5" customHeight="1" x14ac:dyDescent="0.2">
      <c r="A58" s="26" t="s">
        <v>449</v>
      </c>
      <c r="B58" s="22" t="s">
        <v>232</v>
      </c>
      <c r="C58" s="52" t="s">
        <v>10</v>
      </c>
      <c r="D58" s="37" t="s">
        <v>228</v>
      </c>
      <c r="E58" s="26">
        <v>27</v>
      </c>
      <c r="F58" s="26">
        <v>276</v>
      </c>
      <c r="G58" s="26">
        <v>2</v>
      </c>
      <c r="H58" s="26">
        <v>238</v>
      </c>
      <c r="I58" s="26">
        <v>474</v>
      </c>
      <c r="J58" s="26" t="s">
        <v>450</v>
      </c>
      <c r="K58" s="71" t="s">
        <v>230</v>
      </c>
      <c r="L58" s="37">
        <f t="shared" si="2"/>
        <v>49.789029535864984</v>
      </c>
      <c r="M58" s="71">
        <v>278</v>
      </c>
      <c r="N58" s="74"/>
      <c r="O58" s="160"/>
      <c r="P58" s="52"/>
      <c r="Q58" s="52"/>
      <c r="R58" s="52"/>
      <c r="S58" s="58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</row>
    <row r="59" spans="1:39" ht="13.5" customHeight="1" x14ac:dyDescent="0.2">
      <c r="A59" s="37" t="s">
        <v>451</v>
      </c>
      <c r="B59" s="22" t="s">
        <v>232</v>
      </c>
      <c r="C59" s="317" t="s">
        <v>452</v>
      </c>
      <c r="D59" s="37" t="s">
        <v>228</v>
      </c>
      <c r="E59" s="37">
        <v>2</v>
      </c>
      <c r="F59" s="37">
        <v>251</v>
      </c>
      <c r="G59" s="37">
        <v>235</v>
      </c>
      <c r="H59" s="37">
        <v>473</v>
      </c>
      <c r="I59" s="37">
        <v>474</v>
      </c>
      <c r="J59" s="37" t="s">
        <v>453</v>
      </c>
      <c r="K59" s="158" t="s">
        <v>230</v>
      </c>
      <c r="L59" s="37">
        <f t="shared" si="2"/>
        <v>50.210970464135016</v>
      </c>
      <c r="M59" s="364">
        <v>425</v>
      </c>
      <c r="N59" s="74"/>
      <c r="O59" s="160"/>
      <c r="P59" s="368"/>
      <c r="Q59" s="52"/>
      <c r="R59" s="52"/>
      <c r="S59" s="376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</row>
    <row r="60" spans="1:39" ht="13.5" customHeight="1" x14ac:dyDescent="0.2">
      <c r="A60" s="30"/>
      <c r="B60" s="18" t="s">
        <v>239</v>
      </c>
      <c r="C60" s="320"/>
      <c r="D60" s="30" t="s">
        <v>240</v>
      </c>
      <c r="E60" s="30">
        <v>301</v>
      </c>
      <c r="F60" s="30">
        <v>423</v>
      </c>
      <c r="G60" s="30">
        <v>1</v>
      </c>
      <c r="H60" s="30">
        <v>124</v>
      </c>
      <c r="I60" s="30">
        <v>233</v>
      </c>
      <c r="J60" s="30" t="s">
        <v>454</v>
      </c>
      <c r="K60" s="74" t="s">
        <v>242</v>
      </c>
      <c r="L60" s="30">
        <f t="shared" si="2"/>
        <v>52.789699570815451</v>
      </c>
      <c r="M60" s="365"/>
      <c r="N60" s="69"/>
      <c r="O60" s="162"/>
      <c r="P60" s="369"/>
      <c r="Q60" s="64"/>
      <c r="R60" s="64"/>
      <c r="S60" s="377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</row>
    <row r="61" spans="1:39" ht="13.5" customHeight="1" x14ac:dyDescent="0.2">
      <c r="A61" s="77" t="s">
        <v>455</v>
      </c>
      <c r="B61" s="75" t="s">
        <v>232</v>
      </c>
      <c r="C61" s="356" t="s">
        <v>456</v>
      </c>
      <c r="D61" s="77" t="s">
        <v>228</v>
      </c>
      <c r="E61" s="77">
        <v>34</v>
      </c>
      <c r="F61" s="77">
        <v>529</v>
      </c>
      <c r="G61" s="77">
        <v>2</v>
      </c>
      <c r="H61" s="77">
        <v>473</v>
      </c>
      <c r="I61" s="77">
        <v>474</v>
      </c>
      <c r="J61" s="77" t="s">
        <v>457</v>
      </c>
      <c r="K61" s="156" t="s">
        <v>230</v>
      </c>
      <c r="L61" s="77">
        <f t="shared" si="2"/>
        <v>99.367088607594937</v>
      </c>
      <c r="M61" s="356">
        <v>863</v>
      </c>
      <c r="N61" s="372" t="s">
        <v>458</v>
      </c>
      <c r="O61" s="373">
        <v>0.55000000000000004</v>
      </c>
      <c r="P61" s="84" t="s">
        <v>342</v>
      </c>
      <c r="Q61" s="84" t="s">
        <v>459</v>
      </c>
      <c r="R61" s="84" t="s">
        <v>420</v>
      </c>
      <c r="S61" s="37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</row>
    <row r="62" spans="1:39" ht="13.5" customHeight="1" x14ac:dyDescent="0.2">
      <c r="A62" s="85"/>
      <c r="B62" s="82" t="s">
        <v>239</v>
      </c>
      <c r="C62" s="320"/>
      <c r="D62" s="85" t="s">
        <v>240</v>
      </c>
      <c r="E62" s="85">
        <v>579</v>
      </c>
      <c r="F62" s="85">
        <v>812</v>
      </c>
      <c r="G62" s="85">
        <v>1</v>
      </c>
      <c r="H62" s="85">
        <v>231</v>
      </c>
      <c r="I62" s="85">
        <v>233</v>
      </c>
      <c r="J62" s="85" t="s">
        <v>460</v>
      </c>
      <c r="K62" s="157" t="s">
        <v>242</v>
      </c>
      <c r="L62" s="85">
        <f t="shared" si="2"/>
        <v>98.712446351931334</v>
      </c>
      <c r="M62" s="320"/>
      <c r="N62" s="360"/>
      <c r="O62" s="360"/>
      <c r="P62" s="84"/>
      <c r="Q62" s="84"/>
      <c r="R62" s="84"/>
      <c r="S62" s="360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</row>
    <row r="63" spans="1:39" ht="14.25" customHeight="1" x14ac:dyDescent="0.2">
      <c r="A63" s="37" t="s">
        <v>461</v>
      </c>
      <c r="B63" s="22" t="s">
        <v>232</v>
      </c>
      <c r="C63" s="37" t="s">
        <v>10</v>
      </c>
      <c r="D63" s="37" t="s">
        <v>228</v>
      </c>
      <c r="E63" s="37">
        <v>168</v>
      </c>
      <c r="F63" s="37">
        <v>663</v>
      </c>
      <c r="G63" s="37">
        <v>2</v>
      </c>
      <c r="H63" s="37">
        <v>473</v>
      </c>
      <c r="I63" s="37">
        <v>474</v>
      </c>
      <c r="J63" s="37" t="s">
        <v>462</v>
      </c>
      <c r="K63" s="158" t="s">
        <v>230</v>
      </c>
      <c r="L63" s="37">
        <f t="shared" si="2"/>
        <v>99.367088607594937</v>
      </c>
      <c r="M63" s="364">
        <v>941</v>
      </c>
      <c r="N63" s="158"/>
      <c r="O63" s="159"/>
      <c r="P63" s="366"/>
      <c r="Q63" s="61"/>
      <c r="R63" s="61"/>
      <c r="S63" s="374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</row>
    <row r="64" spans="1:39" ht="13.5" customHeight="1" x14ac:dyDescent="0.2">
      <c r="A64" s="30"/>
      <c r="B64" s="18" t="s">
        <v>239</v>
      </c>
      <c r="C64" s="30"/>
      <c r="D64" s="30" t="s">
        <v>240</v>
      </c>
      <c r="E64" s="34">
        <v>705</v>
      </c>
      <c r="F64" s="34">
        <v>890</v>
      </c>
      <c r="G64" s="34">
        <v>50</v>
      </c>
      <c r="H64" s="34">
        <v>231</v>
      </c>
      <c r="I64" s="34">
        <v>233</v>
      </c>
      <c r="J64" s="34" t="s">
        <v>463</v>
      </c>
      <c r="K64" s="74" t="s">
        <v>242</v>
      </c>
      <c r="L64" s="30">
        <f t="shared" si="2"/>
        <v>77.682403433476395</v>
      </c>
      <c r="M64" s="365"/>
      <c r="N64" s="74"/>
      <c r="O64" s="160"/>
      <c r="P64" s="367"/>
      <c r="Q64" s="52"/>
      <c r="R64" s="52"/>
      <c r="S64" s="375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</row>
    <row r="65" spans="1:39" ht="13.5" customHeight="1" x14ac:dyDescent="0.2">
      <c r="A65" s="37" t="s">
        <v>464</v>
      </c>
      <c r="B65" s="22" t="s">
        <v>232</v>
      </c>
      <c r="C65" s="332" t="s">
        <v>465</v>
      </c>
      <c r="D65" s="37" t="s">
        <v>228</v>
      </c>
      <c r="E65" s="37">
        <v>1</v>
      </c>
      <c r="F65" s="37">
        <v>34</v>
      </c>
      <c r="G65" s="37">
        <v>440</v>
      </c>
      <c r="H65" s="37">
        <v>473</v>
      </c>
      <c r="I65" s="37">
        <v>474</v>
      </c>
      <c r="J65" s="37">
        <v>24.44</v>
      </c>
      <c r="K65" s="158" t="s">
        <v>230</v>
      </c>
      <c r="L65" s="37">
        <f t="shared" si="2"/>
        <v>6.962025316455696</v>
      </c>
      <c r="M65" s="364">
        <v>368</v>
      </c>
      <c r="N65" s="74"/>
      <c r="O65" s="160"/>
      <c r="P65" s="368"/>
      <c r="Q65" s="52"/>
      <c r="R65" s="52"/>
      <c r="S65" s="376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</row>
    <row r="66" spans="1:39" ht="13.5" customHeight="1" x14ac:dyDescent="0.2">
      <c r="A66" s="30"/>
      <c r="B66" s="18" t="s">
        <v>239</v>
      </c>
      <c r="C66" s="320"/>
      <c r="D66" s="30" t="s">
        <v>240</v>
      </c>
      <c r="E66" s="30">
        <v>84</v>
      </c>
      <c r="F66" s="30">
        <v>317</v>
      </c>
      <c r="G66" s="30">
        <v>1</v>
      </c>
      <c r="H66" s="30">
        <v>231</v>
      </c>
      <c r="I66" s="30">
        <v>233</v>
      </c>
      <c r="J66" s="30">
        <v>252.72</v>
      </c>
      <c r="K66" s="74" t="s">
        <v>242</v>
      </c>
      <c r="L66" s="30">
        <f t="shared" si="2"/>
        <v>98.712446351931334</v>
      </c>
      <c r="M66" s="365"/>
      <c r="N66" s="69"/>
      <c r="O66" s="162"/>
      <c r="P66" s="369"/>
      <c r="Q66" s="64"/>
      <c r="R66" s="64"/>
      <c r="S66" s="377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</row>
    <row r="67" spans="1:39" ht="13.5" customHeight="1" x14ac:dyDescent="0.2">
      <c r="A67" s="96" t="s">
        <v>466</v>
      </c>
      <c r="B67" s="101" t="s">
        <v>232</v>
      </c>
      <c r="C67" s="357" t="s">
        <v>370</v>
      </c>
      <c r="D67" s="96" t="s">
        <v>228</v>
      </c>
      <c r="E67" s="96">
        <v>76</v>
      </c>
      <c r="F67" s="96">
        <v>571</v>
      </c>
      <c r="G67" s="96">
        <v>2</v>
      </c>
      <c r="H67" s="96">
        <v>473</v>
      </c>
      <c r="I67" s="96">
        <v>474</v>
      </c>
      <c r="J67" s="96">
        <v>575.49</v>
      </c>
      <c r="K67" s="96" t="s">
        <v>230</v>
      </c>
      <c r="L67" s="96">
        <f t="shared" si="2"/>
        <v>99.367088607594937</v>
      </c>
      <c r="M67" s="357">
        <v>906</v>
      </c>
      <c r="N67" s="363" t="s">
        <v>458</v>
      </c>
      <c r="O67" s="362">
        <v>0.52</v>
      </c>
      <c r="P67" s="105" t="s">
        <v>358</v>
      </c>
      <c r="Q67" s="105" t="s">
        <v>443</v>
      </c>
      <c r="R67" s="105" t="s">
        <v>420</v>
      </c>
      <c r="S67" s="363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</row>
    <row r="68" spans="1:39" ht="13.5" customHeight="1" x14ac:dyDescent="0.2">
      <c r="A68" s="103"/>
      <c r="B68" s="114" t="s">
        <v>239</v>
      </c>
      <c r="C68" s="320"/>
      <c r="D68" s="103" t="s">
        <v>240</v>
      </c>
      <c r="E68" s="103">
        <v>621</v>
      </c>
      <c r="F68" s="103">
        <v>854</v>
      </c>
      <c r="G68" s="103">
        <v>1</v>
      </c>
      <c r="H68" s="103">
        <v>231</v>
      </c>
      <c r="I68" s="103">
        <v>233</v>
      </c>
      <c r="J68" s="103">
        <v>242.07</v>
      </c>
      <c r="K68" s="104" t="s">
        <v>242</v>
      </c>
      <c r="L68" s="105">
        <f t="shared" si="2"/>
        <v>98.712446351931334</v>
      </c>
      <c r="M68" s="320"/>
      <c r="N68" s="320"/>
      <c r="O68" s="320"/>
      <c r="P68" s="103"/>
      <c r="Q68" s="103"/>
      <c r="R68" s="103"/>
      <c r="S68" s="320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</row>
    <row r="69" spans="1:39" ht="14.25" customHeight="1" x14ac:dyDescent="0.2">
      <c r="A69" s="96" t="s">
        <v>467</v>
      </c>
      <c r="B69" s="101" t="s">
        <v>232</v>
      </c>
      <c r="C69" s="357" t="s">
        <v>468</v>
      </c>
      <c r="D69" s="96" t="s">
        <v>228</v>
      </c>
      <c r="E69" s="96">
        <v>3</v>
      </c>
      <c r="F69" s="96">
        <v>453</v>
      </c>
      <c r="G69" s="96">
        <v>47</v>
      </c>
      <c r="H69" s="96">
        <v>473</v>
      </c>
      <c r="I69" s="96">
        <v>474</v>
      </c>
      <c r="J69" s="96">
        <v>558.83000000000004</v>
      </c>
      <c r="K69" s="165" t="s">
        <v>230</v>
      </c>
      <c r="L69" s="96">
        <f t="shared" si="2"/>
        <v>89.87341772151899</v>
      </c>
      <c r="M69" s="357">
        <v>788</v>
      </c>
      <c r="N69" s="357" t="s">
        <v>282</v>
      </c>
      <c r="O69" s="370">
        <v>0.54</v>
      </c>
      <c r="P69" s="96" t="s">
        <v>290</v>
      </c>
      <c r="Q69" s="96" t="s">
        <v>469</v>
      </c>
      <c r="R69" s="96" t="s">
        <v>470</v>
      </c>
      <c r="S69" s="357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</row>
    <row r="70" spans="1:39" ht="13.5" customHeight="1" x14ac:dyDescent="0.2">
      <c r="A70" s="103"/>
      <c r="B70" s="114" t="s">
        <v>239</v>
      </c>
      <c r="C70" s="320"/>
      <c r="D70" s="103" t="s">
        <v>240</v>
      </c>
      <c r="E70" s="103">
        <v>503</v>
      </c>
      <c r="F70" s="103">
        <v>736</v>
      </c>
      <c r="G70" s="103">
        <v>1</v>
      </c>
      <c r="H70" s="103">
        <v>231</v>
      </c>
      <c r="I70" s="103">
        <v>233</v>
      </c>
      <c r="J70" s="103">
        <v>242.43</v>
      </c>
      <c r="K70" s="109" t="s">
        <v>242</v>
      </c>
      <c r="L70" s="103">
        <f t="shared" si="2"/>
        <v>98.712446351931334</v>
      </c>
      <c r="M70" s="320"/>
      <c r="N70" s="360"/>
      <c r="O70" s="360"/>
      <c r="P70" s="105"/>
      <c r="Q70" s="105"/>
      <c r="R70" s="105"/>
      <c r="S70" s="360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</row>
    <row r="71" spans="1:39" ht="14.25" customHeight="1" x14ac:dyDescent="0.2">
      <c r="A71" s="26" t="s">
        <v>471</v>
      </c>
      <c r="B71" s="18" t="s">
        <v>239</v>
      </c>
      <c r="C71" s="7" t="s">
        <v>10</v>
      </c>
      <c r="D71" s="30" t="s">
        <v>240</v>
      </c>
      <c r="E71" s="26">
        <v>1</v>
      </c>
      <c r="F71" s="26">
        <v>204</v>
      </c>
      <c r="G71" s="26">
        <v>33</v>
      </c>
      <c r="H71" s="26">
        <v>231</v>
      </c>
      <c r="I71" s="26">
        <v>233</v>
      </c>
      <c r="J71" s="26" t="s">
        <v>472</v>
      </c>
      <c r="K71" s="71" t="s">
        <v>242</v>
      </c>
      <c r="L71" s="37">
        <f t="shared" si="2"/>
        <v>84.978540772532185</v>
      </c>
      <c r="M71" s="71">
        <v>255</v>
      </c>
      <c r="N71" s="158"/>
      <c r="O71" s="159"/>
      <c r="P71" s="61"/>
      <c r="Q71" s="61"/>
      <c r="R71" s="61"/>
      <c r="S71" s="6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</row>
    <row r="72" spans="1:39" ht="13.5" customHeight="1" x14ac:dyDescent="0.2">
      <c r="A72" s="26" t="s">
        <v>473</v>
      </c>
      <c r="B72" s="7" t="s">
        <v>239</v>
      </c>
      <c r="C72" s="7" t="s">
        <v>10</v>
      </c>
      <c r="D72" s="26" t="s">
        <v>240</v>
      </c>
      <c r="E72" s="26">
        <v>3</v>
      </c>
      <c r="F72" s="26">
        <v>145</v>
      </c>
      <c r="G72" s="26">
        <v>93</v>
      </c>
      <c r="H72" s="26">
        <v>231</v>
      </c>
      <c r="I72" s="26">
        <v>233</v>
      </c>
      <c r="J72" s="26">
        <v>145.07</v>
      </c>
      <c r="K72" s="71" t="s">
        <v>242</v>
      </c>
      <c r="L72" s="37">
        <f t="shared" si="2"/>
        <v>59.227467811158796</v>
      </c>
      <c r="M72" s="71">
        <v>196</v>
      </c>
      <c r="N72" s="74"/>
      <c r="O72" s="160"/>
      <c r="P72" s="52"/>
      <c r="Q72" s="52"/>
      <c r="R72" s="52"/>
      <c r="S72" s="58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</row>
    <row r="73" spans="1:39" ht="13.5" customHeight="1" x14ac:dyDescent="0.2">
      <c r="A73" s="26" t="s">
        <v>474</v>
      </c>
      <c r="B73" s="7" t="s">
        <v>239</v>
      </c>
      <c r="C73" s="7" t="s">
        <v>10</v>
      </c>
      <c r="D73" s="26" t="s">
        <v>240</v>
      </c>
      <c r="E73" s="26">
        <v>1</v>
      </c>
      <c r="F73" s="26">
        <v>147</v>
      </c>
      <c r="G73" s="26">
        <v>89</v>
      </c>
      <c r="H73" s="26">
        <v>231</v>
      </c>
      <c r="I73" s="26">
        <v>233</v>
      </c>
      <c r="J73" s="26">
        <v>146.6</v>
      </c>
      <c r="K73" s="71" t="s">
        <v>242</v>
      </c>
      <c r="L73" s="37">
        <f t="shared" si="2"/>
        <v>60.944206008583691</v>
      </c>
      <c r="M73" s="71">
        <v>198</v>
      </c>
      <c r="N73" s="74"/>
      <c r="O73" s="160"/>
      <c r="P73" s="52"/>
      <c r="Q73" s="52"/>
      <c r="R73" s="52"/>
      <c r="S73" s="58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</row>
    <row r="74" spans="1:39" ht="13.5" customHeight="1" x14ac:dyDescent="0.2">
      <c r="A74" s="37" t="s">
        <v>475</v>
      </c>
      <c r="B74" s="22" t="s">
        <v>232</v>
      </c>
      <c r="C74" s="317" t="s">
        <v>476</v>
      </c>
      <c r="D74" s="37" t="s">
        <v>228</v>
      </c>
      <c r="E74" s="37">
        <v>2</v>
      </c>
      <c r="F74" s="37">
        <v>457</v>
      </c>
      <c r="G74" s="37">
        <v>46</v>
      </c>
      <c r="H74" s="37">
        <v>473</v>
      </c>
      <c r="I74" s="37">
        <v>474</v>
      </c>
      <c r="J74" s="37">
        <v>566.24</v>
      </c>
      <c r="K74" s="158" t="s">
        <v>230</v>
      </c>
      <c r="L74" s="37">
        <f t="shared" si="2"/>
        <v>90.084388185654007</v>
      </c>
      <c r="M74" s="364">
        <v>673</v>
      </c>
      <c r="N74" s="74"/>
      <c r="O74" s="160"/>
      <c r="P74" s="368"/>
      <c r="Q74" s="52"/>
      <c r="R74" s="52"/>
      <c r="S74" s="376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</row>
    <row r="75" spans="1:39" ht="13.5" customHeight="1" x14ac:dyDescent="0.2">
      <c r="A75" s="30"/>
      <c r="B75" s="18" t="s">
        <v>239</v>
      </c>
      <c r="C75" s="320"/>
      <c r="D75" s="30" t="s">
        <v>240</v>
      </c>
      <c r="E75" s="30">
        <v>507</v>
      </c>
      <c r="F75" s="30">
        <v>669</v>
      </c>
      <c r="G75" s="30">
        <v>1</v>
      </c>
      <c r="H75" s="30">
        <v>163</v>
      </c>
      <c r="I75" s="30">
        <v>233</v>
      </c>
      <c r="J75" s="30">
        <v>176.99</v>
      </c>
      <c r="K75" s="74" t="s">
        <v>242</v>
      </c>
      <c r="L75" s="30">
        <f t="shared" si="2"/>
        <v>69.527896995708147</v>
      </c>
      <c r="M75" s="365"/>
      <c r="N75" s="74"/>
      <c r="O75" s="160"/>
      <c r="P75" s="367"/>
      <c r="Q75" s="52"/>
      <c r="R75" s="52"/>
      <c r="S75" s="375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</row>
    <row r="76" spans="1:39" ht="13.5" customHeight="1" x14ac:dyDescent="0.2">
      <c r="A76" s="37" t="s">
        <v>477</v>
      </c>
      <c r="B76" s="22" t="s">
        <v>232</v>
      </c>
      <c r="C76" s="317" t="s">
        <v>478</v>
      </c>
      <c r="D76" s="37" t="s">
        <v>228</v>
      </c>
      <c r="E76" s="37">
        <v>78</v>
      </c>
      <c r="F76" s="37">
        <v>321</v>
      </c>
      <c r="G76" s="37">
        <v>2</v>
      </c>
      <c r="H76" s="37">
        <v>233</v>
      </c>
      <c r="I76" s="37">
        <v>474</v>
      </c>
      <c r="J76" s="37" t="s">
        <v>479</v>
      </c>
      <c r="K76" s="158" t="s">
        <v>230</v>
      </c>
      <c r="L76" s="37">
        <f t="shared" si="2"/>
        <v>48.734177215189874</v>
      </c>
      <c r="M76" s="364">
        <v>763</v>
      </c>
      <c r="N76" s="74"/>
      <c r="O76" s="160"/>
      <c r="P76" s="368"/>
      <c r="Q76" s="52"/>
      <c r="R76" s="52"/>
      <c r="S76" s="376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</row>
    <row r="77" spans="1:39" ht="13.5" customHeight="1" x14ac:dyDescent="0.2">
      <c r="A77" s="34"/>
      <c r="B77" s="16" t="s">
        <v>232</v>
      </c>
      <c r="C77" s="318"/>
      <c r="D77" s="34" t="s">
        <v>228</v>
      </c>
      <c r="E77" s="74">
        <v>325</v>
      </c>
      <c r="F77" s="52">
        <v>547</v>
      </c>
      <c r="G77" s="52">
        <v>262</v>
      </c>
      <c r="H77" s="52">
        <v>473</v>
      </c>
      <c r="I77" s="52">
        <v>474</v>
      </c>
      <c r="J77" s="52" t="s">
        <v>480</v>
      </c>
      <c r="K77" s="74" t="s">
        <v>230</v>
      </c>
      <c r="L77" s="34">
        <f t="shared" si="2"/>
        <v>44.514767932489448</v>
      </c>
      <c r="M77" s="344"/>
      <c r="N77" s="74"/>
      <c r="O77" s="160"/>
      <c r="P77" s="367"/>
      <c r="Q77" s="52"/>
      <c r="R77" s="52"/>
      <c r="S77" s="375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</row>
    <row r="78" spans="1:39" ht="13.5" customHeight="1" x14ac:dyDescent="0.2">
      <c r="A78" s="30"/>
      <c r="B78" s="18" t="s">
        <v>239</v>
      </c>
      <c r="C78" s="320"/>
      <c r="D78" s="30" t="s">
        <v>240</v>
      </c>
      <c r="E78" s="34">
        <v>597</v>
      </c>
      <c r="F78" s="34">
        <v>759</v>
      </c>
      <c r="G78" s="34">
        <v>1</v>
      </c>
      <c r="H78" s="34">
        <v>163</v>
      </c>
      <c r="I78" s="34">
        <v>233</v>
      </c>
      <c r="J78" s="34" t="s">
        <v>481</v>
      </c>
      <c r="K78" s="69" t="s">
        <v>242</v>
      </c>
      <c r="L78" s="34">
        <f t="shared" si="2"/>
        <v>69.527896995708147</v>
      </c>
      <c r="M78" s="365"/>
      <c r="N78" s="74"/>
      <c r="O78" s="160"/>
      <c r="P78" s="367"/>
      <c r="Q78" s="52"/>
      <c r="R78" s="52"/>
      <c r="S78" s="375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</row>
    <row r="79" spans="1:39" ht="13.5" customHeight="1" x14ac:dyDescent="0.2">
      <c r="A79" s="37" t="s">
        <v>482</v>
      </c>
      <c r="B79" s="22" t="s">
        <v>232</v>
      </c>
      <c r="C79" s="317" t="s">
        <v>483</v>
      </c>
      <c r="D79" s="37" t="s">
        <v>228</v>
      </c>
      <c r="E79" s="37">
        <v>78</v>
      </c>
      <c r="F79" s="37">
        <v>576</v>
      </c>
      <c r="G79" s="37">
        <v>2</v>
      </c>
      <c r="H79" s="37">
        <v>473</v>
      </c>
      <c r="I79" s="37">
        <v>474</v>
      </c>
      <c r="J79" s="37">
        <v>585.22</v>
      </c>
      <c r="K79" s="158" t="s">
        <v>230</v>
      </c>
      <c r="L79" s="37">
        <f t="shared" si="2"/>
        <v>99.367088607594937</v>
      </c>
      <c r="M79" s="364">
        <v>792</v>
      </c>
      <c r="N79" s="74"/>
      <c r="O79" s="160"/>
      <c r="P79" s="368"/>
      <c r="Q79" s="52"/>
      <c r="R79" s="52"/>
      <c r="S79" s="376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</row>
    <row r="80" spans="1:39" ht="13.5" customHeight="1" x14ac:dyDescent="0.2">
      <c r="A80" s="30"/>
      <c r="B80" s="18" t="s">
        <v>239</v>
      </c>
      <c r="C80" s="320"/>
      <c r="D80" s="30" t="s">
        <v>240</v>
      </c>
      <c r="E80" s="30">
        <v>626</v>
      </c>
      <c r="F80" s="30">
        <v>788</v>
      </c>
      <c r="G80" s="30">
        <v>1</v>
      </c>
      <c r="H80" s="30">
        <v>163</v>
      </c>
      <c r="I80" s="30">
        <v>233</v>
      </c>
      <c r="J80" s="30">
        <v>176.6</v>
      </c>
      <c r="K80" s="74" t="s">
        <v>242</v>
      </c>
      <c r="L80" s="34">
        <f t="shared" si="2"/>
        <v>69.527896995708147</v>
      </c>
      <c r="M80" s="365"/>
      <c r="N80" s="74"/>
      <c r="O80" s="160"/>
      <c r="P80" s="367"/>
      <c r="Q80" s="52"/>
      <c r="R80" s="52"/>
      <c r="S80" s="375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</row>
    <row r="81" spans="1:39" ht="13.5" customHeight="1" x14ac:dyDescent="0.2">
      <c r="A81" s="26" t="s">
        <v>484</v>
      </c>
      <c r="B81" s="22" t="s">
        <v>232</v>
      </c>
      <c r="C81" s="26" t="s">
        <v>10</v>
      </c>
      <c r="D81" s="37" t="s">
        <v>228</v>
      </c>
      <c r="E81" s="26">
        <v>78</v>
      </c>
      <c r="F81" s="26">
        <v>406</v>
      </c>
      <c r="G81" s="26">
        <v>2</v>
      </c>
      <c r="H81" s="26">
        <v>315</v>
      </c>
      <c r="I81" s="26">
        <v>474</v>
      </c>
      <c r="J81" s="26" t="s">
        <v>485</v>
      </c>
      <c r="K81" s="158" t="s">
        <v>230</v>
      </c>
      <c r="L81" s="37">
        <f t="shared" si="2"/>
        <v>66.033755274261608</v>
      </c>
      <c r="M81" s="71">
        <v>406</v>
      </c>
      <c r="N81" s="69"/>
      <c r="O81" s="162"/>
      <c r="P81" s="64"/>
      <c r="Q81" s="64"/>
      <c r="R81" s="64"/>
      <c r="S81" s="59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</row>
    <row r="82" spans="1:39" ht="13.5" customHeight="1" x14ac:dyDescent="0.2">
      <c r="A82" s="77" t="s">
        <v>486</v>
      </c>
      <c r="B82" s="75" t="s">
        <v>232</v>
      </c>
      <c r="C82" s="356" t="s">
        <v>483</v>
      </c>
      <c r="D82" s="77" t="s">
        <v>228</v>
      </c>
      <c r="E82" s="77">
        <v>78</v>
      </c>
      <c r="F82" s="77">
        <v>576</v>
      </c>
      <c r="G82" s="77">
        <v>2</v>
      </c>
      <c r="H82" s="77">
        <v>473</v>
      </c>
      <c r="I82" s="77">
        <v>474</v>
      </c>
      <c r="J82" s="77" t="s">
        <v>487</v>
      </c>
      <c r="K82" s="156" t="s">
        <v>230</v>
      </c>
      <c r="L82" s="77">
        <f t="shared" si="2"/>
        <v>99.367088607594937</v>
      </c>
      <c r="M82" s="356">
        <v>910</v>
      </c>
      <c r="N82" s="372" t="s">
        <v>282</v>
      </c>
      <c r="O82" s="373">
        <v>0.52</v>
      </c>
      <c r="P82" s="84" t="s">
        <v>358</v>
      </c>
      <c r="Q82" s="84" t="s">
        <v>469</v>
      </c>
      <c r="R82" s="84" t="s">
        <v>488</v>
      </c>
      <c r="S82" s="37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</row>
    <row r="83" spans="1:39" ht="13.5" customHeight="1" x14ac:dyDescent="0.2">
      <c r="A83" s="85"/>
      <c r="B83" s="82" t="s">
        <v>239</v>
      </c>
      <c r="C83" s="320"/>
      <c r="D83" s="85" t="s">
        <v>240</v>
      </c>
      <c r="E83" s="85">
        <v>626</v>
      </c>
      <c r="F83" s="85">
        <v>859</v>
      </c>
      <c r="G83" s="85">
        <v>1</v>
      </c>
      <c r="H83" s="85">
        <v>231</v>
      </c>
      <c r="I83" s="85">
        <v>233</v>
      </c>
      <c r="J83" s="85" t="s">
        <v>489</v>
      </c>
      <c r="K83" s="157" t="s">
        <v>242</v>
      </c>
      <c r="L83" s="84">
        <f t="shared" si="2"/>
        <v>98.712446351931334</v>
      </c>
      <c r="M83" s="320"/>
      <c r="N83" s="320"/>
      <c r="O83" s="320"/>
      <c r="P83" s="85"/>
      <c r="Q83" s="85"/>
      <c r="R83" s="85"/>
      <c r="S83" s="320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</row>
    <row r="84" spans="1:39" ht="14.25" customHeight="1" x14ac:dyDescent="0.2">
      <c r="A84" s="77" t="s">
        <v>490</v>
      </c>
      <c r="B84" s="75" t="s">
        <v>232</v>
      </c>
      <c r="C84" s="356" t="s">
        <v>491</v>
      </c>
      <c r="D84" s="77" t="s">
        <v>228</v>
      </c>
      <c r="E84" s="77">
        <v>43</v>
      </c>
      <c r="F84" s="77">
        <v>541</v>
      </c>
      <c r="G84" s="77">
        <v>2</v>
      </c>
      <c r="H84" s="77">
        <v>473</v>
      </c>
      <c r="I84" s="77">
        <v>474</v>
      </c>
      <c r="J84" s="77" t="s">
        <v>492</v>
      </c>
      <c r="K84" s="156" t="s">
        <v>230</v>
      </c>
      <c r="L84" s="77">
        <f t="shared" si="2"/>
        <v>99.367088607594937</v>
      </c>
      <c r="M84" s="356">
        <v>875</v>
      </c>
      <c r="N84" s="356" t="s">
        <v>282</v>
      </c>
      <c r="O84" s="371">
        <v>0.54</v>
      </c>
      <c r="P84" s="77" t="s">
        <v>342</v>
      </c>
      <c r="Q84" s="77" t="s">
        <v>351</v>
      </c>
      <c r="R84" s="77" t="s">
        <v>488</v>
      </c>
      <c r="S84" s="356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</row>
    <row r="85" spans="1:39" ht="14.25" customHeight="1" x14ac:dyDescent="0.2">
      <c r="A85" s="85"/>
      <c r="B85" s="82" t="s">
        <v>239</v>
      </c>
      <c r="C85" s="320"/>
      <c r="D85" s="85" t="s">
        <v>240</v>
      </c>
      <c r="E85" s="85">
        <v>591</v>
      </c>
      <c r="F85" s="85">
        <v>824</v>
      </c>
      <c r="G85" s="85">
        <v>1</v>
      </c>
      <c r="H85" s="85">
        <v>231</v>
      </c>
      <c r="I85" s="85">
        <v>233</v>
      </c>
      <c r="J85" s="85" t="s">
        <v>493</v>
      </c>
      <c r="K85" s="157" t="s">
        <v>242</v>
      </c>
      <c r="L85" s="85">
        <f t="shared" si="2"/>
        <v>98.712446351931334</v>
      </c>
      <c r="M85" s="320"/>
      <c r="N85" s="360"/>
      <c r="O85" s="360"/>
      <c r="P85" s="84"/>
      <c r="Q85" s="84"/>
      <c r="R85" s="84"/>
      <c r="S85" s="360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</row>
    <row r="86" spans="1:39" ht="14.25" customHeight="1" x14ac:dyDescent="0.2">
      <c r="A86" s="26" t="s">
        <v>494</v>
      </c>
      <c r="B86" s="18" t="s">
        <v>239</v>
      </c>
      <c r="C86" s="26" t="s">
        <v>10</v>
      </c>
      <c r="D86" s="30" t="s">
        <v>240</v>
      </c>
      <c r="E86" s="26">
        <v>2</v>
      </c>
      <c r="F86" s="26">
        <v>55</v>
      </c>
      <c r="G86" s="26">
        <v>181</v>
      </c>
      <c r="H86" s="26">
        <v>231</v>
      </c>
      <c r="I86" s="26">
        <v>233</v>
      </c>
      <c r="J86" s="26" t="s">
        <v>495</v>
      </c>
      <c r="K86" s="71" t="s">
        <v>242</v>
      </c>
      <c r="L86" s="37">
        <f t="shared" si="2"/>
        <v>21.459227467811161</v>
      </c>
      <c r="M86" s="71">
        <v>106</v>
      </c>
      <c r="N86" s="71"/>
      <c r="O86" s="164"/>
      <c r="P86" s="72"/>
      <c r="Q86" s="72"/>
      <c r="R86" s="72"/>
      <c r="S86" s="67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</row>
    <row r="87" spans="1:39" ht="13.5" customHeight="1" x14ac:dyDescent="0.2">
      <c r="A87" s="77" t="s">
        <v>496</v>
      </c>
      <c r="B87" s="75" t="s">
        <v>232</v>
      </c>
      <c r="C87" s="356" t="s">
        <v>483</v>
      </c>
      <c r="D87" s="77" t="s">
        <v>228</v>
      </c>
      <c r="E87" s="77">
        <v>78</v>
      </c>
      <c r="F87" s="77">
        <v>576</v>
      </c>
      <c r="G87" s="77">
        <v>2</v>
      </c>
      <c r="H87" s="77">
        <v>473</v>
      </c>
      <c r="I87" s="77">
        <v>474</v>
      </c>
      <c r="J87" s="77">
        <v>586.05999999999995</v>
      </c>
      <c r="K87" s="156" t="s">
        <v>230</v>
      </c>
      <c r="L87" s="77">
        <f t="shared" si="2"/>
        <v>99.367088607594937</v>
      </c>
      <c r="M87" s="356">
        <v>910</v>
      </c>
      <c r="N87" s="372" t="s">
        <v>394</v>
      </c>
      <c r="O87" s="373">
        <v>0.54</v>
      </c>
      <c r="P87" s="84" t="s">
        <v>342</v>
      </c>
      <c r="Q87" s="84" t="s">
        <v>351</v>
      </c>
      <c r="R87" s="84" t="s">
        <v>488</v>
      </c>
      <c r="S87" s="37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</row>
    <row r="88" spans="1:39" ht="13.5" customHeight="1" x14ac:dyDescent="0.2">
      <c r="A88" s="85"/>
      <c r="B88" s="82" t="s">
        <v>239</v>
      </c>
      <c r="C88" s="320"/>
      <c r="D88" s="85" t="s">
        <v>240</v>
      </c>
      <c r="E88" s="85">
        <v>626</v>
      </c>
      <c r="F88" s="85">
        <v>859</v>
      </c>
      <c r="G88" s="85">
        <v>1</v>
      </c>
      <c r="H88" s="85">
        <v>231</v>
      </c>
      <c r="I88" s="85">
        <v>233</v>
      </c>
      <c r="J88" s="85">
        <v>250.14</v>
      </c>
      <c r="K88" s="157" t="s">
        <v>242</v>
      </c>
      <c r="L88" s="85">
        <f t="shared" si="2"/>
        <v>98.712446351931334</v>
      </c>
      <c r="M88" s="360"/>
      <c r="N88" s="320"/>
      <c r="O88" s="320"/>
      <c r="P88" s="84"/>
      <c r="Q88" s="85"/>
      <c r="R88" s="85"/>
      <c r="S88" s="360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</row>
    <row r="89" spans="1:39" ht="14.25" customHeight="1" x14ac:dyDescent="0.2">
      <c r="A89" s="77" t="s">
        <v>497</v>
      </c>
      <c r="B89" s="75" t="s">
        <v>232</v>
      </c>
      <c r="C89" s="356" t="s">
        <v>483</v>
      </c>
      <c r="D89" s="77" t="s">
        <v>228</v>
      </c>
      <c r="E89" s="77">
        <v>78</v>
      </c>
      <c r="F89" s="77">
        <v>576</v>
      </c>
      <c r="G89" s="77">
        <v>2</v>
      </c>
      <c r="H89" s="77">
        <v>473</v>
      </c>
      <c r="I89" s="77">
        <v>474</v>
      </c>
      <c r="J89" s="77">
        <v>586.05999999999995</v>
      </c>
      <c r="K89" s="156" t="s">
        <v>230</v>
      </c>
      <c r="L89" s="77">
        <f t="shared" si="2"/>
        <v>99.367088607594937</v>
      </c>
      <c r="M89" s="356">
        <v>910</v>
      </c>
      <c r="N89" s="356" t="s">
        <v>394</v>
      </c>
      <c r="O89" s="371">
        <v>0.52</v>
      </c>
      <c r="P89" s="77" t="s">
        <v>358</v>
      </c>
      <c r="Q89" s="77" t="s">
        <v>469</v>
      </c>
      <c r="R89" s="77" t="s">
        <v>488</v>
      </c>
      <c r="S89" s="356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</row>
    <row r="90" spans="1:39" ht="13.5" customHeight="1" x14ac:dyDescent="0.2">
      <c r="A90" s="85"/>
      <c r="B90" s="82" t="s">
        <v>239</v>
      </c>
      <c r="C90" s="320"/>
      <c r="D90" s="85" t="s">
        <v>240</v>
      </c>
      <c r="E90" s="85">
        <v>626</v>
      </c>
      <c r="F90" s="85">
        <v>859</v>
      </c>
      <c r="G90" s="85">
        <v>1</v>
      </c>
      <c r="H90" s="85">
        <v>231</v>
      </c>
      <c r="I90" s="85">
        <v>233</v>
      </c>
      <c r="J90" s="85">
        <v>250.32</v>
      </c>
      <c r="K90" s="157" t="s">
        <v>242</v>
      </c>
      <c r="L90" s="85">
        <f t="shared" si="2"/>
        <v>98.712446351931334</v>
      </c>
      <c r="M90" s="360"/>
      <c r="N90" s="360"/>
      <c r="O90" s="360"/>
      <c r="P90" s="84"/>
      <c r="Q90" s="84"/>
      <c r="R90" s="84"/>
      <c r="S90" s="360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</row>
    <row r="91" spans="1:39" ht="14.25" customHeight="1" x14ac:dyDescent="0.2">
      <c r="A91" s="26" t="s">
        <v>498</v>
      </c>
      <c r="B91" s="18" t="s">
        <v>239</v>
      </c>
      <c r="C91" s="26" t="s">
        <v>10</v>
      </c>
      <c r="D91" s="30" t="s">
        <v>240</v>
      </c>
      <c r="E91" s="26">
        <v>2</v>
      </c>
      <c r="F91" s="26">
        <v>55</v>
      </c>
      <c r="G91" s="26">
        <v>181</v>
      </c>
      <c r="H91" s="26">
        <v>231</v>
      </c>
      <c r="I91" s="26">
        <v>233</v>
      </c>
      <c r="J91" s="26" t="s">
        <v>495</v>
      </c>
      <c r="K91" s="71" t="s">
        <v>242</v>
      </c>
      <c r="L91" s="37">
        <f t="shared" si="2"/>
        <v>21.459227467811161</v>
      </c>
      <c r="M91" s="71">
        <v>910</v>
      </c>
      <c r="N91" s="158"/>
      <c r="O91" s="159"/>
      <c r="P91" s="61"/>
      <c r="Q91" s="61"/>
      <c r="R91" s="61"/>
      <c r="S91" s="6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</row>
    <row r="92" spans="1:39" ht="13.5" customHeight="1" x14ac:dyDescent="0.2">
      <c r="A92" s="37" t="s">
        <v>499</v>
      </c>
      <c r="B92" s="22" t="s">
        <v>232</v>
      </c>
      <c r="C92" s="317" t="s">
        <v>500</v>
      </c>
      <c r="D92" s="37" t="s">
        <v>228</v>
      </c>
      <c r="E92" s="37">
        <v>22</v>
      </c>
      <c r="F92" s="37">
        <v>398</v>
      </c>
      <c r="G92" s="37">
        <v>111</v>
      </c>
      <c r="H92" s="37">
        <v>473</v>
      </c>
      <c r="I92" s="37">
        <v>474</v>
      </c>
      <c r="J92" s="37" t="s">
        <v>501</v>
      </c>
      <c r="K92" s="158" t="s">
        <v>230</v>
      </c>
      <c r="L92" s="37">
        <f t="shared" si="2"/>
        <v>76.371308016877634</v>
      </c>
      <c r="M92" s="364">
        <v>732</v>
      </c>
      <c r="N92" s="74"/>
      <c r="O92" s="160"/>
      <c r="P92" s="368"/>
      <c r="Q92" s="52"/>
      <c r="R92" s="52"/>
      <c r="S92" s="376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</row>
    <row r="93" spans="1:39" ht="13.5" customHeight="1" x14ac:dyDescent="0.2">
      <c r="A93" s="30"/>
      <c r="B93" s="18" t="s">
        <v>239</v>
      </c>
      <c r="C93" s="320"/>
      <c r="D93" s="30" t="s">
        <v>240</v>
      </c>
      <c r="E93" s="30">
        <v>448</v>
      </c>
      <c r="F93" s="30">
        <v>681</v>
      </c>
      <c r="G93" s="30">
        <v>1</v>
      </c>
      <c r="H93" s="30">
        <v>231</v>
      </c>
      <c r="I93" s="30">
        <v>233</v>
      </c>
      <c r="J93" s="30" t="s">
        <v>502</v>
      </c>
      <c r="K93" s="74" t="s">
        <v>242</v>
      </c>
      <c r="L93" s="30">
        <f t="shared" si="2"/>
        <v>98.712446351931334</v>
      </c>
      <c r="M93" s="365"/>
      <c r="N93" s="74"/>
      <c r="O93" s="160"/>
      <c r="P93" s="367"/>
      <c r="Q93" s="52"/>
      <c r="R93" s="52"/>
      <c r="S93" s="375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</row>
    <row r="94" spans="1:39" ht="13.5" customHeight="1" x14ac:dyDescent="0.2">
      <c r="A94" s="26" t="s">
        <v>503</v>
      </c>
      <c r="B94" s="7" t="s">
        <v>239</v>
      </c>
      <c r="C94" s="7" t="s">
        <v>10</v>
      </c>
      <c r="D94" s="26" t="s">
        <v>240</v>
      </c>
      <c r="E94" s="26">
        <v>2</v>
      </c>
      <c r="F94" s="26">
        <v>69</v>
      </c>
      <c r="G94" s="26">
        <v>167</v>
      </c>
      <c r="H94" s="26">
        <v>231</v>
      </c>
      <c r="I94" s="26">
        <v>233</v>
      </c>
      <c r="J94" s="26">
        <v>48.86</v>
      </c>
      <c r="K94" s="71" t="s">
        <v>242</v>
      </c>
      <c r="L94" s="37">
        <f t="shared" si="2"/>
        <v>27.467811158798284</v>
      </c>
      <c r="M94" s="71">
        <v>120</v>
      </c>
      <c r="N94" s="74"/>
      <c r="O94" s="160"/>
      <c r="P94" s="52"/>
      <c r="Q94" s="52"/>
      <c r="R94" s="52"/>
      <c r="S94" s="58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</row>
    <row r="95" spans="1:39" ht="13.5" customHeight="1" x14ac:dyDescent="0.2">
      <c r="A95" s="26" t="s">
        <v>504</v>
      </c>
      <c r="B95" s="7" t="s">
        <v>239</v>
      </c>
      <c r="C95" s="26" t="s">
        <v>10</v>
      </c>
      <c r="D95" s="26" t="s">
        <v>240</v>
      </c>
      <c r="E95" s="26">
        <v>1</v>
      </c>
      <c r="F95" s="26">
        <v>200</v>
      </c>
      <c r="G95" s="26">
        <v>37</v>
      </c>
      <c r="H95" s="26">
        <v>231</v>
      </c>
      <c r="I95" s="26">
        <v>233</v>
      </c>
      <c r="J95" s="26" t="s">
        <v>505</v>
      </c>
      <c r="K95" s="71" t="s">
        <v>242</v>
      </c>
      <c r="L95" s="37">
        <f t="shared" si="2"/>
        <v>83.261802575107296</v>
      </c>
      <c r="M95" s="71">
        <v>251</v>
      </c>
      <c r="N95" s="74"/>
      <c r="O95" s="160"/>
      <c r="P95" s="52"/>
      <c r="Q95" s="52"/>
      <c r="R95" s="52"/>
      <c r="S95" s="58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</row>
    <row r="96" spans="1:39" ht="13.5" customHeight="1" x14ac:dyDescent="0.2">
      <c r="A96" s="37" t="s">
        <v>506</v>
      </c>
      <c r="B96" s="22" t="s">
        <v>232</v>
      </c>
      <c r="C96" s="317" t="s">
        <v>507</v>
      </c>
      <c r="D96" s="37" t="s">
        <v>228</v>
      </c>
      <c r="E96" s="37">
        <v>6</v>
      </c>
      <c r="F96" s="37">
        <v>132</v>
      </c>
      <c r="G96" s="37">
        <v>359</v>
      </c>
      <c r="H96" s="37">
        <v>473</v>
      </c>
      <c r="I96" s="37">
        <v>474</v>
      </c>
      <c r="J96" s="37" t="s">
        <v>508</v>
      </c>
      <c r="K96" s="158" t="s">
        <v>230</v>
      </c>
      <c r="L96" s="37">
        <f t="shared" si="2"/>
        <v>24.050632911392405</v>
      </c>
      <c r="M96" s="364">
        <v>272</v>
      </c>
      <c r="N96" s="74"/>
      <c r="O96" s="160"/>
      <c r="P96" s="368"/>
      <c r="Q96" s="52"/>
      <c r="R96" s="52"/>
      <c r="S96" s="376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</row>
    <row r="97" spans="1:39" ht="13.5" customHeight="1" x14ac:dyDescent="0.2">
      <c r="A97" s="30"/>
      <c r="B97" s="18" t="s">
        <v>239</v>
      </c>
      <c r="C97" s="320"/>
      <c r="D97" s="30" t="s">
        <v>240</v>
      </c>
      <c r="E97" s="30">
        <v>182</v>
      </c>
      <c r="F97" s="30">
        <v>271</v>
      </c>
      <c r="G97" s="30">
        <v>1</v>
      </c>
      <c r="H97" s="30">
        <v>91</v>
      </c>
      <c r="I97" s="30">
        <v>233</v>
      </c>
      <c r="J97" s="30" t="s">
        <v>509</v>
      </c>
      <c r="K97" s="74" t="s">
        <v>242</v>
      </c>
      <c r="L97" s="30">
        <f t="shared" si="2"/>
        <v>38.626609442060087</v>
      </c>
      <c r="M97" s="365"/>
      <c r="N97" s="74"/>
      <c r="O97" s="160"/>
      <c r="P97" s="367"/>
      <c r="Q97" s="52"/>
      <c r="R97" s="52"/>
      <c r="S97" s="375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</row>
    <row r="98" spans="1:39" ht="13.5" customHeight="1" x14ac:dyDescent="0.2">
      <c r="A98" s="26" t="s">
        <v>510</v>
      </c>
      <c r="B98" s="18" t="s">
        <v>239</v>
      </c>
      <c r="C98" s="26" t="s">
        <v>10</v>
      </c>
      <c r="D98" s="30" t="s">
        <v>240</v>
      </c>
      <c r="E98" s="26">
        <v>2</v>
      </c>
      <c r="F98" s="26">
        <v>199</v>
      </c>
      <c r="G98" s="26">
        <v>39</v>
      </c>
      <c r="H98" s="26">
        <v>231</v>
      </c>
      <c r="I98" s="26">
        <v>233</v>
      </c>
      <c r="J98" s="26" t="s">
        <v>511</v>
      </c>
      <c r="K98" s="71" t="s">
        <v>242</v>
      </c>
      <c r="L98" s="37">
        <f t="shared" si="2"/>
        <v>82.403433476394852</v>
      </c>
      <c r="M98" s="71">
        <v>250</v>
      </c>
      <c r="N98" s="74"/>
      <c r="O98" s="160"/>
      <c r="P98" s="52"/>
      <c r="Q98" s="52"/>
      <c r="R98" s="52"/>
      <c r="S98" s="58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</row>
    <row r="99" spans="1:39" ht="13.5" customHeight="1" x14ac:dyDescent="0.2">
      <c r="A99" s="26" t="s">
        <v>512</v>
      </c>
      <c r="B99" s="7" t="s">
        <v>239</v>
      </c>
      <c r="C99" s="7" t="s">
        <v>10</v>
      </c>
      <c r="D99" s="26" t="s">
        <v>240</v>
      </c>
      <c r="E99" s="26">
        <v>2</v>
      </c>
      <c r="F99" s="26">
        <v>143</v>
      </c>
      <c r="G99" s="26">
        <v>94</v>
      </c>
      <c r="H99" s="26">
        <v>231</v>
      </c>
      <c r="I99" s="26">
        <v>233</v>
      </c>
      <c r="J99" s="26">
        <v>144.25</v>
      </c>
      <c r="K99" s="71" t="s">
        <v>242</v>
      </c>
      <c r="L99" s="37">
        <f t="shared" si="2"/>
        <v>58.798283261802574</v>
      </c>
      <c r="M99" s="71">
        <v>194</v>
      </c>
      <c r="N99" s="74"/>
      <c r="O99" s="160"/>
      <c r="P99" s="52"/>
      <c r="Q99" s="52"/>
      <c r="R99" s="52"/>
      <c r="S99" s="58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</row>
    <row r="100" spans="1:39" ht="13.5" customHeight="1" x14ac:dyDescent="0.2">
      <c r="A100" s="26" t="s">
        <v>513</v>
      </c>
      <c r="B100" s="7" t="s">
        <v>239</v>
      </c>
      <c r="C100" s="7" t="s">
        <v>10</v>
      </c>
      <c r="D100" s="26" t="s">
        <v>240</v>
      </c>
      <c r="E100" s="26">
        <v>1</v>
      </c>
      <c r="F100" s="26">
        <v>130</v>
      </c>
      <c r="G100" s="26">
        <v>106</v>
      </c>
      <c r="H100" s="26">
        <v>231</v>
      </c>
      <c r="I100" s="26">
        <v>233</v>
      </c>
      <c r="J100" s="26" t="s">
        <v>514</v>
      </c>
      <c r="K100" s="71" t="s">
        <v>242</v>
      </c>
      <c r="L100" s="37">
        <f t="shared" si="2"/>
        <v>53.648068669527895</v>
      </c>
      <c r="M100" s="71">
        <v>181</v>
      </c>
      <c r="N100" s="69"/>
      <c r="O100" s="162"/>
      <c r="P100" s="64"/>
      <c r="Q100" s="64"/>
      <c r="R100" s="64"/>
      <c r="S100" s="59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</row>
    <row r="101" spans="1:39" ht="13.5" customHeight="1" x14ac:dyDescent="0.2">
      <c r="A101" s="77" t="s">
        <v>515</v>
      </c>
      <c r="B101" s="75" t="s">
        <v>232</v>
      </c>
      <c r="C101" s="356" t="s">
        <v>483</v>
      </c>
      <c r="D101" s="77" t="s">
        <v>228</v>
      </c>
      <c r="E101" s="77">
        <v>78</v>
      </c>
      <c r="F101" s="77">
        <v>576</v>
      </c>
      <c r="G101" s="77">
        <v>2</v>
      </c>
      <c r="H101" s="152">
        <v>473</v>
      </c>
      <c r="I101" s="77">
        <v>474</v>
      </c>
      <c r="J101" s="78" t="s">
        <v>516</v>
      </c>
      <c r="K101" s="156" t="s">
        <v>230</v>
      </c>
      <c r="L101" s="77">
        <f t="shared" si="2"/>
        <v>99.367088607594937</v>
      </c>
      <c r="M101" s="356">
        <v>910</v>
      </c>
      <c r="N101" s="372" t="s">
        <v>394</v>
      </c>
      <c r="O101" s="373">
        <v>0.52</v>
      </c>
      <c r="P101" s="84" t="s">
        <v>358</v>
      </c>
      <c r="Q101" s="84" t="s">
        <v>469</v>
      </c>
      <c r="R101" s="84" t="s">
        <v>488</v>
      </c>
      <c r="S101" s="37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</row>
    <row r="102" spans="1:39" ht="13.5" customHeight="1" x14ac:dyDescent="0.2">
      <c r="A102" s="85"/>
      <c r="B102" s="82" t="s">
        <v>239</v>
      </c>
      <c r="C102" s="320"/>
      <c r="D102" s="85" t="s">
        <v>240</v>
      </c>
      <c r="E102" s="85">
        <v>626</v>
      </c>
      <c r="F102" s="85">
        <v>859</v>
      </c>
      <c r="G102" s="85">
        <v>1</v>
      </c>
      <c r="H102" s="153">
        <v>231</v>
      </c>
      <c r="I102" s="85">
        <v>233</v>
      </c>
      <c r="J102" s="153" t="s">
        <v>517</v>
      </c>
      <c r="K102" s="157" t="s">
        <v>242</v>
      </c>
      <c r="L102" s="84">
        <f t="shared" si="2"/>
        <v>98.712446351931334</v>
      </c>
      <c r="M102" s="320"/>
      <c r="N102" s="320"/>
      <c r="O102" s="320"/>
      <c r="P102" s="85"/>
      <c r="Q102" s="85"/>
      <c r="R102" s="85"/>
      <c r="S102" s="320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</row>
    <row r="103" spans="1:39" ht="13.5" customHeight="1" x14ac:dyDescent="0.2">
      <c r="A103" s="77" t="s">
        <v>518</v>
      </c>
      <c r="B103" s="75" t="s">
        <v>232</v>
      </c>
      <c r="C103" s="356" t="s">
        <v>519</v>
      </c>
      <c r="D103" s="77" t="s">
        <v>228</v>
      </c>
      <c r="E103" s="77">
        <v>78</v>
      </c>
      <c r="F103" s="77">
        <v>574</v>
      </c>
      <c r="G103" s="77">
        <v>2</v>
      </c>
      <c r="H103" s="77">
        <v>473</v>
      </c>
      <c r="I103" s="77">
        <v>474</v>
      </c>
      <c r="J103" s="77" t="s">
        <v>520</v>
      </c>
      <c r="K103" s="156" t="s">
        <v>230</v>
      </c>
      <c r="L103" s="77">
        <f t="shared" si="2"/>
        <v>99.367088607594937</v>
      </c>
      <c r="M103" s="356">
        <v>908</v>
      </c>
      <c r="N103" s="356" t="s">
        <v>394</v>
      </c>
      <c r="O103" s="371">
        <v>0.52</v>
      </c>
      <c r="P103" s="77" t="s">
        <v>413</v>
      </c>
      <c r="Q103" s="77" t="s">
        <v>521</v>
      </c>
      <c r="R103" s="77" t="s">
        <v>522</v>
      </c>
      <c r="S103" s="356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</row>
    <row r="104" spans="1:39" ht="13.5" customHeight="1" x14ac:dyDescent="0.2">
      <c r="A104" s="85"/>
      <c r="B104" s="82" t="s">
        <v>239</v>
      </c>
      <c r="C104" s="320"/>
      <c r="D104" s="85" t="s">
        <v>240</v>
      </c>
      <c r="E104" s="84">
        <v>624</v>
      </c>
      <c r="F104" s="84">
        <v>857</v>
      </c>
      <c r="G104" s="84">
        <v>1</v>
      </c>
      <c r="H104" s="84">
        <v>231</v>
      </c>
      <c r="I104" s="84">
        <v>233</v>
      </c>
      <c r="J104" s="84" t="s">
        <v>523</v>
      </c>
      <c r="K104" s="157" t="s">
        <v>242</v>
      </c>
      <c r="L104" s="85">
        <f t="shared" si="2"/>
        <v>98.712446351931334</v>
      </c>
      <c r="M104" s="320"/>
      <c r="N104" s="360"/>
      <c r="O104" s="360"/>
      <c r="P104" s="84"/>
      <c r="Q104" s="84"/>
      <c r="R104" s="84"/>
      <c r="S104" s="360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</row>
    <row r="105" spans="1:39" ht="14.25" customHeight="1" x14ac:dyDescent="0.2">
      <c r="A105" s="37" t="s">
        <v>524</v>
      </c>
      <c r="B105" s="22" t="s">
        <v>232</v>
      </c>
      <c r="C105" s="317" t="s">
        <v>483</v>
      </c>
      <c r="D105" s="37" t="s">
        <v>228</v>
      </c>
      <c r="E105" s="37">
        <v>78</v>
      </c>
      <c r="F105" s="37">
        <v>576</v>
      </c>
      <c r="G105" s="37">
        <v>2</v>
      </c>
      <c r="H105" s="37">
        <v>473</v>
      </c>
      <c r="I105" s="37">
        <v>474</v>
      </c>
      <c r="J105" s="37">
        <v>583.1</v>
      </c>
      <c r="K105" s="158" t="s">
        <v>230</v>
      </c>
      <c r="L105" s="37">
        <f t="shared" si="2"/>
        <v>99.367088607594937</v>
      </c>
      <c r="M105" s="364">
        <v>792</v>
      </c>
      <c r="N105" s="158"/>
      <c r="O105" s="159"/>
      <c r="P105" s="366"/>
      <c r="Q105" s="61"/>
      <c r="R105" s="61"/>
      <c r="S105" s="374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</row>
    <row r="106" spans="1:39" ht="13.5" customHeight="1" x14ac:dyDescent="0.2">
      <c r="A106" s="30"/>
      <c r="B106" s="18" t="s">
        <v>239</v>
      </c>
      <c r="C106" s="320"/>
      <c r="D106" s="30" t="s">
        <v>240</v>
      </c>
      <c r="E106" s="30">
        <v>626</v>
      </c>
      <c r="F106" s="30">
        <v>788</v>
      </c>
      <c r="G106" s="30">
        <v>1</v>
      </c>
      <c r="H106" s="30">
        <v>163</v>
      </c>
      <c r="I106" s="30">
        <v>233</v>
      </c>
      <c r="J106" s="30">
        <v>176.6</v>
      </c>
      <c r="K106" s="74" t="s">
        <v>242</v>
      </c>
      <c r="L106" s="30">
        <f t="shared" si="2"/>
        <v>69.527896995708147</v>
      </c>
      <c r="M106" s="365"/>
      <c r="N106" s="74"/>
      <c r="O106" s="160"/>
      <c r="P106" s="367"/>
      <c r="Q106" s="52"/>
      <c r="R106" s="52"/>
      <c r="S106" s="375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</row>
    <row r="107" spans="1:39" ht="13.5" customHeight="1" x14ac:dyDescent="0.2">
      <c r="A107" s="37" t="s">
        <v>525</v>
      </c>
      <c r="B107" s="22" t="s">
        <v>232</v>
      </c>
      <c r="C107" s="317" t="s">
        <v>476</v>
      </c>
      <c r="D107" s="37" t="s">
        <v>228</v>
      </c>
      <c r="E107" s="37">
        <v>2</v>
      </c>
      <c r="F107" s="37">
        <v>457</v>
      </c>
      <c r="G107" s="37">
        <v>46</v>
      </c>
      <c r="H107" s="37">
        <v>473</v>
      </c>
      <c r="I107" s="37">
        <v>474</v>
      </c>
      <c r="J107" s="37">
        <v>558.66999999999996</v>
      </c>
      <c r="K107" s="158" t="s">
        <v>230</v>
      </c>
      <c r="L107" s="37">
        <f t="shared" si="2"/>
        <v>90.084388185654007</v>
      </c>
      <c r="M107" s="364">
        <v>587</v>
      </c>
      <c r="N107" s="74"/>
      <c r="O107" s="160"/>
      <c r="P107" s="368"/>
      <c r="Q107" s="52"/>
      <c r="R107" s="52"/>
      <c r="S107" s="376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</row>
    <row r="108" spans="1:39" ht="13.5" customHeight="1" x14ac:dyDescent="0.2">
      <c r="A108" s="30"/>
      <c r="B108" s="18" t="s">
        <v>239</v>
      </c>
      <c r="C108" s="320"/>
      <c r="D108" s="30" t="s">
        <v>240</v>
      </c>
      <c r="E108" s="30">
        <v>507</v>
      </c>
      <c r="F108" s="30">
        <v>575</v>
      </c>
      <c r="G108" s="30">
        <v>1</v>
      </c>
      <c r="H108" s="30">
        <v>70</v>
      </c>
      <c r="I108" s="30">
        <v>233</v>
      </c>
      <c r="J108" s="30">
        <v>71.75</v>
      </c>
      <c r="K108" s="74" t="s">
        <v>242</v>
      </c>
      <c r="L108" s="30">
        <f t="shared" si="2"/>
        <v>29.613733905579398</v>
      </c>
      <c r="M108" s="365"/>
      <c r="N108" s="69"/>
      <c r="O108" s="162"/>
      <c r="P108" s="369"/>
      <c r="Q108" s="64"/>
      <c r="R108" s="64"/>
      <c r="S108" s="377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</row>
    <row r="109" spans="1:39" ht="13.5" customHeight="1" x14ac:dyDescent="0.2">
      <c r="A109" s="77" t="s">
        <v>526</v>
      </c>
      <c r="B109" s="75" t="s">
        <v>232</v>
      </c>
      <c r="C109" s="356" t="s">
        <v>483</v>
      </c>
      <c r="D109" s="77" t="s">
        <v>228</v>
      </c>
      <c r="E109" s="77">
        <v>78</v>
      </c>
      <c r="F109" s="77">
        <v>576</v>
      </c>
      <c r="G109" s="77">
        <v>2</v>
      </c>
      <c r="H109" s="77">
        <v>473</v>
      </c>
      <c r="I109" s="77">
        <v>474</v>
      </c>
      <c r="J109" s="77" t="s">
        <v>527</v>
      </c>
      <c r="K109" s="156" t="s">
        <v>230</v>
      </c>
      <c r="L109" s="77">
        <f t="shared" si="2"/>
        <v>99.367088607594937</v>
      </c>
      <c r="M109" s="356">
        <v>910</v>
      </c>
      <c r="N109" s="372" t="s">
        <v>282</v>
      </c>
      <c r="O109" s="373">
        <v>0.51</v>
      </c>
      <c r="P109" s="84" t="s">
        <v>358</v>
      </c>
      <c r="Q109" s="84" t="s">
        <v>469</v>
      </c>
      <c r="R109" s="84" t="s">
        <v>488</v>
      </c>
      <c r="S109" s="37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</row>
    <row r="110" spans="1:39" ht="14.25" customHeight="1" x14ac:dyDescent="0.2">
      <c r="A110" s="85"/>
      <c r="B110" s="82" t="s">
        <v>239</v>
      </c>
      <c r="C110" s="320"/>
      <c r="D110" s="85" t="s">
        <v>240</v>
      </c>
      <c r="E110" s="85">
        <v>626</v>
      </c>
      <c r="F110" s="85">
        <v>859</v>
      </c>
      <c r="G110" s="85">
        <v>1</v>
      </c>
      <c r="H110" s="85">
        <v>231</v>
      </c>
      <c r="I110" s="85">
        <v>233</v>
      </c>
      <c r="J110" s="85" t="s">
        <v>528</v>
      </c>
      <c r="K110" s="157" t="s">
        <v>242</v>
      </c>
      <c r="L110" s="85">
        <f t="shared" si="2"/>
        <v>98.712446351931334</v>
      </c>
      <c r="M110" s="320"/>
      <c r="N110" s="360"/>
      <c r="O110" s="360"/>
      <c r="P110" s="84"/>
      <c r="Q110" s="84"/>
      <c r="R110" s="84"/>
      <c r="S110" s="360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</row>
    <row r="111" spans="1:39" ht="13.5" customHeight="1" x14ac:dyDescent="0.2">
      <c r="A111" s="26" t="s">
        <v>529</v>
      </c>
      <c r="B111" s="7" t="s">
        <v>239</v>
      </c>
      <c r="C111" s="26"/>
      <c r="D111" s="26" t="s">
        <v>240</v>
      </c>
      <c r="E111" s="26">
        <v>26</v>
      </c>
      <c r="F111" s="26">
        <v>100</v>
      </c>
      <c r="G111" s="26">
        <v>160</v>
      </c>
      <c r="H111" s="26">
        <v>231</v>
      </c>
      <c r="I111" s="26">
        <v>233</v>
      </c>
      <c r="J111" s="26">
        <v>57.6</v>
      </c>
      <c r="K111" s="71" t="s">
        <v>242</v>
      </c>
      <c r="L111" s="37">
        <f t="shared" si="2"/>
        <v>30.472103004291846</v>
      </c>
      <c r="M111" s="158">
        <v>151</v>
      </c>
      <c r="N111" s="158"/>
      <c r="O111" s="159"/>
      <c r="P111" s="61"/>
      <c r="Q111" s="61"/>
      <c r="R111" s="61"/>
      <c r="S111" s="6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</row>
    <row r="112" spans="1:39" ht="13.5" customHeight="1" x14ac:dyDescent="0.2">
      <c r="A112" s="26" t="s">
        <v>530</v>
      </c>
      <c r="B112" s="7" t="s">
        <v>239</v>
      </c>
      <c r="C112" s="26"/>
      <c r="D112" s="26" t="s">
        <v>240</v>
      </c>
      <c r="E112" s="26">
        <v>26</v>
      </c>
      <c r="F112" s="26">
        <v>100</v>
      </c>
      <c r="G112" s="26">
        <v>160</v>
      </c>
      <c r="H112" s="26">
        <v>231</v>
      </c>
      <c r="I112" s="26">
        <v>233</v>
      </c>
      <c r="J112" s="26">
        <v>57.6</v>
      </c>
      <c r="K112" s="71" t="s">
        <v>242</v>
      </c>
      <c r="L112" s="37">
        <f t="shared" si="2"/>
        <v>30.472103004291846</v>
      </c>
      <c r="M112" s="158">
        <v>151</v>
      </c>
      <c r="N112" s="74"/>
      <c r="O112" s="160"/>
      <c r="P112" s="52"/>
      <c r="Q112" s="52"/>
      <c r="R112" s="52"/>
      <c r="S112" s="58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</row>
    <row r="113" spans="1:39" ht="13.5" customHeight="1" x14ac:dyDescent="0.2">
      <c r="A113" s="37" t="s">
        <v>531</v>
      </c>
      <c r="B113" s="22" t="s">
        <v>232</v>
      </c>
      <c r="C113" s="317" t="s">
        <v>478</v>
      </c>
      <c r="D113" s="37" t="s">
        <v>228</v>
      </c>
      <c r="E113" s="37">
        <v>78</v>
      </c>
      <c r="F113" s="37">
        <v>320</v>
      </c>
      <c r="G113" s="37">
        <v>2</v>
      </c>
      <c r="H113" s="37">
        <v>232</v>
      </c>
      <c r="I113" s="37">
        <v>474</v>
      </c>
      <c r="J113" s="37" t="s">
        <v>532</v>
      </c>
      <c r="K113" s="158" t="s">
        <v>230</v>
      </c>
      <c r="L113" s="37">
        <f t="shared" si="2"/>
        <v>48.52320675105485</v>
      </c>
      <c r="M113" s="364">
        <v>881</v>
      </c>
      <c r="N113" s="74"/>
      <c r="O113" s="160"/>
      <c r="P113" s="368"/>
      <c r="Q113" s="52"/>
      <c r="R113" s="52"/>
      <c r="S113" s="376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</row>
    <row r="114" spans="1:39" ht="13.5" customHeight="1" x14ac:dyDescent="0.2">
      <c r="A114" s="34"/>
      <c r="B114" s="16" t="s">
        <v>232</v>
      </c>
      <c r="C114" s="318"/>
      <c r="D114" s="34" t="s">
        <v>228</v>
      </c>
      <c r="E114" s="34">
        <v>325</v>
      </c>
      <c r="F114" s="34">
        <v>547</v>
      </c>
      <c r="G114" s="34">
        <v>262</v>
      </c>
      <c r="H114" s="34">
        <v>473</v>
      </c>
      <c r="I114" s="34">
        <v>474</v>
      </c>
      <c r="J114" s="34" t="s">
        <v>533</v>
      </c>
      <c r="K114" s="74" t="s">
        <v>230</v>
      </c>
      <c r="L114" s="34">
        <f t="shared" si="2"/>
        <v>44.514767932489448</v>
      </c>
      <c r="M114" s="344"/>
      <c r="N114" s="74"/>
      <c r="O114" s="160"/>
      <c r="P114" s="367"/>
      <c r="Q114" s="52"/>
      <c r="R114" s="52"/>
      <c r="S114" s="375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</row>
    <row r="115" spans="1:39" ht="13.5" customHeight="1" x14ac:dyDescent="0.2">
      <c r="A115" s="30"/>
      <c r="B115" s="18" t="s">
        <v>239</v>
      </c>
      <c r="C115" s="320"/>
      <c r="D115" s="30" t="s">
        <v>240</v>
      </c>
      <c r="E115" s="30">
        <v>597</v>
      </c>
      <c r="F115" s="30">
        <v>830</v>
      </c>
      <c r="G115" s="30">
        <v>1</v>
      </c>
      <c r="H115" s="30">
        <v>231</v>
      </c>
      <c r="I115" s="30">
        <v>233</v>
      </c>
      <c r="J115" s="30" t="s">
        <v>534</v>
      </c>
      <c r="K115" s="69" t="s">
        <v>242</v>
      </c>
      <c r="L115" s="30">
        <f t="shared" si="2"/>
        <v>98.712446351931334</v>
      </c>
      <c r="M115" s="365"/>
      <c r="N115" s="69"/>
      <c r="O115" s="162"/>
      <c r="P115" s="369"/>
      <c r="Q115" s="64"/>
      <c r="R115" s="64"/>
      <c r="S115" s="377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</row>
    <row r="116" spans="1:39" ht="13.5" customHeight="1" x14ac:dyDescent="0.2">
      <c r="A116" s="77" t="s">
        <v>535</v>
      </c>
      <c r="B116" s="75" t="s">
        <v>232</v>
      </c>
      <c r="C116" s="356" t="s">
        <v>483</v>
      </c>
      <c r="D116" s="77" t="s">
        <v>228</v>
      </c>
      <c r="E116" s="77">
        <v>78</v>
      </c>
      <c r="F116" s="77">
        <v>576</v>
      </c>
      <c r="G116" s="77">
        <v>2</v>
      </c>
      <c r="H116" s="77">
        <v>473</v>
      </c>
      <c r="I116" s="77">
        <v>474</v>
      </c>
      <c r="J116" s="77" t="s">
        <v>536</v>
      </c>
      <c r="K116" s="156" t="s">
        <v>230</v>
      </c>
      <c r="L116" s="77">
        <f t="shared" si="2"/>
        <v>99.367088607594937</v>
      </c>
      <c r="M116" s="356">
        <v>932</v>
      </c>
      <c r="N116" s="372" t="s">
        <v>282</v>
      </c>
      <c r="O116" s="373">
        <v>0.51</v>
      </c>
      <c r="P116" s="84" t="s">
        <v>397</v>
      </c>
      <c r="Q116" s="84" t="s">
        <v>521</v>
      </c>
      <c r="R116" s="84" t="s">
        <v>537</v>
      </c>
      <c r="S116" s="37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</row>
    <row r="117" spans="1:39" ht="14.25" customHeight="1" x14ac:dyDescent="0.2">
      <c r="A117" s="85"/>
      <c r="B117" s="82" t="s">
        <v>239</v>
      </c>
      <c r="C117" s="320"/>
      <c r="D117" s="85" t="s">
        <v>240</v>
      </c>
      <c r="E117" s="85">
        <v>626</v>
      </c>
      <c r="F117" s="85">
        <v>859</v>
      </c>
      <c r="G117" s="85">
        <v>1</v>
      </c>
      <c r="H117" s="85">
        <v>231</v>
      </c>
      <c r="I117" s="85">
        <v>233</v>
      </c>
      <c r="J117" s="85" t="s">
        <v>538</v>
      </c>
      <c r="K117" s="157" t="s">
        <v>242</v>
      </c>
      <c r="L117" s="85">
        <f t="shared" si="2"/>
        <v>98.712446351931334</v>
      </c>
      <c r="M117" s="320"/>
      <c r="N117" s="360"/>
      <c r="O117" s="360"/>
      <c r="P117" s="84"/>
      <c r="Q117" s="84"/>
      <c r="R117" s="84"/>
      <c r="S117" s="360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</row>
    <row r="118" spans="1:39" ht="13.5" customHeight="1" x14ac:dyDescent="0.2">
      <c r="A118" s="37" t="s">
        <v>539</v>
      </c>
      <c r="B118" s="22" t="s">
        <v>232</v>
      </c>
      <c r="C118" s="317" t="s">
        <v>540</v>
      </c>
      <c r="D118" s="37" t="s">
        <v>228</v>
      </c>
      <c r="E118" s="37">
        <v>2</v>
      </c>
      <c r="F118" s="37">
        <v>127</v>
      </c>
      <c r="G118" s="37">
        <v>360</v>
      </c>
      <c r="H118" s="37">
        <v>473</v>
      </c>
      <c r="I118" s="37">
        <v>474</v>
      </c>
      <c r="J118" s="37" t="s">
        <v>541</v>
      </c>
      <c r="K118" s="158" t="s">
        <v>230</v>
      </c>
      <c r="L118" s="37">
        <f t="shared" si="2"/>
        <v>23.839662447257385</v>
      </c>
      <c r="M118" s="364">
        <v>461</v>
      </c>
      <c r="N118" s="158"/>
      <c r="O118" s="159"/>
      <c r="P118" s="366"/>
      <c r="Q118" s="61"/>
      <c r="R118" s="61"/>
      <c r="S118" s="374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</row>
    <row r="119" spans="1:39" ht="13.5" customHeight="1" x14ac:dyDescent="0.2">
      <c r="A119" s="30"/>
      <c r="B119" s="18" t="s">
        <v>239</v>
      </c>
      <c r="C119" s="320"/>
      <c r="D119" s="30" t="s">
        <v>240</v>
      </c>
      <c r="E119" s="30">
        <v>177</v>
      </c>
      <c r="F119" s="30">
        <v>410</v>
      </c>
      <c r="G119" s="30">
        <v>1</v>
      </c>
      <c r="H119" s="30">
        <v>231</v>
      </c>
      <c r="I119" s="30">
        <v>233</v>
      </c>
      <c r="J119" s="30" t="s">
        <v>542</v>
      </c>
      <c r="K119" s="69" t="s">
        <v>242</v>
      </c>
      <c r="L119" s="30">
        <f t="shared" si="2"/>
        <v>98.712446351931334</v>
      </c>
      <c r="M119" s="365"/>
      <c r="N119" s="69"/>
      <c r="O119" s="162"/>
      <c r="P119" s="369"/>
      <c r="Q119" s="64"/>
      <c r="R119" s="64"/>
      <c r="S119" s="377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</row>
    <row r="120" spans="1:39" ht="13.5" customHeight="1" x14ac:dyDescent="0.2">
      <c r="A120" s="96" t="s">
        <v>543</v>
      </c>
      <c r="B120" s="101" t="s">
        <v>232</v>
      </c>
      <c r="C120" s="357" t="s">
        <v>483</v>
      </c>
      <c r="D120" s="96" t="s">
        <v>228</v>
      </c>
      <c r="E120" s="96">
        <v>78</v>
      </c>
      <c r="F120" s="96">
        <v>576</v>
      </c>
      <c r="G120" s="96">
        <v>2</v>
      </c>
      <c r="H120" s="96">
        <v>473</v>
      </c>
      <c r="I120" s="96">
        <v>474</v>
      </c>
      <c r="J120" s="96">
        <v>576.42999999999995</v>
      </c>
      <c r="K120" s="165" t="s">
        <v>230</v>
      </c>
      <c r="L120" s="96">
        <f t="shared" si="2"/>
        <v>99.367088607594937</v>
      </c>
      <c r="M120" s="357">
        <v>910</v>
      </c>
      <c r="N120" s="105"/>
      <c r="O120" s="166"/>
      <c r="P120" s="105"/>
      <c r="Q120" s="105"/>
      <c r="R120" s="105"/>
      <c r="S120" s="105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</row>
    <row r="121" spans="1:39" ht="13.5" customHeight="1" x14ac:dyDescent="0.2">
      <c r="A121" s="103"/>
      <c r="B121" s="114" t="s">
        <v>239</v>
      </c>
      <c r="C121" s="320"/>
      <c r="D121" s="103" t="s">
        <v>240</v>
      </c>
      <c r="E121" s="103">
        <v>626</v>
      </c>
      <c r="F121" s="103">
        <v>859</v>
      </c>
      <c r="G121" s="103">
        <v>1</v>
      </c>
      <c r="H121" s="103">
        <v>231</v>
      </c>
      <c r="I121" s="103">
        <v>233</v>
      </c>
      <c r="J121" s="103">
        <v>251.74</v>
      </c>
      <c r="K121" s="104" t="s">
        <v>242</v>
      </c>
      <c r="L121" s="103">
        <f t="shared" si="2"/>
        <v>98.712446351931334</v>
      </c>
      <c r="M121" s="320"/>
      <c r="N121" s="105"/>
      <c r="O121" s="166"/>
      <c r="P121" s="105"/>
      <c r="Q121" s="105"/>
      <c r="R121" s="105"/>
      <c r="S121" s="105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</row>
    <row r="122" spans="1:39" ht="13.5" customHeight="1" x14ac:dyDescent="0.2">
      <c r="A122" s="96" t="s">
        <v>544</v>
      </c>
      <c r="B122" s="101" t="s">
        <v>232</v>
      </c>
      <c r="C122" s="357" t="s">
        <v>483</v>
      </c>
      <c r="D122" s="96" t="s">
        <v>228</v>
      </c>
      <c r="E122" s="96">
        <v>78</v>
      </c>
      <c r="F122" s="96">
        <v>576</v>
      </c>
      <c r="G122" s="96">
        <v>2</v>
      </c>
      <c r="H122" s="96">
        <v>473</v>
      </c>
      <c r="I122" s="96">
        <v>474</v>
      </c>
      <c r="J122" s="96">
        <v>576.42999999999995</v>
      </c>
      <c r="K122" s="165" t="s">
        <v>230</v>
      </c>
      <c r="L122" s="96">
        <f t="shared" si="2"/>
        <v>99.367088607594937</v>
      </c>
      <c r="M122" s="357">
        <v>910</v>
      </c>
      <c r="N122" s="105" t="s">
        <v>282</v>
      </c>
      <c r="O122" s="166">
        <v>0.52</v>
      </c>
      <c r="P122" s="105" t="s">
        <v>358</v>
      </c>
      <c r="Q122" s="105" t="s">
        <v>469</v>
      </c>
      <c r="R122" s="105" t="s">
        <v>545</v>
      </c>
      <c r="S122" s="105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</row>
    <row r="123" spans="1:39" ht="13.5" customHeight="1" x14ac:dyDescent="0.2">
      <c r="A123" s="103"/>
      <c r="B123" s="114" t="s">
        <v>239</v>
      </c>
      <c r="C123" s="320"/>
      <c r="D123" s="103" t="s">
        <v>240</v>
      </c>
      <c r="E123" s="103">
        <v>626</v>
      </c>
      <c r="F123" s="103">
        <v>859</v>
      </c>
      <c r="G123" s="103">
        <v>1</v>
      </c>
      <c r="H123" s="103">
        <v>231</v>
      </c>
      <c r="I123" s="103">
        <v>233</v>
      </c>
      <c r="J123" s="103">
        <v>251.74</v>
      </c>
      <c r="K123" s="104" t="s">
        <v>242</v>
      </c>
      <c r="L123" s="103">
        <f t="shared" si="2"/>
        <v>98.712446351931334</v>
      </c>
      <c r="M123" s="320"/>
      <c r="N123" s="105"/>
      <c r="O123" s="166"/>
      <c r="P123" s="105"/>
      <c r="Q123" s="105"/>
      <c r="R123" s="105"/>
      <c r="S123" s="105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</row>
    <row r="124" spans="1:39" ht="13.5" customHeight="1" x14ac:dyDescent="0.2">
      <c r="A124" s="96" t="s">
        <v>546</v>
      </c>
      <c r="B124" s="101" t="s">
        <v>232</v>
      </c>
      <c r="C124" s="357" t="s">
        <v>483</v>
      </c>
      <c r="D124" s="96" t="s">
        <v>228</v>
      </c>
      <c r="E124" s="96">
        <v>78</v>
      </c>
      <c r="F124" s="96">
        <v>576</v>
      </c>
      <c r="G124" s="96">
        <v>2</v>
      </c>
      <c r="H124" s="96">
        <v>473</v>
      </c>
      <c r="I124" s="96">
        <v>474</v>
      </c>
      <c r="J124" s="96">
        <v>576.42999999999995</v>
      </c>
      <c r="K124" s="165" t="s">
        <v>230</v>
      </c>
      <c r="L124" s="96">
        <f t="shared" si="2"/>
        <v>99.367088607594937</v>
      </c>
      <c r="M124" s="357">
        <v>910</v>
      </c>
      <c r="N124" s="105"/>
      <c r="O124" s="166"/>
      <c r="P124" s="105"/>
      <c r="Q124" s="105"/>
      <c r="R124" s="105"/>
      <c r="S124" s="105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</row>
    <row r="125" spans="1:39" ht="13.5" customHeight="1" x14ac:dyDescent="0.2">
      <c r="A125" s="103"/>
      <c r="B125" s="114" t="s">
        <v>239</v>
      </c>
      <c r="C125" s="320"/>
      <c r="D125" s="103" t="s">
        <v>240</v>
      </c>
      <c r="E125" s="103">
        <v>626</v>
      </c>
      <c r="F125" s="103">
        <v>859</v>
      </c>
      <c r="G125" s="103">
        <v>1</v>
      </c>
      <c r="H125" s="103">
        <v>231</v>
      </c>
      <c r="I125" s="103">
        <v>233</v>
      </c>
      <c r="J125" s="103">
        <v>251.74</v>
      </c>
      <c r="K125" s="109" t="s">
        <v>242</v>
      </c>
      <c r="L125" s="103">
        <f t="shared" si="2"/>
        <v>98.712446351931334</v>
      </c>
      <c r="M125" s="360"/>
      <c r="N125" s="105"/>
      <c r="O125" s="166"/>
      <c r="P125" s="105"/>
      <c r="Q125" s="105"/>
      <c r="R125" s="105"/>
      <c r="S125" s="105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</row>
    <row r="126" spans="1:39" ht="13.5" customHeight="1" x14ac:dyDescent="0.2">
      <c r="A126" s="26" t="s">
        <v>547</v>
      </c>
      <c r="B126" s="7" t="s">
        <v>239</v>
      </c>
      <c r="C126" s="26"/>
      <c r="D126" s="163" t="s">
        <v>240</v>
      </c>
      <c r="E126" s="26">
        <v>2</v>
      </c>
      <c r="F126" s="26">
        <v>116</v>
      </c>
      <c r="G126" s="26">
        <v>62</v>
      </c>
      <c r="H126" s="26">
        <v>175</v>
      </c>
      <c r="I126" s="26">
        <v>233</v>
      </c>
      <c r="J126" s="26">
        <v>121.03</v>
      </c>
      <c r="K126" s="71" t="s">
        <v>242</v>
      </c>
      <c r="L126" s="37">
        <f t="shared" si="2"/>
        <v>48.497854077253216</v>
      </c>
      <c r="M126" s="71">
        <v>119</v>
      </c>
      <c r="N126" s="71"/>
      <c r="O126" s="164"/>
      <c r="P126" s="72"/>
      <c r="Q126" s="72"/>
      <c r="R126" s="72"/>
      <c r="S126" s="67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</row>
    <row r="127" spans="1:39" ht="13.5" customHeight="1" x14ac:dyDescent="0.2">
      <c r="A127" s="77" t="s">
        <v>548</v>
      </c>
      <c r="B127" s="75" t="s">
        <v>232</v>
      </c>
      <c r="C127" s="356" t="s">
        <v>549</v>
      </c>
      <c r="D127" s="77" t="s">
        <v>228</v>
      </c>
      <c r="E127" s="77">
        <v>7</v>
      </c>
      <c r="F127" s="77">
        <v>436</v>
      </c>
      <c r="G127" s="77">
        <v>63</v>
      </c>
      <c r="H127" s="77">
        <v>473</v>
      </c>
      <c r="I127" s="77">
        <v>474</v>
      </c>
      <c r="J127" s="77">
        <v>572.48</v>
      </c>
      <c r="K127" s="156" t="s">
        <v>230</v>
      </c>
      <c r="L127" s="77">
        <f t="shared" si="2"/>
        <v>86.497890295358644</v>
      </c>
      <c r="M127" s="356">
        <v>755</v>
      </c>
      <c r="N127" s="372" t="s">
        <v>282</v>
      </c>
      <c r="O127" s="167">
        <v>0.55000000000000004</v>
      </c>
      <c r="P127" s="84" t="s">
        <v>284</v>
      </c>
      <c r="Q127" s="84" t="s">
        <v>419</v>
      </c>
      <c r="R127" s="84" t="s">
        <v>550</v>
      </c>
      <c r="S127" s="168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</row>
    <row r="128" spans="1:39" ht="13.5" customHeight="1" x14ac:dyDescent="0.2">
      <c r="A128" s="85"/>
      <c r="B128" s="82" t="s">
        <v>239</v>
      </c>
      <c r="C128" s="320"/>
      <c r="D128" s="85" t="s">
        <v>240</v>
      </c>
      <c r="E128" s="85">
        <v>486</v>
      </c>
      <c r="F128" s="85">
        <v>720</v>
      </c>
      <c r="G128" s="85">
        <v>1</v>
      </c>
      <c r="H128" s="85">
        <v>232</v>
      </c>
      <c r="I128" s="85">
        <v>233</v>
      </c>
      <c r="J128" s="85">
        <v>247.89</v>
      </c>
      <c r="K128" s="83" t="s">
        <v>242</v>
      </c>
      <c r="L128" s="85">
        <f t="shared" si="2"/>
        <v>99.141630901287556</v>
      </c>
      <c r="M128" s="320"/>
      <c r="N128" s="360"/>
      <c r="O128" s="167"/>
      <c r="P128" s="84"/>
      <c r="Q128" s="84"/>
      <c r="R128" s="84"/>
      <c r="S128" s="168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</row>
    <row r="129" spans="1:39" ht="13.5" customHeight="1" x14ac:dyDescent="0.2">
      <c r="A129" s="26" t="s">
        <v>551</v>
      </c>
      <c r="B129" s="18" t="s">
        <v>239</v>
      </c>
      <c r="C129" s="26" t="s">
        <v>10</v>
      </c>
      <c r="D129" s="30" t="s">
        <v>240</v>
      </c>
      <c r="E129" s="26">
        <v>1</v>
      </c>
      <c r="F129" s="26">
        <v>141</v>
      </c>
      <c r="G129" s="26">
        <v>96</v>
      </c>
      <c r="H129" s="26">
        <v>232</v>
      </c>
      <c r="I129" s="26">
        <v>233</v>
      </c>
      <c r="J129" s="26" t="s">
        <v>552</v>
      </c>
      <c r="K129" s="71" t="s">
        <v>242</v>
      </c>
      <c r="L129" s="37">
        <f t="shared" si="2"/>
        <v>58.369098712446352</v>
      </c>
      <c r="M129" s="71">
        <v>427</v>
      </c>
      <c r="N129" s="158"/>
      <c r="O129" s="159"/>
      <c r="P129" s="61"/>
      <c r="Q129" s="61"/>
      <c r="R129" s="61"/>
      <c r="S129" s="6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</row>
    <row r="130" spans="1:39" ht="13.5" customHeight="1" x14ac:dyDescent="0.2">
      <c r="A130" s="26" t="s">
        <v>553</v>
      </c>
      <c r="B130" s="18" t="s">
        <v>239</v>
      </c>
      <c r="C130" s="26" t="s">
        <v>554</v>
      </c>
      <c r="D130" s="30" t="s">
        <v>240</v>
      </c>
      <c r="E130" s="26">
        <v>59</v>
      </c>
      <c r="F130" s="26">
        <v>293</v>
      </c>
      <c r="G130" s="26">
        <v>1</v>
      </c>
      <c r="H130" s="26">
        <v>232</v>
      </c>
      <c r="I130" s="26">
        <v>233</v>
      </c>
      <c r="J130" s="26" t="s">
        <v>555</v>
      </c>
      <c r="K130" s="71" t="s">
        <v>242</v>
      </c>
      <c r="L130" s="37">
        <f t="shared" si="2"/>
        <v>99.141630901287556</v>
      </c>
      <c r="M130" s="71">
        <v>328</v>
      </c>
      <c r="N130" s="69"/>
      <c r="O130" s="162"/>
      <c r="P130" s="64"/>
      <c r="Q130" s="64"/>
      <c r="R130" s="64"/>
      <c r="S130" s="59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</row>
    <row r="131" spans="1:39" ht="13.5" customHeight="1" x14ac:dyDescent="0.2">
      <c r="A131" s="77" t="s">
        <v>556</v>
      </c>
      <c r="B131" s="75" t="s">
        <v>232</v>
      </c>
      <c r="C131" s="356" t="s">
        <v>557</v>
      </c>
      <c r="D131" s="77" t="s">
        <v>228</v>
      </c>
      <c r="E131" s="77">
        <v>67</v>
      </c>
      <c r="F131" s="77">
        <v>559</v>
      </c>
      <c r="G131" s="77">
        <v>2</v>
      </c>
      <c r="H131" s="77">
        <v>473</v>
      </c>
      <c r="I131" s="77">
        <v>474</v>
      </c>
      <c r="J131" s="77">
        <v>593.64</v>
      </c>
      <c r="K131" s="156" t="s">
        <v>230</v>
      </c>
      <c r="L131" s="77">
        <f t="shared" si="2"/>
        <v>99.367088607594937</v>
      </c>
      <c r="M131" s="356">
        <v>878</v>
      </c>
      <c r="N131" s="157" t="s">
        <v>282</v>
      </c>
      <c r="O131" s="169">
        <v>0.54</v>
      </c>
      <c r="P131" s="84" t="s">
        <v>358</v>
      </c>
      <c r="Q131" s="157" t="s">
        <v>419</v>
      </c>
      <c r="R131" s="84" t="s">
        <v>558</v>
      </c>
      <c r="S131" s="37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</row>
    <row r="132" spans="1:39" ht="13.5" customHeight="1" x14ac:dyDescent="0.2">
      <c r="A132" s="85"/>
      <c r="B132" s="82" t="s">
        <v>239</v>
      </c>
      <c r="C132" s="320"/>
      <c r="D132" s="85" t="s">
        <v>240</v>
      </c>
      <c r="E132" s="85">
        <v>609</v>
      </c>
      <c r="F132" s="85">
        <v>843</v>
      </c>
      <c r="G132" s="85">
        <v>1</v>
      </c>
      <c r="H132" s="85">
        <v>232</v>
      </c>
      <c r="I132" s="85">
        <v>233</v>
      </c>
      <c r="J132" s="85">
        <v>247.49</v>
      </c>
      <c r="K132" s="157" t="s">
        <v>242</v>
      </c>
      <c r="L132" s="85">
        <f t="shared" si="2"/>
        <v>99.141630901287556</v>
      </c>
      <c r="M132" s="320"/>
      <c r="N132" s="157"/>
      <c r="O132" s="167"/>
      <c r="P132" s="84"/>
      <c r="Q132" s="157"/>
      <c r="R132" s="84"/>
      <c r="S132" s="360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</row>
    <row r="133" spans="1:39" ht="13.5" customHeight="1" x14ac:dyDescent="0.2">
      <c r="A133" s="37" t="s">
        <v>559</v>
      </c>
      <c r="B133" s="22" t="s">
        <v>232</v>
      </c>
      <c r="C133" s="317" t="s">
        <v>560</v>
      </c>
      <c r="D133" s="37" t="s">
        <v>228</v>
      </c>
      <c r="E133" s="37">
        <v>1</v>
      </c>
      <c r="F133" s="37">
        <v>272</v>
      </c>
      <c r="G133" s="37">
        <v>219</v>
      </c>
      <c r="H133" s="37">
        <v>473</v>
      </c>
      <c r="I133" s="37">
        <v>474</v>
      </c>
      <c r="J133" s="37" t="s">
        <v>561</v>
      </c>
      <c r="K133" s="158" t="s">
        <v>230</v>
      </c>
      <c r="L133" s="37">
        <f t="shared" si="2"/>
        <v>53.586497890295362</v>
      </c>
      <c r="M133" s="364">
        <v>591</v>
      </c>
      <c r="N133" s="158"/>
      <c r="O133" s="159"/>
      <c r="P133" s="366"/>
      <c r="Q133" s="61"/>
      <c r="R133" s="61"/>
      <c r="S133" s="374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</row>
    <row r="134" spans="1:39" ht="13.5" customHeight="1" x14ac:dyDescent="0.2">
      <c r="A134" s="30"/>
      <c r="B134" s="18" t="s">
        <v>239</v>
      </c>
      <c r="C134" s="320"/>
      <c r="D134" s="30" t="s">
        <v>240</v>
      </c>
      <c r="E134" s="30">
        <v>322</v>
      </c>
      <c r="F134" s="30">
        <v>556</v>
      </c>
      <c r="G134" s="30">
        <v>1</v>
      </c>
      <c r="H134" s="30">
        <v>232</v>
      </c>
      <c r="I134" s="30">
        <v>233</v>
      </c>
      <c r="J134" s="30" t="s">
        <v>562</v>
      </c>
      <c r="K134" s="74" t="s">
        <v>242</v>
      </c>
      <c r="L134" s="30">
        <f t="shared" si="2"/>
        <v>99.141630901287556</v>
      </c>
      <c r="M134" s="365"/>
      <c r="N134" s="74"/>
      <c r="O134" s="160"/>
      <c r="P134" s="367"/>
      <c r="Q134" s="52"/>
      <c r="R134" s="52"/>
      <c r="S134" s="375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</row>
    <row r="135" spans="1:39" ht="13.5" customHeight="1" x14ac:dyDescent="0.2">
      <c r="A135" s="37" t="s">
        <v>563</v>
      </c>
      <c r="B135" s="22" t="s">
        <v>232</v>
      </c>
      <c r="C135" s="317" t="s">
        <v>564</v>
      </c>
      <c r="D135" s="37" t="s">
        <v>228</v>
      </c>
      <c r="E135" s="37">
        <v>1</v>
      </c>
      <c r="F135" s="37">
        <v>135</v>
      </c>
      <c r="G135" s="37">
        <v>353</v>
      </c>
      <c r="H135" s="37">
        <v>473</v>
      </c>
      <c r="I135" s="37">
        <v>474</v>
      </c>
      <c r="J135" s="37" t="s">
        <v>565</v>
      </c>
      <c r="K135" s="158" t="s">
        <v>230</v>
      </c>
      <c r="L135" s="37">
        <f t="shared" si="2"/>
        <v>25.316455696202532</v>
      </c>
      <c r="M135" s="364">
        <v>454</v>
      </c>
      <c r="N135" s="74"/>
      <c r="O135" s="160"/>
      <c r="P135" s="368"/>
      <c r="Q135" s="52"/>
      <c r="R135" s="52"/>
      <c r="S135" s="376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</row>
    <row r="136" spans="1:39" ht="13.5" customHeight="1" x14ac:dyDescent="0.2">
      <c r="A136" s="30"/>
      <c r="B136" s="18" t="s">
        <v>239</v>
      </c>
      <c r="C136" s="320"/>
      <c r="D136" s="30" t="s">
        <v>240</v>
      </c>
      <c r="E136" s="34">
        <v>185</v>
      </c>
      <c r="F136" s="34">
        <v>419</v>
      </c>
      <c r="G136" s="34">
        <v>1</v>
      </c>
      <c r="H136" s="34">
        <v>232</v>
      </c>
      <c r="I136" s="34">
        <v>233</v>
      </c>
      <c r="J136" s="34" t="s">
        <v>566</v>
      </c>
      <c r="K136" s="74" t="s">
        <v>242</v>
      </c>
      <c r="L136" s="34">
        <f t="shared" si="2"/>
        <v>99.141630901287556</v>
      </c>
      <c r="M136" s="365"/>
      <c r="N136" s="74"/>
      <c r="O136" s="160"/>
      <c r="P136" s="367"/>
      <c r="Q136" s="52"/>
      <c r="R136" s="52"/>
      <c r="S136" s="375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</row>
    <row r="137" spans="1:39" ht="13.5" customHeight="1" x14ac:dyDescent="0.2">
      <c r="A137" s="37" t="s">
        <v>567</v>
      </c>
      <c r="B137" s="22" t="s">
        <v>232</v>
      </c>
      <c r="C137" s="317" t="s">
        <v>568</v>
      </c>
      <c r="D137" s="37" t="s">
        <v>228</v>
      </c>
      <c r="E137" s="37">
        <v>1</v>
      </c>
      <c r="F137" s="37">
        <v>141</v>
      </c>
      <c r="G137" s="37">
        <v>347</v>
      </c>
      <c r="H137" s="37">
        <v>473</v>
      </c>
      <c r="I137" s="37">
        <v>474</v>
      </c>
      <c r="J137" s="37">
        <v>165.05</v>
      </c>
      <c r="K137" s="158" t="s">
        <v>230</v>
      </c>
      <c r="L137" s="37">
        <f t="shared" si="2"/>
        <v>26.582278481012654</v>
      </c>
      <c r="M137" s="364">
        <v>460</v>
      </c>
      <c r="N137" s="74"/>
      <c r="O137" s="160"/>
      <c r="P137" s="368"/>
      <c r="Q137" s="52"/>
      <c r="R137" s="52"/>
      <c r="S137" s="376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</row>
    <row r="138" spans="1:39" ht="13.5" customHeight="1" x14ac:dyDescent="0.2">
      <c r="A138" s="30"/>
      <c r="B138" s="18" t="s">
        <v>239</v>
      </c>
      <c r="C138" s="320"/>
      <c r="D138" s="161" t="s">
        <v>240</v>
      </c>
      <c r="E138" s="30">
        <v>191</v>
      </c>
      <c r="F138" s="30">
        <v>425</v>
      </c>
      <c r="G138" s="30">
        <v>1</v>
      </c>
      <c r="H138" s="30">
        <v>232</v>
      </c>
      <c r="I138" s="30">
        <v>233</v>
      </c>
      <c r="J138" s="30">
        <v>249.47</v>
      </c>
      <c r="K138" s="74" t="s">
        <v>242</v>
      </c>
      <c r="L138" s="30">
        <f t="shared" si="2"/>
        <v>99.141630901287556</v>
      </c>
      <c r="M138" s="365"/>
      <c r="N138" s="69"/>
      <c r="O138" s="162"/>
      <c r="P138" s="369"/>
      <c r="Q138" s="64"/>
      <c r="R138" s="64"/>
      <c r="S138" s="377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</row>
    <row r="139" spans="1:39" ht="13.5" customHeight="1" x14ac:dyDescent="0.2">
      <c r="A139" s="77" t="s">
        <v>569</v>
      </c>
      <c r="B139" s="75" t="s">
        <v>232</v>
      </c>
      <c r="C139" s="356" t="s">
        <v>557</v>
      </c>
      <c r="D139" s="77" t="s">
        <v>228</v>
      </c>
      <c r="E139" s="77">
        <v>67</v>
      </c>
      <c r="F139" s="77">
        <v>559</v>
      </c>
      <c r="G139" s="77">
        <v>2</v>
      </c>
      <c r="H139" s="77">
        <v>473</v>
      </c>
      <c r="I139" s="77">
        <v>474</v>
      </c>
      <c r="J139" s="77" t="s">
        <v>570</v>
      </c>
      <c r="K139" s="156" t="s">
        <v>230</v>
      </c>
      <c r="L139" s="77">
        <f t="shared" si="2"/>
        <v>99.367088607594937</v>
      </c>
      <c r="M139" s="356">
        <v>1018</v>
      </c>
      <c r="N139" s="157" t="s">
        <v>282</v>
      </c>
      <c r="O139" s="167">
        <v>0.46</v>
      </c>
      <c r="P139" s="84" t="s">
        <v>571</v>
      </c>
      <c r="Q139" s="84" t="s">
        <v>572</v>
      </c>
      <c r="R139" s="157" t="s">
        <v>558</v>
      </c>
      <c r="S139" s="37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</row>
    <row r="140" spans="1:39" ht="13.5" customHeight="1" x14ac:dyDescent="0.2">
      <c r="A140" s="85"/>
      <c r="B140" s="82" t="s">
        <v>239</v>
      </c>
      <c r="C140" s="320"/>
      <c r="D140" s="170" t="s">
        <v>240</v>
      </c>
      <c r="E140" s="85">
        <v>609</v>
      </c>
      <c r="F140" s="85">
        <v>843</v>
      </c>
      <c r="G140" s="85">
        <v>1</v>
      </c>
      <c r="H140" s="85">
        <v>232</v>
      </c>
      <c r="I140" s="85">
        <v>233</v>
      </c>
      <c r="J140" s="85" t="s">
        <v>573</v>
      </c>
      <c r="K140" s="157" t="s">
        <v>242</v>
      </c>
      <c r="L140" s="85">
        <f t="shared" si="2"/>
        <v>99.141630901287556</v>
      </c>
      <c r="M140" s="320"/>
      <c r="N140" s="157"/>
      <c r="O140" s="171"/>
      <c r="P140" s="85"/>
      <c r="Q140" s="157"/>
      <c r="R140" s="85"/>
      <c r="S140" s="320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</row>
    <row r="141" spans="1:39" ht="13.5" customHeight="1" x14ac:dyDescent="0.2">
      <c r="A141" s="77" t="s">
        <v>574</v>
      </c>
      <c r="B141" s="75" t="s">
        <v>232</v>
      </c>
      <c r="C141" s="356" t="s">
        <v>575</v>
      </c>
      <c r="D141" s="77" t="s">
        <v>228</v>
      </c>
      <c r="E141" s="77">
        <v>67</v>
      </c>
      <c r="F141" s="77">
        <v>560</v>
      </c>
      <c r="G141" s="77">
        <v>2</v>
      </c>
      <c r="H141" s="77">
        <v>473</v>
      </c>
      <c r="I141" s="77">
        <v>474</v>
      </c>
      <c r="J141" s="77" t="s">
        <v>576</v>
      </c>
      <c r="K141" s="156" t="s">
        <v>230</v>
      </c>
      <c r="L141" s="77">
        <f t="shared" si="2"/>
        <v>99.367088607594937</v>
      </c>
      <c r="M141" s="372">
        <v>879</v>
      </c>
      <c r="N141" s="156" t="s">
        <v>282</v>
      </c>
      <c r="O141" s="172">
        <v>0.54</v>
      </c>
      <c r="P141" s="84" t="s">
        <v>341</v>
      </c>
      <c r="Q141" s="156" t="s">
        <v>377</v>
      </c>
      <c r="R141" s="77" t="s">
        <v>558</v>
      </c>
      <c r="S141" s="356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</row>
    <row r="142" spans="1:39" ht="13.5" customHeight="1" x14ac:dyDescent="0.2">
      <c r="A142" s="85"/>
      <c r="B142" s="82" t="s">
        <v>239</v>
      </c>
      <c r="C142" s="320"/>
      <c r="D142" s="170" t="s">
        <v>240</v>
      </c>
      <c r="E142" s="85">
        <v>610</v>
      </c>
      <c r="F142" s="85">
        <v>844</v>
      </c>
      <c r="G142" s="85">
        <v>1</v>
      </c>
      <c r="H142" s="85">
        <v>232</v>
      </c>
      <c r="I142" s="85">
        <v>233</v>
      </c>
      <c r="J142" s="85" t="s">
        <v>577</v>
      </c>
      <c r="K142" s="157" t="s">
        <v>242</v>
      </c>
      <c r="L142" s="85">
        <f t="shared" si="2"/>
        <v>99.141630901287556</v>
      </c>
      <c r="M142" s="320"/>
      <c r="N142" s="157"/>
      <c r="O142" s="167"/>
      <c r="P142" s="84"/>
      <c r="Q142" s="157"/>
      <c r="R142" s="84"/>
      <c r="S142" s="320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</row>
    <row r="143" spans="1:39" ht="13.5" customHeight="1" x14ac:dyDescent="0.2">
      <c r="A143" s="26" t="s">
        <v>578</v>
      </c>
      <c r="B143" s="18" t="s">
        <v>239</v>
      </c>
      <c r="C143" s="26" t="s">
        <v>579</v>
      </c>
      <c r="D143" s="161" t="s">
        <v>240</v>
      </c>
      <c r="E143" s="26">
        <v>79</v>
      </c>
      <c r="F143" s="26">
        <v>313</v>
      </c>
      <c r="G143" s="26">
        <v>1</v>
      </c>
      <c r="H143" s="26">
        <v>232</v>
      </c>
      <c r="I143" s="26">
        <v>233</v>
      </c>
      <c r="J143" s="26" t="s">
        <v>580</v>
      </c>
      <c r="K143" s="71" t="s">
        <v>242</v>
      </c>
      <c r="L143" s="37">
        <f t="shared" si="2"/>
        <v>99.141630901287556</v>
      </c>
      <c r="M143" s="71">
        <v>348</v>
      </c>
      <c r="N143" s="71"/>
      <c r="O143" s="164"/>
      <c r="P143" s="72"/>
      <c r="Q143" s="72"/>
      <c r="R143" s="72"/>
      <c r="S143" s="58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</row>
    <row r="144" spans="1:39" ht="13.5" customHeight="1" x14ac:dyDescent="0.2">
      <c r="A144" s="77" t="s">
        <v>581</v>
      </c>
      <c r="B144" s="75" t="s">
        <v>232</v>
      </c>
      <c r="C144" s="356" t="s">
        <v>582</v>
      </c>
      <c r="D144" s="77" t="s">
        <v>228</v>
      </c>
      <c r="E144" s="77">
        <v>65</v>
      </c>
      <c r="F144" s="77">
        <v>557</v>
      </c>
      <c r="G144" s="77">
        <v>2</v>
      </c>
      <c r="H144" s="77">
        <v>473</v>
      </c>
      <c r="I144" s="77">
        <v>474</v>
      </c>
      <c r="J144" s="77" t="s">
        <v>583</v>
      </c>
      <c r="K144" s="156" t="s">
        <v>230</v>
      </c>
      <c r="L144" s="77">
        <f t="shared" si="2"/>
        <v>99.367088607594937</v>
      </c>
      <c r="M144" s="356">
        <v>876</v>
      </c>
      <c r="N144" s="157" t="s">
        <v>282</v>
      </c>
      <c r="O144" s="167">
        <v>0.54</v>
      </c>
      <c r="P144" s="84" t="s">
        <v>341</v>
      </c>
      <c r="Q144" s="157" t="s">
        <v>377</v>
      </c>
      <c r="R144" s="84" t="s">
        <v>558</v>
      </c>
      <c r="S144" s="356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</row>
    <row r="145" spans="1:39" ht="13.5" customHeight="1" x14ac:dyDescent="0.2">
      <c r="A145" s="85"/>
      <c r="B145" s="82" t="s">
        <v>239</v>
      </c>
      <c r="C145" s="320"/>
      <c r="D145" s="170" t="s">
        <v>240</v>
      </c>
      <c r="E145" s="85">
        <v>607</v>
      </c>
      <c r="F145" s="85">
        <v>841</v>
      </c>
      <c r="G145" s="85">
        <v>1</v>
      </c>
      <c r="H145" s="85">
        <v>232</v>
      </c>
      <c r="I145" s="85">
        <v>233</v>
      </c>
      <c r="J145" s="85" t="s">
        <v>584</v>
      </c>
      <c r="K145" s="157" t="s">
        <v>242</v>
      </c>
      <c r="L145" s="85">
        <f t="shared" si="2"/>
        <v>99.141630901287556</v>
      </c>
      <c r="M145" s="320"/>
      <c r="N145" s="157"/>
      <c r="O145" s="167"/>
      <c r="P145" s="84"/>
      <c r="Q145" s="157"/>
      <c r="R145" s="84"/>
      <c r="S145" s="320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</row>
    <row r="146" spans="1:39" ht="13.5" customHeight="1" x14ac:dyDescent="0.2">
      <c r="A146" s="26" t="s">
        <v>585</v>
      </c>
      <c r="B146" s="7" t="s">
        <v>232</v>
      </c>
      <c r="C146" s="26" t="s">
        <v>10</v>
      </c>
      <c r="D146" s="26" t="s">
        <v>228</v>
      </c>
      <c r="E146" s="26">
        <v>64</v>
      </c>
      <c r="F146" s="26">
        <v>544</v>
      </c>
      <c r="G146" s="26">
        <v>2</v>
      </c>
      <c r="H146" s="26">
        <v>473</v>
      </c>
      <c r="I146" s="26">
        <v>474</v>
      </c>
      <c r="J146" s="26">
        <v>532.32000000000005</v>
      </c>
      <c r="K146" s="158" t="s">
        <v>230</v>
      </c>
      <c r="L146" s="37">
        <f t="shared" si="2"/>
        <v>99.367088607594937</v>
      </c>
      <c r="M146" s="71">
        <v>587</v>
      </c>
      <c r="N146" s="158"/>
      <c r="O146" s="159"/>
      <c r="P146" s="61"/>
      <c r="Q146" s="61"/>
      <c r="R146" s="61"/>
      <c r="S146" s="6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</row>
    <row r="147" spans="1:39" ht="13.5" customHeight="1" x14ac:dyDescent="0.2">
      <c r="A147" s="26" t="s">
        <v>586</v>
      </c>
      <c r="B147" s="7" t="s">
        <v>232</v>
      </c>
      <c r="C147" s="26" t="s">
        <v>10</v>
      </c>
      <c r="D147" s="26" t="s">
        <v>228</v>
      </c>
      <c r="E147" s="26">
        <v>64</v>
      </c>
      <c r="F147" s="26">
        <v>544</v>
      </c>
      <c r="G147" s="26">
        <v>2</v>
      </c>
      <c r="H147" s="26">
        <v>473</v>
      </c>
      <c r="I147" s="26">
        <v>474</v>
      </c>
      <c r="J147" s="26">
        <v>532.32000000000005</v>
      </c>
      <c r="K147" s="158" t="s">
        <v>230</v>
      </c>
      <c r="L147" s="37">
        <f t="shared" si="2"/>
        <v>99.367088607594937</v>
      </c>
      <c r="M147" s="71">
        <v>588</v>
      </c>
      <c r="N147" s="74"/>
      <c r="O147" s="160"/>
      <c r="P147" s="52"/>
      <c r="Q147" s="52"/>
      <c r="R147" s="52"/>
      <c r="S147" s="58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</row>
    <row r="148" spans="1:39" ht="13.5" customHeight="1" x14ac:dyDescent="0.2">
      <c r="A148" s="26" t="s">
        <v>587</v>
      </c>
      <c r="B148" s="7" t="s">
        <v>232</v>
      </c>
      <c r="C148" s="26" t="s">
        <v>10</v>
      </c>
      <c r="D148" s="26" t="s">
        <v>228</v>
      </c>
      <c r="E148" s="26">
        <v>67</v>
      </c>
      <c r="F148" s="26">
        <v>277</v>
      </c>
      <c r="G148" s="26">
        <v>2</v>
      </c>
      <c r="H148" s="26">
        <v>208</v>
      </c>
      <c r="I148" s="26">
        <v>474</v>
      </c>
      <c r="J148" s="26" t="s">
        <v>588</v>
      </c>
      <c r="K148" s="158" t="s">
        <v>230</v>
      </c>
      <c r="L148" s="37">
        <f t="shared" si="2"/>
        <v>43.459915611814345</v>
      </c>
      <c r="M148" s="71">
        <v>277</v>
      </c>
      <c r="N148" s="69"/>
      <c r="O148" s="162"/>
      <c r="P148" s="64"/>
      <c r="Q148" s="64"/>
      <c r="R148" s="64"/>
      <c r="S148" s="59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</row>
    <row r="149" spans="1:39" ht="13.5" customHeight="1" x14ac:dyDescent="0.2">
      <c r="A149" s="96" t="s">
        <v>589</v>
      </c>
      <c r="B149" s="101" t="s">
        <v>232</v>
      </c>
      <c r="C149" s="357" t="s">
        <v>478</v>
      </c>
      <c r="D149" s="96" t="s">
        <v>228</v>
      </c>
      <c r="E149" s="96">
        <v>54</v>
      </c>
      <c r="F149" s="96">
        <v>547</v>
      </c>
      <c r="G149" s="96">
        <v>2</v>
      </c>
      <c r="H149" s="96">
        <v>473</v>
      </c>
      <c r="I149" s="96">
        <v>474</v>
      </c>
      <c r="J149" s="96">
        <v>591.38</v>
      </c>
      <c r="K149" s="165" t="s">
        <v>230</v>
      </c>
      <c r="L149" s="96">
        <f t="shared" si="2"/>
        <v>99.367088607594937</v>
      </c>
      <c r="M149" s="357">
        <v>863</v>
      </c>
      <c r="N149" s="109" t="s">
        <v>282</v>
      </c>
      <c r="O149" s="166">
        <v>0.55000000000000004</v>
      </c>
      <c r="P149" s="105" t="s">
        <v>342</v>
      </c>
      <c r="Q149" s="109" t="s">
        <v>419</v>
      </c>
      <c r="R149" s="105" t="s">
        <v>590</v>
      </c>
      <c r="S149" s="363" t="s">
        <v>295</v>
      </c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</row>
    <row r="150" spans="1:39" ht="13.5" customHeight="1" x14ac:dyDescent="0.2">
      <c r="A150" s="103"/>
      <c r="B150" s="114" t="s">
        <v>239</v>
      </c>
      <c r="C150" s="320"/>
      <c r="D150" s="103" t="s">
        <v>240</v>
      </c>
      <c r="E150" s="103">
        <v>597</v>
      </c>
      <c r="F150" s="103">
        <v>832</v>
      </c>
      <c r="G150" s="103">
        <v>1</v>
      </c>
      <c r="H150" s="103">
        <v>232</v>
      </c>
      <c r="I150" s="103">
        <v>233</v>
      </c>
      <c r="J150" s="103">
        <v>243.99</v>
      </c>
      <c r="K150" s="109" t="s">
        <v>242</v>
      </c>
      <c r="L150" s="103">
        <f t="shared" si="2"/>
        <v>99.141630901287556</v>
      </c>
      <c r="M150" s="320"/>
      <c r="N150" s="109"/>
      <c r="O150" s="173"/>
      <c r="P150" s="103"/>
      <c r="Q150" s="109"/>
      <c r="R150" s="103"/>
      <c r="S150" s="320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</row>
    <row r="151" spans="1:39" ht="13.5" customHeight="1" x14ac:dyDescent="0.2">
      <c r="A151" s="96" t="s">
        <v>591</v>
      </c>
      <c r="B151" s="101" t="s">
        <v>232</v>
      </c>
      <c r="C151" s="357" t="s">
        <v>592</v>
      </c>
      <c r="D151" s="96" t="s">
        <v>228</v>
      </c>
      <c r="E151" s="96">
        <v>71</v>
      </c>
      <c r="F151" s="96">
        <v>564</v>
      </c>
      <c r="G151" s="96">
        <v>2</v>
      </c>
      <c r="H151" s="96">
        <v>473</v>
      </c>
      <c r="I151" s="96">
        <v>474</v>
      </c>
      <c r="J151" s="96">
        <v>591.29999999999995</v>
      </c>
      <c r="K151" s="165" t="s">
        <v>230</v>
      </c>
      <c r="L151" s="96">
        <f t="shared" si="2"/>
        <v>99.367088607594937</v>
      </c>
      <c r="M151" s="357">
        <v>880</v>
      </c>
      <c r="N151" s="165" t="s">
        <v>282</v>
      </c>
      <c r="O151" s="174">
        <v>0.54</v>
      </c>
      <c r="P151" s="96" t="s">
        <v>341</v>
      </c>
      <c r="Q151" s="165" t="s">
        <v>377</v>
      </c>
      <c r="R151" s="96" t="s">
        <v>590</v>
      </c>
      <c r="S151" s="357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</row>
    <row r="152" spans="1:39" ht="13.5" customHeight="1" x14ac:dyDescent="0.2">
      <c r="A152" s="103"/>
      <c r="B152" s="114" t="s">
        <v>239</v>
      </c>
      <c r="C152" s="320"/>
      <c r="D152" s="103" t="s">
        <v>240</v>
      </c>
      <c r="E152" s="103">
        <v>614</v>
      </c>
      <c r="F152" s="103">
        <v>849</v>
      </c>
      <c r="G152" s="103">
        <v>1</v>
      </c>
      <c r="H152" s="103">
        <v>232</v>
      </c>
      <c r="I152" s="103">
        <v>233</v>
      </c>
      <c r="J152" s="103">
        <v>243.94</v>
      </c>
      <c r="K152" s="109" t="s">
        <v>242</v>
      </c>
      <c r="L152" s="103">
        <f t="shared" si="2"/>
        <v>99.141630901287556</v>
      </c>
      <c r="M152" s="320"/>
      <c r="N152" s="109"/>
      <c r="O152" s="173"/>
      <c r="P152" s="103"/>
      <c r="Q152" s="109"/>
      <c r="R152" s="103"/>
      <c r="S152" s="320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</row>
    <row r="153" spans="1:39" ht="13.5" customHeight="1" x14ac:dyDescent="0.2">
      <c r="A153" s="165" t="s">
        <v>593</v>
      </c>
      <c r="B153" s="361" t="s">
        <v>594</v>
      </c>
      <c r="C153" s="357" t="s">
        <v>595</v>
      </c>
      <c r="D153" s="361" t="s">
        <v>596</v>
      </c>
      <c r="E153" s="98">
        <v>85</v>
      </c>
      <c r="F153" s="96">
        <v>556</v>
      </c>
      <c r="G153" s="96">
        <v>20</v>
      </c>
      <c r="H153" s="96">
        <v>473</v>
      </c>
      <c r="I153" s="96">
        <v>474</v>
      </c>
      <c r="J153" s="96">
        <v>591.79999999999995</v>
      </c>
      <c r="K153" s="165" t="s">
        <v>230</v>
      </c>
      <c r="L153" s="96">
        <f t="shared" si="2"/>
        <v>95.569620253164558</v>
      </c>
      <c r="M153" s="357">
        <v>860</v>
      </c>
      <c r="N153" s="96" t="s">
        <v>282</v>
      </c>
      <c r="O153" s="174">
        <v>0.56000000000000005</v>
      </c>
      <c r="P153" s="96" t="s">
        <v>397</v>
      </c>
      <c r="Q153" s="96" t="s">
        <v>387</v>
      </c>
      <c r="R153" s="96" t="s">
        <v>597</v>
      </c>
      <c r="S153" s="357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</row>
    <row r="154" spans="1:39" ht="13.5" customHeight="1" x14ac:dyDescent="0.2">
      <c r="A154" s="139" t="s">
        <v>598</v>
      </c>
      <c r="B154" s="318"/>
      <c r="C154" s="318"/>
      <c r="D154" s="360"/>
      <c r="E154" s="139">
        <v>606</v>
      </c>
      <c r="F154" s="105">
        <v>840</v>
      </c>
      <c r="G154" s="105">
        <v>1</v>
      </c>
      <c r="H154" s="105">
        <v>232</v>
      </c>
      <c r="I154" s="105">
        <v>233</v>
      </c>
      <c r="J154" s="105" t="s">
        <v>599</v>
      </c>
      <c r="K154" s="109" t="s">
        <v>242</v>
      </c>
      <c r="L154" s="105">
        <f t="shared" si="2"/>
        <v>99.141630901287556</v>
      </c>
      <c r="M154" s="318"/>
      <c r="N154" s="105"/>
      <c r="O154" s="166"/>
      <c r="P154" s="105"/>
      <c r="Q154" s="105"/>
      <c r="R154" s="105"/>
      <c r="S154" s="360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</row>
    <row r="155" spans="1:39" ht="13.5" customHeight="1" x14ac:dyDescent="0.2">
      <c r="A155" s="139" t="s">
        <v>600</v>
      </c>
      <c r="B155" s="320"/>
      <c r="C155" s="360"/>
      <c r="D155" s="110"/>
      <c r="E155" s="103"/>
      <c r="F155" s="106"/>
      <c r="G155" s="103"/>
      <c r="H155" s="103"/>
      <c r="I155" s="103"/>
      <c r="J155" s="103"/>
      <c r="K155" s="103"/>
      <c r="L155" s="103"/>
      <c r="M155" s="320"/>
      <c r="N155" s="103"/>
      <c r="O155" s="173"/>
      <c r="P155" s="103"/>
      <c r="Q155" s="103"/>
      <c r="R155" s="103"/>
      <c r="S155" s="103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</row>
    <row r="156" spans="1:39" ht="13.5" customHeight="1" x14ac:dyDescent="0.2">
      <c r="A156" s="96" t="s">
        <v>601</v>
      </c>
      <c r="B156" s="101" t="s">
        <v>232</v>
      </c>
      <c r="C156" s="357" t="s">
        <v>602</v>
      </c>
      <c r="D156" s="96" t="s">
        <v>228</v>
      </c>
      <c r="E156" s="96">
        <v>61</v>
      </c>
      <c r="F156" s="96">
        <v>545</v>
      </c>
      <c r="G156" s="96">
        <v>2</v>
      </c>
      <c r="H156" s="96">
        <v>473</v>
      </c>
      <c r="I156" s="96">
        <v>474</v>
      </c>
      <c r="J156" s="96">
        <v>641.63</v>
      </c>
      <c r="K156" s="165" t="s">
        <v>230</v>
      </c>
      <c r="L156" s="96">
        <f t="shared" ref="L156:L165" si="3">(H156-G156)/I156*100</f>
        <v>99.367088607594937</v>
      </c>
      <c r="M156" s="357">
        <v>862</v>
      </c>
      <c r="N156" s="96" t="s">
        <v>458</v>
      </c>
      <c r="O156" s="174">
        <v>0.55000000000000004</v>
      </c>
      <c r="P156" s="96" t="s">
        <v>342</v>
      </c>
      <c r="Q156" s="96" t="s">
        <v>377</v>
      </c>
      <c r="R156" s="96" t="s">
        <v>603</v>
      </c>
      <c r="S156" s="357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</row>
    <row r="157" spans="1:39" ht="13.5" customHeight="1" x14ac:dyDescent="0.2">
      <c r="A157" s="103" t="s">
        <v>604</v>
      </c>
      <c r="B157" s="114" t="s">
        <v>239</v>
      </c>
      <c r="C157" s="320"/>
      <c r="D157" s="103" t="s">
        <v>240</v>
      </c>
      <c r="E157" s="103">
        <v>595</v>
      </c>
      <c r="F157" s="103">
        <v>829</v>
      </c>
      <c r="G157" s="103">
        <v>1</v>
      </c>
      <c r="H157" s="103">
        <v>232</v>
      </c>
      <c r="I157" s="103">
        <v>233</v>
      </c>
      <c r="J157" s="103" t="s">
        <v>605</v>
      </c>
      <c r="K157" s="109" t="s">
        <v>242</v>
      </c>
      <c r="L157" s="103">
        <f t="shared" si="3"/>
        <v>99.141630901287556</v>
      </c>
      <c r="M157" s="360"/>
      <c r="N157" s="105"/>
      <c r="O157" s="166"/>
      <c r="P157" s="105"/>
      <c r="Q157" s="105"/>
      <c r="R157" s="105"/>
      <c r="S157" s="360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</row>
    <row r="158" spans="1:39" ht="13.5" customHeight="1" x14ac:dyDescent="0.2">
      <c r="A158" s="37" t="s">
        <v>606</v>
      </c>
      <c r="B158" s="16" t="s">
        <v>232</v>
      </c>
      <c r="C158" s="317" t="s">
        <v>607</v>
      </c>
      <c r="D158" s="37" t="s">
        <v>228</v>
      </c>
      <c r="E158" s="37">
        <v>250</v>
      </c>
      <c r="F158" s="37">
        <v>502</v>
      </c>
      <c r="G158" s="37">
        <v>231</v>
      </c>
      <c r="H158" s="37">
        <v>473</v>
      </c>
      <c r="I158" s="37">
        <v>474</v>
      </c>
      <c r="J158" s="37" t="s">
        <v>608</v>
      </c>
      <c r="K158" s="158" t="s">
        <v>230</v>
      </c>
      <c r="L158" s="37">
        <f t="shared" si="3"/>
        <v>51.054852320675103</v>
      </c>
      <c r="M158" s="364">
        <v>818</v>
      </c>
      <c r="N158" s="158"/>
      <c r="O158" s="159"/>
      <c r="P158" s="366"/>
      <c r="Q158" s="61"/>
      <c r="R158" s="61"/>
      <c r="S158" s="374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</row>
    <row r="159" spans="1:39" ht="18" customHeight="1" x14ac:dyDescent="0.2">
      <c r="A159" s="30"/>
      <c r="B159" s="18" t="s">
        <v>239</v>
      </c>
      <c r="C159" s="320"/>
      <c r="D159" s="30" t="s">
        <v>240</v>
      </c>
      <c r="E159" s="30">
        <v>552</v>
      </c>
      <c r="F159" s="30">
        <v>786</v>
      </c>
      <c r="G159" s="30">
        <v>1</v>
      </c>
      <c r="H159" s="30">
        <v>232</v>
      </c>
      <c r="I159" s="30">
        <v>233</v>
      </c>
      <c r="J159" s="30" t="s">
        <v>609</v>
      </c>
      <c r="K159" s="74" t="s">
        <v>242</v>
      </c>
      <c r="L159" s="34">
        <f t="shared" si="3"/>
        <v>99.141630901287556</v>
      </c>
      <c r="M159" s="365"/>
      <c r="N159" s="74"/>
      <c r="O159" s="160"/>
      <c r="P159" s="367"/>
      <c r="Q159" s="52"/>
      <c r="R159" s="52"/>
      <c r="S159" s="375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</row>
    <row r="160" spans="1:39" ht="13.5" customHeight="1" x14ac:dyDescent="0.2">
      <c r="A160" s="37" t="s">
        <v>610</v>
      </c>
      <c r="B160" s="22" t="s">
        <v>232</v>
      </c>
      <c r="C160" s="317" t="s">
        <v>611</v>
      </c>
      <c r="D160" s="37" t="s">
        <v>228</v>
      </c>
      <c r="E160" s="37">
        <v>58</v>
      </c>
      <c r="F160" s="37">
        <v>540</v>
      </c>
      <c r="G160" s="37">
        <v>2</v>
      </c>
      <c r="H160" s="37">
        <v>473</v>
      </c>
      <c r="I160" s="37">
        <v>474</v>
      </c>
      <c r="J160" s="37" t="s">
        <v>612</v>
      </c>
      <c r="K160" s="158" t="s">
        <v>242</v>
      </c>
      <c r="L160" s="37">
        <f t="shared" si="3"/>
        <v>99.367088607594937</v>
      </c>
      <c r="M160" s="364">
        <v>856</v>
      </c>
      <c r="N160" s="74"/>
      <c r="O160" s="160"/>
      <c r="P160" s="368"/>
      <c r="Q160" s="52"/>
      <c r="R160" s="52"/>
      <c r="S160" s="376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</row>
    <row r="161" spans="1:39" ht="13.5" customHeight="1" x14ac:dyDescent="0.2">
      <c r="A161" s="30"/>
      <c r="B161" s="18" t="s">
        <v>239</v>
      </c>
      <c r="C161" s="320"/>
      <c r="D161" s="30" t="s">
        <v>240</v>
      </c>
      <c r="E161" s="34">
        <v>590</v>
      </c>
      <c r="F161" s="34">
        <v>824</v>
      </c>
      <c r="G161" s="34">
        <v>1</v>
      </c>
      <c r="H161" s="34">
        <v>232</v>
      </c>
      <c r="I161" s="34">
        <v>233</v>
      </c>
      <c r="J161" s="34" t="s">
        <v>613</v>
      </c>
      <c r="K161" s="69" t="s">
        <v>230</v>
      </c>
      <c r="L161" s="30">
        <f t="shared" si="3"/>
        <v>99.141630901287556</v>
      </c>
      <c r="M161" s="365"/>
      <c r="N161" s="69"/>
      <c r="O161" s="162"/>
      <c r="P161" s="369"/>
      <c r="Q161" s="64"/>
      <c r="R161" s="64"/>
      <c r="S161" s="377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</row>
    <row r="162" spans="1:39" ht="13.5" customHeight="1" x14ac:dyDescent="0.2">
      <c r="A162" s="96" t="s">
        <v>614</v>
      </c>
      <c r="B162" s="101" t="s">
        <v>232</v>
      </c>
      <c r="C162" s="361" t="s">
        <v>615</v>
      </c>
      <c r="D162" s="96" t="s">
        <v>228</v>
      </c>
      <c r="E162" s="96">
        <v>60</v>
      </c>
      <c r="F162" s="96">
        <v>545</v>
      </c>
      <c r="G162" s="96">
        <v>2</v>
      </c>
      <c r="H162" s="96">
        <v>473</v>
      </c>
      <c r="I162" s="96">
        <v>474</v>
      </c>
      <c r="J162" s="96">
        <v>621.95000000000005</v>
      </c>
      <c r="K162" s="165" t="s">
        <v>230</v>
      </c>
      <c r="L162" s="96">
        <f t="shared" si="3"/>
        <v>99.367088607594937</v>
      </c>
      <c r="M162" s="357">
        <v>867</v>
      </c>
      <c r="N162" s="105" t="s">
        <v>458</v>
      </c>
      <c r="O162" s="166">
        <v>0.54</v>
      </c>
      <c r="P162" s="105" t="s">
        <v>358</v>
      </c>
      <c r="Q162" s="105" t="s">
        <v>377</v>
      </c>
      <c r="R162" s="105" t="s">
        <v>616</v>
      </c>
      <c r="S162" s="363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</row>
    <row r="163" spans="1:39" ht="13.5" customHeight="1" x14ac:dyDescent="0.2">
      <c r="A163" s="103"/>
      <c r="B163" s="114" t="s">
        <v>239</v>
      </c>
      <c r="C163" s="320"/>
      <c r="D163" s="103" t="s">
        <v>240</v>
      </c>
      <c r="E163" s="103">
        <v>595</v>
      </c>
      <c r="F163" s="103">
        <v>829</v>
      </c>
      <c r="G163" s="103">
        <v>1</v>
      </c>
      <c r="H163" s="103">
        <v>232</v>
      </c>
      <c r="I163" s="103">
        <v>233</v>
      </c>
      <c r="J163" s="103">
        <v>266.07</v>
      </c>
      <c r="K163" s="109" t="s">
        <v>242</v>
      </c>
      <c r="L163" s="105">
        <f t="shared" si="3"/>
        <v>99.141630901287556</v>
      </c>
      <c r="M163" s="320"/>
      <c r="N163" s="105"/>
      <c r="O163" s="166"/>
      <c r="P163" s="105"/>
      <c r="Q163" s="105"/>
      <c r="R163" s="105"/>
      <c r="S163" s="360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</row>
    <row r="164" spans="1:39" ht="13.5" customHeight="1" x14ac:dyDescent="0.2">
      <c r="A164" s="37" t="s">
        <v>617</v>
      </c>
      <c r="B164" s="22" t="s">
        <v>232</v>
      </c>
      <c r="C164" s="332" t="s">
        <v>602</v>
      </c>
      <c r="D164" s="37" t="s">
        <v>228</v>
      </c>
      <c r="E164" s="37">
        <v>60</v>
      </c>
      <c r="F164" s="37">
        <v>545</v>
      </c>
      <c r="G164" s="37">
        <v>2</v>
      </c>
      <c r="H164" s="37">
        <v>473</v>
      </c>
      <c r="I164" s="37">
        <v>474</v>
      </c>
      <c r="J164" s="37">
        <v>632.70000000000005</v>
      </c>
      <c r="K164" s="158" t="s">
        <v>230</v>
      </c>
      <c r="L164" s="37">
        <f t="shared" si="3"/>
        <v>99.367088607594937</v>
      </c>
      <c r="M164" s="364">
        <v>764</v>
      </c>
      <c r="N164" s="158"/>
      <c r="O164" s="159"/>
      <c r="P164" s="366"/>
      <c r="Q164" s="61"/>
      <c r="R164" s="61"/>
      <c r="S164" s="374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</row>
    <row r="165" spans="1:39" ht="13.5" customHeight="1" x14ac:dyDescent="0.2">
      <c r="A165" s="30"/>
      <c r="B165" s="18" t="s">
        <v>239</v>
      </c>
      <c r="C165" s="320"/>
      <c r="D165" s="30" t="s">
        <v>240</v>
      </c>
      <c r="E165" s="30">
        <v>595</v>
      </c>
      <c r="F165" s="30">
        <v>756</v>
      </c>
      <c r="G165" s="30">
        <v>1</v>
      </c>
      <c r="H165" s="30">
        <v>162</v>
      </c>
      <c r="I165" s="30">
        <v>233</v>
      </c>
      <c r="J165" s="30" t="s">
        <v>618</v>
      </c>
      <c r="K165" s="69" t="s">
        <v>242</v>
      </c>
      <c r="L165" s="30">
        <f t="shared" si="3"/>
        <v>69.098712446351925</v>
      </c>
      <c r="M165" s="365"/>
      <c r="N165" s="69"/>
      <c r="O165" s="162"/>
      <c r="P165" s="369"/>
      <c r="Q165" s="64"/>
      <c r="R165" s="64"/>
      <c r="S165" s="377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</row>
    <row r="166" spans="1:39" ht="13.5" customHeight="1" x14ac:dyDescent="0.2">
      <c r="A166" s="96" t="s">
        <v>619</v>
      </c>
      <c r="B166" s="361" t="s">
        <v>594</v>
      </c>
      <c r="C166" s="361" t="s">
        <v>602</v>
      </c>
      <c r="D166" s="361" t="s">
        <v>620</v>
      </c>
      <c r="E166" s="96"/>
      <c r="F166" s="96"/>
      <c r="G166" s="96"/>
      <c r="H166" s="96"/>
      <c r="I166" s="96"/>
      <c r="J166" s="96"/>
      <c r="K166" s="165"/>
      <c r="L166" s="96"/>
      <c r="M166" s="357">
        <v>861</v>
      </c>
      <c r="N166" s="363" t="s">
        <v>282</v>
      </c>
      <c r="O166" s="362">
        <v>0.55000000000000004</v>
      </c>
      <c r="P166" s="363">
        <v>0.41</v>
      </c>
      <c r="Q166" s="363">
        <v>0.18</v>
      </c>
      <c r="R166" s="363">
        <v>38.14</v>
      </c>
      <c r="S166" s="363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</row>
    <row r="167" spans="1:39" ht="13.5" customHeight="1" x14ac:dyDescent="0.2">
      <c r="A167" s="105" t="s">
        <v>621</v>
      </c>
      <c r="B167" s="318"/>
      <c r="C167" s="318"/>
      <c r="D167" s="318"/>
      <c r="E167" s="105"/>
      <c r="F167" s="105"/>
      <c r="G167" s="105"/>
      <c r="H167" s="105"/>
      <c r="I167" s="105"/>
      <c r="J167" s="105"/>
      <c r="K167" s="139"/>
      <c r="L167" s="175"/>
      <c r="M167" s="318"/>
      <c r="N167" s="318"/>
      <c r="O167" s="318"/>
      <c r="P167" s="318"/>
      <c r="Q167" s="318"/>
      <c r="R167" s="318"/>
      <c r="S167" s="318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</row>
    <row r="168" spans="1:39" ht="13.5" customHeight="1" x14ac:dyDescent="0.2">
      <c r="A168" s="105" t="s">
        <v>622</v>
      </c>
      <c r="B168" s="318"/>
      <c r="C168" s="318"/>
      <c r="D168" s="318"/>
      <c r="E168" s="105">
        <v>60</v>
      </c>
      <c r="F168" s="105">
        <v>545</v>
      </c>
      <c r="G168" s="105">
        <v>2</v>
      </c>
      <c r="H168" s="105">
        <v>473</v>
      </c>
      <c r="I168" s="105">
        <v>474</v>
      </c>
      <c r="J168" s="105" t="s">
        <v>623</v>
      </c>
      <c r="K168" s="109" t="s">
        <v>230</v>
      </c>
      <c r="L168" s="105">
        <f t="shared" ref="L168:L169" si="4">(H168-G168)/I168*100</f>
        <v>99.367088607594937</v>
      </c>
      <c r="M168" s="318"/>
      <c r="N168" s="318"/>
      <c r="O168" s="318"/>
      <c r="P168" s="318"/>
      <c r="Q168" s="318"/>
      <c r="R168" s="318"/>
      <c r="S168" s="318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</row>
    <row r="169" spans="1:39" ht="13.5" customHeight="1" x14ac:dyDescent="0.2">
      <c r="A169" s="105" t="s">
        <v>624</v>
      </c>
      <c r="B169" s="318"/>
      <c r="C169" s="318"/>
      <c r="D169" s="318"/>
      <c r="E169" s="105">
        <v>595</v>
      </c>
      <c r="F169" s="105">
        <v>829</v>
      </c>
      <c r="G169" s="105">
        <v>1</v>
      </c>
      <c r="H169" s="105">
        <v>232</v>
      </c>
      <c r="I169" s="105">
        <v>233</v>
      </c>
      <c r="J169" s="105" t="s">
        <v>625</v>
      </c>
      <c r="K169" s="109" t="s">
        <v>242</v>
      </c>
      <c r="L169" s="105">
        <f t="shared" si="4"/>
        <v>99.141630901287556</v>
      </c>
      <c r="M169" s="318"/>
      <c r="N169" s="318"/>
      <c r="O169" s="318"/>
      <c r="P169" s="318"/>
      <c r="Q169" s="318"/>
      <c r="R169" s="318"/>
      <c r="S169" s="318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</row>
    <row r="170" spans="1:39" ht="13.5" customHeight="1" x14ac:dyDescent="0.2">
      <c r="A170" s="103" t="s">
        <v>626</v>
      </c>
      <c r="B170" s="320"/>
      <c r="C170" s="320"/>
      <c r="D170" s="320"/>
      <c r="E170" s="103"/>
      <c r="F170" s="103"/>
      <c r="G170" s="103"/>
      <c r="H170" s="103"/>
      <c r="I170" s="103"/>
      <c r="J170" s="103"/>
      <c r="K170" s="104"/>
      <c r="L170" s="103"/>
      <c r="M170" s="320"/>
      <c r="N170" s="320"/>
      <c r="O170" s="320"/>
      <c r="P170" s="320"/>
      <c r="Q170" s="320"/>
      <c r="R170" s="320"/>
      <c r="S170" s="320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</row>
    <row r="171" spans="1:39" ht="13.5" customHeight="1" x14ac:dyDescent="0.2">
      <c r="A171" s="52"/>
      <c r="B171" s="52"/>
      <c r="C171" s="52"/>
      <c r="D171" s="52"/>
      <c r="E171" s="61"/>
      <c r="F171" s="52"/>
      <c r="G171" s="52"/>
      <c r="H171" s="52"/>
      <c r="I171" s="52"/>
      <c r="J171" s="52"/>
      <c r="K171" s="52"/>
      <c r="L171" s="52"/>
      <c r="M171" s="52"/>
      <c r="N171" s="52"/>
      <c r="O171" s="160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</row>
    <row r="172" spans="1:39" ht="13.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160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</row>
    <row r="173" spans="1:39" ht="13.5" customHeight="1" x14ac:dyDescent="0.2">
      <c r="A173" s="120"/>
      <c r="B173" s="120"/>
      <c r="C173" s="120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160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</row>
    <row r="174" spans="1:39" ht="13.5" customHeight="1" x14ac:dyDescent="0.2">
      <c r="A174" s="121"/>
      <c r="B174" s="121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160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</row>
    <row r="175" spans="1:39" ht="13.5" customHeight="1" x14ac:dyDescent="0.2">
      <c r="A175" s="52"/>
      <c r="B175" s="52"/>
      <c r="C175" s="52"/>
      <c r="D175" s="52"/>
      <c r="E175" s="176"/>
      <c r="F175" s="52"/>
      <c r="G175" s="52"/>
      <c r="H175" s="52"/>
      <c r="I175" s="52"/>
      <c r="J175" s="52"/>
      <c r="K175" s="52"/>
      <c r="L175" s="52"/>
      <c r="M175" s="52"/>
      <c r="N175" s="52"/>
      <c r="O175" s="160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</row>
    <row r="176" spans="1:39" ht="13.5" customHeight="1" x14ac:dyDescent="0.2">
      <c r="A176" s="52"/>
      <c r="B176" s="52"/>
      <c r="C176" s="12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160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</row>
    <row r="177" spans="1:39" ht="13.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160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</row>
    <row r="178" spans="1:39" ht="13.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160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</row>
    <row r="179" spans="1:39" ht="13.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160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</row>
    <row r="180" spans="1:39" ht="13.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160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</row>
    <row r="181" spans="1:39" ht="13.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160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</row>
    <row r="182" spans="1:39" ht="13.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160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</row>
    <row r="183" spans="1:39" ht="13.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160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</row>
    <row r="184" spans="1:39" ht="13.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160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</row>
    <row r="185" spans="1:39" ht="13.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160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</row>
    <row r="186" spans="1:39" ht="13.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160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</row>
    <row r="187" spans="1:39" ht="13.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160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</row>
    <row r="188" spans="1:39" ht="13.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160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</row>
    <row r="189" spans="1:39" ht="13.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160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</row>
    <row r="190" spans="1:39" ht="13.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160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</row>
    <row r="191" spans="1:39" ht="13.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160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</row>
    <row r="192" spans="1:39" ht="13.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160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</row>
    <row r="193" spans="1:39" ht="13.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160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</row>
    <row r="194" spans="1:39" ht="13.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160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</row>
    <row r="195" spans="1:39" ht="13.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160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</row>
    <row r="196" spans="1:39" ht="13.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160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</row>
    <row r="197" spans="1:39" ht="13.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160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</row>
    <row r="198" spans="1:39" ht="13.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160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</row>
    <row r="199" spans="1:39" ht="13.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160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</row>
    <row r="200" spans="1:39" ht="13.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160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</row>
    <row r="201" spans="1:39" ht="13.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160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</row>
    <row r="202" spans="1:39" ht="13.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160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</row>
    <row r="203" spans="1:39" ht="13.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160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</row>
    <row r="204" spans="1:39" ht="13.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160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</row>
    <row r="205" spans="1:39" ht="13.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160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</row>
    <row r="206" spans="1:39" ht="13.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160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</row>
    <row r="207" spans="1:39" ht="13.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160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</row>
    <row r="208" spans="1:39" ht="13.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160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</row>
    <row r="209" spans="1:39" ht="13.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160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</row>
    <row r="210" spans="1:39" ht="13.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160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</row>
    <row r="211" spans="1:39" ht="13.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160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</row>
    <row r="212" spans="1:39" ht="13.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160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</row>
    <row r="213" spans="1:39" ht="13.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160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</row>
    <row r="214" spans="1:39" ht="13.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160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</row>
    <row r="215" spans="1:39" ht="13.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160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</row>
    <row r="216" spans="1:39" ht="13.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160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</row>
    <row r="217" spans="1:39" ht="13.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160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</row>
    <row r="218" spans="1:39" ht="13.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160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</row>
    <row r="219" spans="1:39" ht="13.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160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</row>
    <row r="220" spans="1:39" ht="13.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160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</row>
    <row r="221" spans="1:39" ht="13.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160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</row>
    <row r="222" spans="1:39" ht="13.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160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</row>
    <row r="223" spans="1:39" ht="13.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160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</row>
    <row r="224" spans="1:39" ht="13.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160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</row>
    <row r="225" spans="1:39" ht="13.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160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</row>
    <row r="226" spans="1:39" ht="13.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160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</row>
    <row r="227" spans="1:39" ht="13.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160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</row>
    <row r="228" spans="1:39" ht="13.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160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</row>
    <row r="229" spans="1:39" ht="13.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160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</row>
    <row r="230" spans="1:39" ht="13.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160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</row>
    <row r="231" spans="1:39" ht="13.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160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</row>
    <row r="232" spans="1:39" ht="13.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160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</row>
    <row r="233" spans="1:39" ht="13.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160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</row>
    <row r="234" spans="1:39" ht="13.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160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</row>
    <row r="235" spans="1:39" ht="13.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160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</row>
    <row r="236" spans="1:39" ht="13.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160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</row>
    <row r="237" spans="1:39" ht="13.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160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</row>
    <row r="238" spans="1:39" ht="13.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160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</row>
    <row r="239" spans="1:39" ht="13.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160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</row>
    <row r="240" spans="1:39" ht="13.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160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</row>
    <row r="241" spans="1:39" ht="13.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160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</row>
    <row r="242" spans="1:39" ht="13.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160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</row>
    <row r="243" spans="1:39" ht="13.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160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</row>
    <row r="244" spans="1:39" ht="13.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160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</row>
    <row r="245" spans="1:39" ht="13.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160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</row>
    <row r="246" spans="1:39" ht="13.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160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</row>
    <row r="247" spans="1:39" ht="13.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160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</row>
    <row r="248" spans="1:39" ht="13.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160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</row>
    <row r="249" spans="1:39" ht="13.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160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</row>
    <row r="250" spans="1:39" ht="13.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160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</row>
    <row r="251" spans="1:39" ht="13.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160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</row>
    <row r="252" spans="1:39" ht="13.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160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</row>
    <row r="253" spans="1:39" ht="13.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160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</row>
    <row r="254" spans="1:39" ht="13.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160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</row>
    <row r="255" spans="1:39" ht="13.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160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</row>
    <row r="256" spans="1:39" ht="13.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160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</row>
    <row r="257" spans="1:39" ht="13.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160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</row>
    <row r="258" spans="1:39" ht="13.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160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</row>
    <row r="259" spans="1:39" ht="13.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160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</row>
    <row r="260" spans="1:39" ht="13.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160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</row>
    <row r="261" spans="1:39" ht="13.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160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</row>
    <row r="262" spans="1:39" ht="13.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160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</row>
    <row r="263" spans="1:39" ht="13.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160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</row>
    <row r="264" spans="1:39" ht="13.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160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</row>
    <row r="265" spans="1:39" ht="13.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160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</row>
    <row r="266" spans="1:39" ht="13.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160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</row>
    <row r="267" spans="1:39" ht="13.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160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</row>
    <row r="268" spans="1:39" ht="13.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160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</row>
    <row r="269" spans="1:39" ht="13.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160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</row>
    <row r="270" spans="1:39" ht="13.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160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</row>
    <row r="271" spans="1:39" ht="13.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160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</row>
    <row r="272" spans="1:39" ht="13.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160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</row>
    <row r="273" spans="1:39" ht="13.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160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</row>
    <row r="274" spans="1:39" ht="13.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160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</row>
    <row r="275" spans="1:39" ht="13.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160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</row>
    <row r="276" spans="1:39" ht="13.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160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</row>
    <row r="277" spans="1:39" ht="13.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160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</row>
    <row r="278" spans="1:39" ht="13.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160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</row>
    <row r="279" spans="1:39" ht="13.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160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</row>
    <row r="280" spans="1:39" ht="13.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160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</row>
    <row r="281" spans="1:39" ht="13.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160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</row>
    <row r="282" spans="1:39" ht="13.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160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</row>
    <row r="283" spans="1:39" ht="13.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160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</row>
    <row r="284" spans="1:39" ht="13.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160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</row>
    <row r="285" spans="1:39" ht="13.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160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</row>
    <row r="286" spans="1:39" ht="13.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160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</row>
    <row r="287" spans="1:39" ht="13.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160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</row>
    <row r="288" spans="1:39" ht="13.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160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</row>
    <row r="289" spans="1:39" ht="13.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160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</row>
    <row r="290" spans="1:39" ht="13.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160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</row>
    <row r="291" spans="1:39" ht="13.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160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</row>
    <row r="292" spans="1:39" ht="13.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160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</row>
    <row r="293" spans="1:39" ht="13.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160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</row>
    <row r="294" spans="1:39" ht="13.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160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</row>
    <row r="295" spans="1:39" ht="13.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160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</row>
    <row r="296" spans="1:39" ht="13.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160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</row>
    <row r="297" spans="1:39" ht="13.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160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</row>
    <row r="298" spans="1:39" ht="13.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160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</row>
    <row r="299" spans="1:39" ht="13.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160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</row>
    <row r="300" spans="1:39" ht="13.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160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</row>
    <row r="301" spans="1:39" ht="13.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160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</row>
    <row r="302" spans="1:39" ht="13.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160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</row>
    <row r="303" spans="1:39" ht="13.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160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</row>
    <row r="304" spans="1:39" ht="13.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160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</row>
    <row r="305" spans="1:39" ht="13.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160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</row>
    <row r="306" spans="1:39" ht="13.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160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</row>
    <row r="307" spans="1:39" ht="13.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160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</row>
    <row r="308" spans="1:39" ht="13.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160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</row>
    <row r="309" spans="1:39" ht="13.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160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</row>
    <row r="310" spans="1:39" ht="13.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160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</row>
    <row r="311" spans="1:39" ht="13.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160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</row>
    <row r="312" spans="1:39" ht="13.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160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</row>
    <row r="313" spans="1:39" ht="13.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160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</row>
    <row r="314" spans="1:39" ht="13.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160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</row>
    <row r="315" spans="1:39" ht="13.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160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</row>
    <row r="316" spans="1:39" ht="13.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160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</row>
    <row r="317" spans="1:39" ht="13.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160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</row>
    <row r="318" spans="1:39" ht="13.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160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</row>
    <row r="319" spans="1:39" ht="13.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160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</row>
    <row r="320" spans="1:39" ht="13.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160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</row>
    <row r="321" spans="1:39" ht="13.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160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</row>
    <row r="322" spans="1:39" ht="13.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160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</row>
    <row r="323" spans="1:39" ht="13.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160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</row>
    <row r="324" spans="1:39" ht="13.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160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</row>
    <row r="325" spans="1:39" ht="13.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160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</row>
    <row r="326" spans="1:39" ht="13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160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</row>
    <row r="327" spans="1:39" ht="13.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160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</row>
    <row r="328" spans="1:39" ht="13.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160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</row>
    <row r="329" spans="1:39" ht="13.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160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</row>
    <row r="330" spans="1:39" ht="13.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160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</row>
    <row r="331" spans="1:39" ht="13.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160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</row>
    <row r="332" spans="1:39" ht="13.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160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</row>
    <row r="333" spans="1:39" ht="13.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160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</row>
    <row r="334" spans="1:39" ht="13.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160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</row>
    <row r="335" spans="1:39" ht="13.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160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</row>
    <row r="336" spans="1:39" ht="13.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160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</row>
    <row r="337" spans="1:39" ht="13.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160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</row>
    <row r="338" spans="1:39" ht="13.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160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</row>
    <row r="339" spans="1:39" ht="13.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160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</row>
    <row r="340" spans="1:39" ht="13.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160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</row>
    <row r="341" spans="1:39" ht="13.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160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</row>
    <row r="342" spans="1:39" ht="13.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160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</row>
    <row r="343" spans="1:39" ht="13.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160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</row>
    <row r="344" spans="1:39" ht="13.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160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</row>
    <row r="345" spans="1:39" ht="13.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160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</row>
    <row r="346" spans="1:39" ht="13.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160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</row>
    <row r="347" spans="1:39" ht="13.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160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</row>
    <row r="348" spans="1:39" ht="13.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160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</row>
    <row r="349" spans="1:39" ht="13.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160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</row>
    <row r="350" spans="1:39" ht="13.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160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</row>
    <row r="351" spans="1:39" ht="13.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160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</row>
    <row r="352" spans="1:39" ht="13.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160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</row>
    <row r="353" spans="1:39" ht="13.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160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</row>
    <row r="354" spans="1:39" ht="13.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160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</row>
    <row r="355" spans="1:39" ht="13.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160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</row>
    <row r="356" spans="1:39" ht="13.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160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</row>
    <row r="357" spans="1:39" ht="13.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160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</row>
    <row r="358" spans="1:39" ht="13.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160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</row>
    <row r="359" spans="1:39" ht="13.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160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</row>
    <row r="360" spans="1:39" ht="13.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160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</row>
    <row r="361" spans="1:39" ht="13.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160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</row>
    <row r="362" spans="1:39" ht="13.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160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</row>
    <row r="363" spans="1:39" ht="13.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160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</row>
    <row r="364" spans="1:39" ht="13.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160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</row>
    <row r="365" spans="1:39" ht="13.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160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</row>
    <row r="366" spans="1:39" ht="13.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160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</row>
    <row r="367" spans="1:39" ht="13.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160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</row>
    <row r="368" spans="1:39" ht="13.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160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</row>
    <row r="369" spans="1:39" ht="13.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160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</row>
    <row r="370" spans="1:39" ht="13.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160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</row>
    <row r="371" spans="1:39" ht="13.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160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</row>
    <row r="372" spans="1:39" ht="13.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160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</row>
    <row r="373" spans="1:39" ht="13.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160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</row>
    <row r="374" spans="1:39" ht="13.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160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</row>
    <row r="375" spans="1:39" ht="13.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160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</row>
    <row r="376" spans="1:39" ht="13.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160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</row>
    <row r="377" spans="1:39" ht="13.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160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</row>
    <row r="378" spans="1:39" ht="13.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160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</row>
    <row r="379" spans="1:39" ht="13.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160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</row>
    <row r="380" spans="1:39" ht="13.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160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</row>
    <row r="381" spans="1:39" ht="13.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160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</row>
    <row r="382" spans="1:39" ht="13.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160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</row>
    <row r="383" spans="1:39" ht="13.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160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</row>
    <row r="384" spans="1:39" ht="13.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160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</row>
    <row r="385" spans="1:39" ht="13.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160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</row>
    <row r="386" spans="1:39" ht="13.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160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</row>
    <row r="387" spans="1:39" ht="13.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160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</row>
    <row r="388" spans="1:39" ht="13.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160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</row>
    <row r="389" spans="1:39" ht="13.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160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</row>
    <row r="390" spans="1:39" ht="13.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160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</row>
    <row r="391" spans="1:39" ht="13.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160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</row>
    <row r="392" spans="1:39" ht="13.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160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</row>
    <row r="393" spans="1:39" ht="13.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160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</row>
    <row r="394" spans="1:39" ht="13.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160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</row>
    <row r="395" spans="1:39" ht="13.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160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</row>
    <row r="396" spans="1:39" ht="13.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160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</row>
    <row r="397" spans="1:39" ht="13.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160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</row>
    <row r="398" spans="1:39" ht="13.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160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</row>
    <row r="399" spans="1:39" ht="13.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160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</row>
    <row r="400" spans="1:39" ht="13.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160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</row>
    <row r="401" spans="1:39" ht="13.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160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</row>
    <row r="402" spans="1:39" ht="13.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160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</row>
    <row r="403" spans="1:39" ht="13.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160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</row>
    <row r="404" spans="1:39" ht="13.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160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</row>
    <row r="405" spans="1:39" ht="13.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160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</row>
    <row r="406" spans="1:39" ht="13.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160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</row>
    <row r="407" spans="1:39" ht="13.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160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</row>
    <row r="408" spans="1:39" ht="13.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160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</row>
    <row r="409" spans="1:39" ht="13.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160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</row>
    <row r="410" spans="1:39" ht="13.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160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</row>
    <row r="411" spans="1:39" ht="13.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160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</row>
    <row r="412" spans="1:39" ht="13.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160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</row>
    <row r="413" spans="1:39" ht="13.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160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</row>
    <row r="414" spans="1:39" ht="13.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160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</row>
    <row r="415" spans="1:39" ht="13.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160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</row>
    <row r="416" spans="1:39" ht="13.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160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</row>
    <row r="417" spans="1:39" ht="13.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160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</row>
    <row r="418" spans="1:39" ht="13.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160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</row>
    <row r="419" spans="1:39" ht="13.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160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</row>
    <row r="420" spans="1:39" ht="13.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160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</row>
    <row r="421" spans="1:39" ht="13.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160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</row>
    <row r="422" spans="1:39" ht="13.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160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</row>
    <row r="423" spans="1:39" ht="13.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160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</row>
    <row r="424" spans="1:39" ht="13.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160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</row>
    <row r="425" spans="1:39" ht="13.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160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</row>
    <row r="426" spans="1:39" ht="13.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160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</row>
    <row r="427" spans="1:39" ht="13.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160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</row>
    <row r="428" spans="1:39" ht="13.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160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</row>
    <row r="429" spans="1:39" ht="13.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160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</row>
    <row r="430" spans="1:39" ht="13.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160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</row>
    <row r="431" spans="1:39" ht="13.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160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</row>
    <row r="432" spans="1:39" ht="13.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160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</row>
    <row r="433" spans="1:39" ht="13.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160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</row>
    <row r="434" spans="1:39" ht="13.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160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</row>
    <row r="435" spans="1:39" ht="13.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160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</row>
    <row r="436" spans="1:39" ht="13.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160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</row>
    <row r="437" spans="1:39" ht="13.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160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</row>
    <row r="438" spans="1:39" ht="13.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160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</row>
    <row r="439" spans="1:39" ht="13.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160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</row>
    <row r="440" spans="1:39" ht="13.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160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</row>
    <row r="441" spans="1:39" ht="13.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160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</row>
    <row r="442" spans="1:39" ht="13.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160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</row>
    <row r="443" spans="1:39" ht="13.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160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</row>
    <row r="444" spans="1:39" ht="13.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160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</row>
    <row r="445" spans="1:39" ht="13.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160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</row>
    <row r="446" spans="1:39" ht="13.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160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</row>
    <row r="447" spans="1:39" ht="13.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160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</row>
    <row r="448" spans="1:39" ht="13.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160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</row>
    <row r="449" spans="1:39" ht="13.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160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</row>
    <row r="450" spans="1:39" ht="13.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160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</row>
    <row r="451" spans="1:39" ht="13.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160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</row>
    <row r="452" spans="1:39" ht="13.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160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</row>
    <row r="453" spans="1:39" ht="13.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160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</row>
    <row r="454" spans="1:39" ht="13.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160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</row>
    <row r="455" spans="1:39" ht="13.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160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</row>
    <row r="456" spans="1:39" ht="13.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160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</row>
    <row r="457" spans="1:39" ht="13.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160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</row>
    <row r="458" spans="1:39" ht="13.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160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</row>
    <row r="459" spans="1:39" ht="13.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160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</row>
    <row r="460" spans="1:39" ht="13.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160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</row>
    <row r="461" spans="1:39" ht="13.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160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</row>
    <row r="462" spans="1:39" ht="13.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160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</row>
    <row r="463" spans="1:39" ht="13.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160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</row>
    <row r="464" spans="1:39" ht="13.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160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</row>
    <row r="465" spans="1:39" ht="13.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160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</row>
    <row r="466" spans="1:39" ht="13.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160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</row>
    <row r="467" spans="1:39" ht="13.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160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</row>
    <row r="468" spans="1:39" ht="13.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160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</row>
    <row r="469" spans="1:39" ht="13.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160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</row>
    <row r="470" spans="1:39" ht="13.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160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</row>
    <row r="471" spans="1:39" ht="13.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160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</row>
    <row r="472" spans="1:39" ht="13.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160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</row>
    <row r="473" spans="1:39" ht="13.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160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</row>
    <row r="474" spans="1:39" ht="13.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160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</row>
    <row r="475" spans="1:39" ht="13.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160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</row>
    <row r="476" spans="1:39" ht="13.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160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</row>
    <row r="477" spans="1:39" ht="13.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160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</row>
    <row r="478" spans="1:39" ht="13.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160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</row>
    <row r="479" spans="1:39" ht="13.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160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</row>
    <row r="480" spans="1:39" ht="13.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160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</row>
    <row r="481" spans="1:39" ht="13.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160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</row>
    <row r="482" spans="1:39" ht="13.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160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</row>
    <row r="483" spans="1:39" ht="13.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160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</row>
    <row r="484" spans="1:39" ht="13.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160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</row>
    <row r="485" spans="1:39" ht="13.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160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</row>
    <row r="486" spans="1:39" ht="13.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160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</row>
    <row r="487" spans="1:39" ht="13.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160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</row>
    <row r="488" spans="1:39" ht="13.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160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</row>
    <row r="489" spans="1:39" ht="13.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160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</row>
    <row r="490" spans="1:39" ht="13.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160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</row>
    <row r="491" spans="1:39" ht="13.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160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</row>
    <row r="492" spans="1:39" ht="13.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160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</row>
    <row r="493" spans="1:39" ht="13.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160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</row>
    <row r="494" spans="1:39" ht="13.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160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</row>
    <row r="495" spans="1:39" ht="13.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160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</row>
    <row r="496" spans="1:39" ht="13.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160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</row>
    <row r="497" spans="1:39" ht="13.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160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</row>
    <row r="498" spans="1:39" ht="13.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160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</row>
    <row r="499" spans="1:39" ht="13.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160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</row>
    <row r="500" spans="1:39" ht="13.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160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</row>
    <row r="501" spans="1:39" ht="13.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160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</row>
    <row r="502" spans="1:39" ht="13.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160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</row>
    <row r="503" spans="1:39" ht="13.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160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</row>
    <row r="504" spans="1:39" ht="13.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160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</row>
    <row r="505" spans="1:39" ht="13.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160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</row>
    <row r="506" spans="1:39" ht="13.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160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</row>
    <row r="507" spans="1:39" ht="13.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160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</row>
    <row r="508" spans="1:39" ht="13.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160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</row>
    <row r="509" spans="1:39" ht="13.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160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</row>
    <row r="510" spans="1:39" ht="13.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160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</row>
    <row r="511" spans="1:39" ht="13.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160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</row>
    <row r="512" spans="1:39" ht="13.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160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</row>
    <row r="513" spans="1:39" ht="13.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160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</row>
    <row r="514" spans="1:39" ht="13.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160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</row>
    <row r="515" spans="1:39" ht="13.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160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</row>
    <row r="516" spans="1:39" ht="13.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160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</row>
    <row r="517" spans="1:39" ht="13.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160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</row>
    <row r="518" spans="1:39" ht="13.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160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</row>
    <row r="519" spans="1:39" ht="13.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160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</row>
    <row r="520" spans="1:39" ht="13.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160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</row>
    <row r="521" spans="1:39" ht="13.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160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</row>
    <row r="522" spans="1:39" ht="13.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160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</row>
    <row r="523" spans="1:39" ht="13.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160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</row>
    <row r="524" spans="1:39" ht="13.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160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</row>
    <row r="525" spans="1:39" ht="13.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160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</row>
    <row r="526" spans="1:39" ht="13.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160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</row>
    <row r="527" spans="1:39" ht="13.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160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</row>
    <row r="528" spans="1:39" ht="13.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160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</row>
    <row r="529" spans="1:39" ht="13.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160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</row>
    <row r="530" spans="1:39" ht="13.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160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</row>
    <row r="531" spans="1:39" ht="13.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160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</row>
    <row r="532" spans="1:39" ht="13.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160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</row>
    <row r="533" spans="1:39" ht="13.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160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</row>
    <row r="534" spans="1:39" ht="13.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160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</row>
    <row r="535" spans="1:39" ht="13.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160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</row>
    <row r="536" spans="1:39" ht="13.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160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</row>
    <row r="537" spans="1:39" ht="13.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160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</row>
    <row r="538" spans="1:39" ht="13.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160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</row>
    <row r="539" spans="1:39" ht="13.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160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</row>
    <row r="540" spans="1:39" ht="13.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160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</row>
    <row r="541" spans="1:39" ht="13.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160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</row>
    <row r="542" spans="1:39" ht="13.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160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</row>
    <row r="543" spans="1:39" ht="13.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160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</row>
    <row r="544" spans="1:39" ht="13.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160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</row>
    <row r="545" spans="1:39" ht="13.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160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</row>
    <row r="546" spans="1:39" ht="13.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160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</row>
    <row r="547" spans="1:39" ht="13.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160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</row>
    <row r="548" spans="1:39" ht="13.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160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</row>
    <row r="549" spans="1:39" ht="13.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160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</row>
    <row r="550" spans="1:39" ht="13.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160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</row>
    <row r="551" spans="1:39" ht="13.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160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</row>
    <row r="552" spans="1:39" ht="13.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160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</row>
    <row r="553" spans="1:39" ht="13.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160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</row>
    <row r="554" spans="1:39" ht="13.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160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</row>
    <row r="555" spans="1:39" ht="13.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160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</row>
    <row r="556" spans="1:39" ht="13.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160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</row>
    <row r="557" spans="1:39" ht="13.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160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</row>
    <row r="558" spans="1:39" ht="13.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160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</row>
    <row r="559" spans="1:39" ht="13.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160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</row>
    <row r="560" spans="1:39" ht="13.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160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</row>
    <row r="561" spans="1:39" ht="13.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160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</row>
    <row r="562" spans="1:39" ht="13.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160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</row>
    <row r="563" spans="1:39" ht="13.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160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</row>
    <row r="564" spans="1:39" ht="13.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160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</row>
    <row r="565" spans="1:39" ht="13.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160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</row>
    <row r="566" spans="1:39" ht="13.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160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</row>
    <row r="567" spans="1:39" ht="13.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160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</row>
    <row r="568" spans="1:39" ht="13.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160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</row>
    <row r="569" spans="1:39" ht="13.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160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</row>
    <row r="570" spans="1:39" ht="13.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160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</row>
    <row r="571" spans="1:39" ht="13.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160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</row>
    <row r="572" spans="1:39" ht="13.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160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</row>
    <row r="573" spans="1:39" ht="13.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160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</row>
    <row r="574" spans="1:39" ht="13.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160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</row>
    <row r="575" spans="1:39" ht="13.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160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</row>
    <row r="576" spans="1:39" ht="13.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160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</row>
    <row r="577" spans="1:39" ht="13.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160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</row>
    <row r="578" spans="1:39" ht="13.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160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</row>
    <row r="579" spans="1:39" ht="13.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160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</row>
    <row r="580" spans="1:39" ht="13.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160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</row>
    <row r="581" spans="1:39" ht="13.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160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</row>
    <row r="582" spans="1:39" ht="13.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160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</row>
    <row r="583" spans="1:39" ht="13.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160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</row>
    <row r="584" spans="1:39" ht="13.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160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</row>
    <row r="585" spans="1:39" ht="13.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160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</row>
    <row r="586" spans="1:39" ht="13.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160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</row>
    <row r="587" spans="1:39" ht="13.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160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</row>
    <row r="588" spans="1:39" ht="13.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160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</row>
    <row r="589" spans="1:39" ht="13.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160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</row>
    <row r="590" spans="1:39" ht="13.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160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</row>
    <row r="591" spans="1:39" ht="13.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160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</row>
    <row r="592" spans="1:39" ht="13.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160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</row>
    <row r="593" spans="1:39" ht="13.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160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</row>
    <row r="594" spans="1:39" ht="13.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160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</row>
    <row r="595" spans="1:39" ht="13.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160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</row>
    <row r="596" spans="1:39" ht="13.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160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</row>
    <row r="597" spans="1:39" ht="13.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160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</row>
    <row r="598" spans="1:39" ht="13.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160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</row>
    <row r="599" spans="1:39" ht="13.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160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</row>
    <row r="600" spans="1:39" ht="13.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160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</row>
    <row r="601" spans="1:39" ht="13.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160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</row>
    <row r="602" spans="1:39" ht="13.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160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</row>
    <row r="603" spans="1:39" ht="13.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160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</row>
    <row r="604" spans="1:39" ht="13.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160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</row>
    <row r="605" spans="1:39" ht="13.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160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</row>
    <row r="606" spans="1:39" ht="13.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160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</row>
    <row r="607" spans="1:39" ht="13.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160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</row>
    <row r="608" spans="1:39" ht="13.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160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</row>
    <row r="609" spans="1:39" ht="13.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160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</row>
    <row r="610" spans="1:39" ht="13.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160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</row>
    <row r="611" spans="1:39" ht="13.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160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</row>
    <row r="612" spans="1:39" ht="13.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160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</row>
    <row r="613" spans="1:39" ht="13.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160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</row>
    <row r="614" spans="1:39" ht="13.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160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</row>
    <row r="615" spans="1:39" ht="13.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160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</row>
    <row r="616" spans="1:39" ht="13.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160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</row>
    <row r="617" spans="1:39" ht="13.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160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</row>
    <row r="618" spans="1:39" ht="13.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160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</row>
    <row r="619" spans="1:39" ht="13.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160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</row>
    <row r="620" spans="1:39" ht="13.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160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</row>
    <row r="621" spans="1:39" ht="13.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160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</row>
    <row r="622" spans="1:39" ht="13.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160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</row>
    <row r="623" spans="1:39" ht="13.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160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</row>
    <row r="624" spans="1:39" ht="13.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160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</row>
    <row r="625" spans="1:39" ht="13.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160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</row>
    <row r="626" spans="1:39" ht="13.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160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</row>
    <row r="627" spans="1:39" ht="13.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160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</row>
    <row r="628" spans="1:39" ht="13.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160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</row>
    <row r="629" spans="1:39" ht="13.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160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</row>
    <row r="630" spans="1:39" ht="13.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160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</row>
    <row r="631" spans="1:39" ht="13.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160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</row>
    <row r="632" spans="1:39" ht="13.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160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</row>
    <row r="633" spans="1:39" ht="13.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160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</row>
    <row r="634" spans="1:39" ht="13.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160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</row>
    <row r="635" spans="1:39" ht="13.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160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</row>
    <row r="636" spans="1:39" ht="13.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160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</row>
    <row r="637" spans="1:39" ht="13.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160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</row>
    <row r="638" spans="1:39" ht="13.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160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</row>
    <row r="639" spans="1:39" ht="13.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160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</row>
    <row r="640" spans="1:39" ht="13.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160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</row>
    <row r="641" spans="1:39" ht="13.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160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</row>
    <row r="642" spans="1:39" ht="13.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160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</row>
    <row r="643" spans="1:39" ht="13.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160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</row>
    <row r="644" spans="1:39" ht="13.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160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</row>
    <row r="645" spans="1:39" ht="13.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160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</row>
    <row r="646" spans="1:39" ht="13.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160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</row>
    <row r="647" spans="1:39" ht="13.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160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</row>
    <row r="648" spans="1:39" ht="13.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160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</row>
    <row r="649" spans="1:39" ht="13.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160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</row>
    <row r="650" spans="1:39" ht="13.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160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</row>
    <row r="651" spans="1:39" ht="13.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160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</row>
    <row r="652" spans="1:39" ht="13.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160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</row>
    <row r="653" spans="1:39" ht="13.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160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</row>
    <row r="654" spans="1:39" ht="13.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160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</row>
    <row r="655" spans="1:39" ht="13.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160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</row>
    <row r="656" spans="1:39" ht="13.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160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</row>
    <row r="657" spans="1:39" ht="13.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160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</row>
    <row r="658" spans="1:39" ht="13.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160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</row>
    <row r="659" spans="1:39" ht="13.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160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</row>
    <row r="660" spans="1:39" ht="13.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160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</row>
    <row r="661" spans="1:39" ht="13.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160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</row>
    <row r="662" spans="1:39" ht="13.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160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</row>
    <row r="663" spans="1:39" ht="13.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160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</row>
    <row r="664" spans="1:39" ht="13.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160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</row>
    <row r="665" spans="1:39" ht="13.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160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</row>
    <row r="666" spans="1:39" ht="13.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160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</row>
    <row r="667" spans="1:39" ht="13.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160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</row>
    <row r="668" spans="1:39" ht="13.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160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</row>
    <row r="669" spans="1:39" ht="13.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160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</row>
    <row r="670" spans="1:39" ht="13.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160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</row>
    <row r="671" spans="1:39" ht="13.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160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</row>
    <row r="672" spans="1:39" ht="13.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160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</row>
    <row r="673" spans="1:39" ht="13.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160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</row>
    <row r="674" spans="1:39" ht="13.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160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</row>
    <row r="675" spans="1:39" ht="13.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160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</row>
    <row r="676" spans="1:39" ht="13.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160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</row>
    <row r="677" spans="1:39" ht="13.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160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</row>
    <row r="678" spans="1:39" ht="13.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160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</row>
    <row r="679" spans="1:39" ht="13.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160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</row>
    <row r="680" spans="1:39" ht="13.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160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</row>
    <row r="681" spans="1:39" ht="13.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160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</row>
    <row r="682" spans="1:39" ht="13.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160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</row>
    <row r="683" spans="1:39" ht="13.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160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</row>
    <row r="684" spans="1:39" ht="13.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160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</row>
    <row r="685" spans="1:39" ht="13.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160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</row>
    <row r="686" spans="1:39" ht="13.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160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</row>
    <row r="687" spans="1:39" ht="13.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160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</row>
    <row r="688" spans="1:39" ht="13.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160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</row>
    <row r="689" spans="1:39" ht="13.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160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</row>
    <row r="690" spans="1:39" ht="13.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160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</row>
    <row r="691" spans="1:39" ht="13.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160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</row>
    <row r="692" spans="1:39" ht="13.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160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</row>
    <row r="693" spans="1:39" ht="13.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160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</row>
    <row r="694" spans="1:39" ht="13.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160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</row>
    <row r="695" spans="1:39" ht="13.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160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</row>
    <row r="696" spans="1:39" ht="13.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160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</row>
    <row r="697" spans="1:39" ht="13.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160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</row>
    <row r="698" spans="1:39" ht="13.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160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</row>
    <row r="699" spans="1:39" ht="13.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160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</row>
    <row r="700" spans="1:39" ht="13.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160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</row>
    <row r="701" spans="1:39" ht="13.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160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</row>
    <row r="702" spans="1:39" ht="13.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160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</row>
    <row r="703" spans="1:39" ht="13.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160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</row>
    <row r="704" spans="1:39" ht="13.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160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</row>
    <row r="705" spans="1:39" ht="13.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160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</row>
    <row r="706" spans="1:39" ht="13.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160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</row>
    <row r="707" spans="1:39" ht="13.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160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</row>
    <row r="708" spans="1:39" ht="13.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160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</row>
    <row r="709" spans="1:39" ht="13.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160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</row>
    <row r="710" spans="1:39" ht="13.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160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</row>
    <row r="711" spans="1:39" ht="13.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160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</row>
    <row r="712" spans="1:39" ht="13.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160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</row>
    <row r="713" spans="1:39" ht="13.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160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</row>
    <row r="714" spans="1:39" ht="13.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160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</row>
    <row r="715" spans="1:39" ht="13.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160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</row>
    <row r="716" spans="1:39" ht="13.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160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</row>
    <row r="717" spans="1:39" ht="13.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160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</row>
    <row r="718" spans="1:39" ht="13.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160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</row>
    <row r="719" spans="1:39" ht="13.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160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</row>
    <row r="720" spans="1:39" ht="13.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160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</row>
    <row r="721" spans="1:39" ht="13.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160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</row>
    <row r="722" spans="1:39" ht="13.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160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</row>
    <row r="723" spans="1:39" ht="13.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160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</row>
    <row r="724" spans="1:39" ht="13.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160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</row>
    <row r="725" spans="1:39" ht="13.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160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</row>
    <row r="726" spans="1:39" ht="13.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160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</row>
    <row r="727" spans="1:39" ht="13.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160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</row>
    <row r="728" spans="1:39" ht="13.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160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</row>
    <row r="729" spans="1:39" ht="13.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160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</row>
    <row r="730" spans="1:39" ht="13.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160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</row>
    <row r="731" spans="1:39" ht="13.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160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</row>
    <row r="732" spans="1:39" ht="13.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160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</row>
    <row r="733" spans="1:39" ht="13.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160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</row>
    <row r="734" spans="1:39" ht="13.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160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</row>
    <row r="735" spans="1:39" ht="13.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160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</row>
    <row r="736" spans="1:39" ht="13.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160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</row>
    <row r="737" spans="1:39" ht="13.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160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</row>
    <row r="738" spans="1:39" ht="13.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160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</row>
    <row r="739" spans="1:39" ht="13.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160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</row>
    <row r="740" spans="1:39" ht="13.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160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</row>
    <row r="741" spans="1:39" ht="13.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160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</row>
    <row r="742" spans="1:39" ht="13.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160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</row>
    <row r="743" spans="1:39" ht="13.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160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</row>
    <row r="744" spans="1:39" ht="13.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160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</row>
    <row r="745" spans="1:39" ht="13.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160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</row>
    <row r="746" spans="1:39" ht="13.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160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</row>
    <row r="747" spans="1:39" ht="13.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160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</row>
    <row r="748" spans="1:39" ht="13.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160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</row>
    <row r="749" spans="1:39" ht="13.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160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</row>
    <row r="750" spans="1:39" ht="13.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160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</row>
    <row r="751" spans="1:39" ht="13.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160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</row>
    <row r="752" spans="1:39" ht="13.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160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</row>
    <row r="753" spans="1:39" ht="13.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160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</row>
    <row r="754" spans="1:39" ht="13.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160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</row>
    <row r="755" spans="1:39" ht="13.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160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</row>
    <row r="756" spans="1:39" ht="13.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160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</row>
    <row r="757" spans="1:39" ht="13.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160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</row>
    <row r="758" spans="1:39" ht="13.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160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</row>
    <row r="759" spans="1:39" ht="13.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160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</row>
    <row r="760" spans="1:39" ht="13.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160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</row>
    <row r="761" spans="1:39" ht="13.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160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</row>
    <row r="762" spans="1:39" ht="13.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160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</row>
    <row r="763" spans="1:39" ht="13.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160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</row>
    <row r="764" spans="1:39" ht="13.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160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</row>
    <row r="765" spans="1:39" ht="13.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160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</row>
    <row r="766" spans="1:39" ht="13.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160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</row>
    <row r="767" spans="1:39" ht="13.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160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</row>
    <row r="768" spans="1:39" ht="13.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160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</row>
    <row r="769" spans="1:39" ht="13.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160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</row>
    <row r="770" spans="1:39" ht="13.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160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</row>
    <row r="771" spans="1:39" ht="13.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160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</row>
    <row r="772" spans="1:39" ht="13.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160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</row>
    <row r="773" spans="1:39" ht="13.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160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</row>
    <row r="774" spans="1:39" ht="13.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160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</row>
    <row r="775" spans="1:39" ht="13.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160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</row>
    <row r="776" spans="1:39" ht="13.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160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</row>
    <row r="777" spans="1:39" ht="13.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160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</row>
    <row r="778" spans="1:39" ht="13.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160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</row>
    <row r="779" spans="1:39" ht="13.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160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</row>
    <row r="780" spans="1:39" ht="13.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160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</row>
    <row r="781" spans="1:39" ht="13.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160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</row>
    <row r="782" spans="1:39" ht="13.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160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</row>
    <row r="783" spans="1:39" ht="13.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160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</row>
    <row r="784" spans="1:39" ht="13.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160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</row>
    <row r="785" spans="1:39" ht="13.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160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</row>
    <row r="786" spans="1:39" ht="13.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160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</row>
    <row r="787" spans="1:39" ht="13.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160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</row>
    <row r="788" spans="1:39" ht="13.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160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</row>
    <row r="789" spans="1:39" ht="13.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160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</row>
    <row r="790" spans="1:39" ht="13.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160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</row>
    <row r="791" spans="1:39" ht="13.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160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</row>
    <row r="792" spans="1:39" ht="13.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160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</row>
    <row r="793" spans="1:39" ht="13.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160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</row>
    <row r="794" spans="1:39" ht="13.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160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</row>
    <row r="795" spans="1:39" ht="13.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160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</row>
    <row r="796" spans="1:39" ht="13.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160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</row>
    <row r="797" spans="1:39" ht="13.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160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</row>
    <row r="798" spans="1:39" ht="13.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160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</row>
    <row r="799" spans="1:39" ht="13.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160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</row>
    <row r="800" spans="1:39" ht="13.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160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</row>
    <row r="801" spans="1:39" ht="13.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160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</row>
    <row r="802" spans="1:39" ht="13.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160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</row>
    <row r="803" spans="1:39" ht="13.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160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</row>
    <row r="804" spans="1:39" ht="13.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160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</row>
    <row r="805" spans="1:39" ht="13.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160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</row>
    <row r="806" spans="1:39" ht="13.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160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</row>
    <row r="807" spans="1:39" ht="13.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160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</row>
    <row r="808" spans="1:39" ht="13.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160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</row>
    <row r="809" spans="1:39" ht="13.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160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</row>
    <row r="810" spans="1:39" ht="13.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160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</row>
    <row r="811" spans="1:39" ht="13.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160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</row>
    <row r="812" spans="1:39" ht="13.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160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</row>
    <row r="813" spans="1:39" ht="13.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160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</row>
    <row r="814" spans="1:39" ht="13.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160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</row>
    <row r="815" spans="1:39" ht="13.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160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</row>
    <row r="816" spans="1:39" ht="13.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160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</row>
    <row r="817" spans="1:39" ht="13.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160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</row>
    <row r="818" spans="1:39" ht="13.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160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</row>
    <row r="819" spans="1:39" ht="13.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160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</row>
    <row r="820" spans="1:39" ht="13.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160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</row>
    <row r="821" spans="1:39" ht="13.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160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</row>
    <row r="822" spans="1:39" ht="13.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160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</row>
    <row r="823" spans="1:39" ht="13.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160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</row>
    <row r="824" spans="1:39" ht="13.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160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</row>
    <row r="825" spans="1:39" ht="13.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160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</row>
    <row r="826" spans="1:39" ht="13.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160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</row>
    <row r="827" spans="1:39" ht="13.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160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</row>
    <row r="828" spans="1:39" ht="13.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160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</row>
    <row r="829" spans="1:39" ht="13.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160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</row>
    <row r="830" spans="1:39" ht="13.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160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</row>
    <row r="831" spans="1:39" ht="13.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160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</row>
    <row r="832" spans="1:39" ht="13.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160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</row>
    <row r="833" spans="1:39" ht="13.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160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</row>
    <row r="834" spans="1:39" ht="13.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160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</row>
    <row r="835" spans="1:39" ht="13.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160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</row>
    <row r="836" spans="1:39" ht="13.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160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</row>
    <row r="837" spans="1:39" ht="13.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160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</row>
    <row r="838" spans="1:39" ht="13.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160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</row>
    <row r="839" spans="1:39" ht="13.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160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</row>
    <row r="840" spans="1:39" ht="13.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160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</row>
    <row r="841" spans="1:39" ht="13.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160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</row>
    <row r="842" spans="1:39" ht="13.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160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</row>
    <row r="843" spans="1:39" ht="13.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160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</row>
    <row r="844" spans="1:39" ht="13.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160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</row>
    <row r="845" spans="1:39" ht="13.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160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</row>
    <row r="846" spans="1:39" ht="13.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160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</row>
    <row r="847" spans="1:39" ht="13.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160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</row>
    <row r="848" spans="1:39" ht="13.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160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</row>
    <row r="849" spans="1:39" ht="13.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160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</row>
    <row r="850" spans="1:39" ht="13.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160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</row>
    <row r="851" spans="1:39" ht="13.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160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</row>
    <row r="852" spans="1:39" ht="13.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160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</row>
    <row r="853" spans="1:39" ht="13.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160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</row>
    <row r="854" spans="1:39" ht="13.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160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</row>
    <row r="855" spans="1:39" ht="13.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160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</row>
    <row r="856" spans="1:39" ht="13.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160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</row>
    <row r="857" spans="1:39" ht="13.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160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</row>
    <row r="858" spans="1:39" ht="13.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160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</row>
    <row r="859" spans="1:39" ht="13.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160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</row>
    <row r="860" spans="1:39" ht="13.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160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</row>
    <row r="861" spans="1:39" ht="13.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160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</row>
    <row r="862" spans="1:39" ht="13.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160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</row>
    <row r="863" spans="1:39" ht="13.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160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</row>
    <row r="864" spans="1:39" ht="13.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160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</row>
    <row r="865" spans="1:39" ht="13.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160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</row>
    <row r="866" spans="1:39" ht="13.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160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</row>
    <row r="867" spans="1:39" ht="13.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160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</row>
    <row r="868" spans="1:39" ht="13.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160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</row>
    <row r="869" spans="1:39" ht="13.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160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</row>
    <row r="870" spans="1:39" ht="13.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160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</row>
    <row r="871" spans="1:39" ht="13.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160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</row>
    <row r="872" spans="1:39" ht="13.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160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</row>
    <row r="873" spans="1:39" ht="13.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160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</row>
    <row r="874" spans="1:39" ht="13.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160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</row>
    <row r="875" spans="1:39" ht="13.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160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</row>
    <row r="876" spans="1:39" ht="13.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160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</row>
    <row r="877" spans="1:39" ht="13.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160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</row>
    <row r="878" spans="1:39" ht="13.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160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</row>
    <row r="879" spans="1:39" ht="13.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160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</row>
    <row r="880" spans="1:39" ht="13.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160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</row>
    <row r="881" spans="1:39" ht="13.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160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</row>
    <row r="882" spans="1:39" ht="13.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160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</row>
    <row r="883" spans="1:39" ht="13.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160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</row>
    <row r="884" spans="1:39" ht="13.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160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</row>
    <row r="885" spans="1:39" ht="13.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160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</row>
    <row r="886" spans="1:39" ht="13.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160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</row>
    <row r="887" spans="1:39" ht="13.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160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</row>
    <row r="888" spans="1:39" ht="13.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160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</row>
    <row r="889" spans="1:39" ht="13.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160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</row>
    <row r="890" spans="1:39" ht="13.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160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</row>
    <row r="891" spans="1:39" ht="13.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160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</row>
    <row r="892" spans="1:39" ht="13.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160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</row>
    <row r="893" spans="1:39" ht="13.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160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</row>
    <row r="894" spans="1:39" ht="13.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160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</row>
    <row r="895" spans="1:39" ht="13.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160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</row>
    <row r="896" spans="1:39" ht="13.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160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</row>
    <row r="897" spans="1:39" ht="13.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160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</row>
    <row r="898" spans="1:39" ht="13.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160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</row>
    <row r="899" spans="1:39" ht="13.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160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</row>
    <row r="900" spans="1:39" ht="13.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160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</row>
    <row r="901" spans="1:39" ht="13.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160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</row>
    <row r="902" spans="1:39" ht="13.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160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</row>
    <row r="903" spans="1:39" ht="13.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160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</row>
    <row r="904" spans="1:39" ht="13.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160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</row>
    <row r="905" spans="1:39" ht="13.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160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</row>
    <row r="906" spans="1:39" ht="13.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160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</row>
    <row r="907" spans="1:39" ht="13.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160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</row>
    <row r="908" spans="1:39" ht="13.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160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</row>
    <row r="909" spans="1:39" ht="13.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160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</row>
    <row r="910" spans="1:39" ht="13.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160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</row>
    <row r="911" spans="1:39" ht="13.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160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</row>
    <row r="912" spans="1:39" ht="13.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160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</row>
    <row r="913" spans="1:39" ht="13.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160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</row>
    <row r="914" spans="1:39" ht="13.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160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</row>
    <row r="915" spans="1:39" ht="13.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160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</row>
    <row r="916" spans="1:39" ht="13.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160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</row>
    <row r="917" spans="1:39" ht="13.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160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</row>
    <row r="918" spans="1:39" ht="13.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160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</row>
    <row r="919" spans="1:39" ht="13.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160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</row>
    <row r="920" spans="1:39" ht="13.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160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</row>
    <row r="921" spans="1:39" ht="13.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160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</row>
    <row r="922" spans="1:39" ht="13.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160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</row>
    <row r="923" spans="1:39" ht="13.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160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</row>
    <row r="924" spans="1:39" ht="13.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160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</row>
    <row r="925" spans="1:39" ht="13.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160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</row>
    <row r="926" spans="1:39" ht="13.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160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</row>
    <row r="927" spans="1:39" ht="13.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160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</row>
    <row r="928" spans="1:39" ht="13.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160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</row>
    <row r="929" spans="1:39" ht="13.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160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</row>
    <row r="930" spans="1:39" ht="13.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160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</row>
    <row r="931" spans="1:39" ht="13.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160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</row>
    <row r="932" spans="1:39" ht="13.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160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</row>
    <row r="933" spans="1:39" ht="13.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160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</row>
    <row r="934" spans="1:39" ht="13.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160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</row>
    <row r="935" spans="1:39" ht="13.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160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</row>
    <row r="936" spans="1:39" ht="13.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160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</row>
    <row r="937" spans="1:39" ht="13.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160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</row>
    <row r="938" spans="1:39" ht="13.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160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</row>
    <row r="939" spans="1:39" ht="13.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160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</row>
    <row r="940" spans="1:39" ht="13.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160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</row>
    <row r="941" spans="1:39" ht="13.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160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</row>
    <row r="942" spans="1:39" ht="13.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160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</row>
    <row r="943" spans="1:39" ht="13.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160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</row>
    <row r="944" spans="1:39" ht="13.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160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</row>
    <row r="945" spans="1:39" ht="13.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160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</row>
    <row r="946" spans="1:39" ht="13.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160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</row>
    <row r="947" spans="1:39" ht="13.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160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</row>
    <row r="948" spans="1:39" ht="13.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160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</row>
    <row r="949" spans="1:39" ht="13.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160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</row>
    <row r="950" spans="1:39" ht="13.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160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</row>
    <row r="951" spans="1:39" ht="13.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160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</row>
    <row r="952" spans="1:39" ht="13.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160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</row>
    <row r="953" spans="1:39" ht="13.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160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</row>
    <row r="954" spans="1:39" ht="13.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160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</row>
    <row r="955" spans="1:39" ht="13.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160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</row>
    <row r="956" spans="1:39" ht="13.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160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</row>
    <row r="957" spans="1:39" ht="13.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160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</row>
    <row r="958" spans="1:39" ht="13.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160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</row>
    <row r="959" spans="1:39" ht="13.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160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</row>
    <row r="960" spans="1:39" ht="13.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160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</row>
    <row r="961" spans="1:39" ht="13.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160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</row>
    <row r="962" spans="1:39" ht="13.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160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</row>
    <row r="963" spans="1:39" ht="13.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160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</row>
    <row r="964" spans="1:39" ht="13.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160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</row>
    <row r="965" spans="1:39" ht="13.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160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</row>
    <row r="966" spans="1:39" ht="13.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160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</row>
    <row r="967" spans="1:39" ht="13.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160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</row>
    <row r="968" spans="1:39" ht="13.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160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</row>
    <row r="969" spans="1:39" ht="13.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160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</row>
    <row r="970" spans="1:39" ht="13.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160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</row>
    <row r="971" spans="1:39" ht="13.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160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</row>
    <row r="972" spans="1:39" ht="13.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160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</row>
    <row r="973" spans="1:39" ht="13.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160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</row>
    <row r="974" spans="1:39" ht="13.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160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</row>
    <row r="975" spans="1:39" ht="13.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160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</row>
    <row r="976" spans="1:39" ht="13.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160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</row>
    <row r="977" spans="1:39" ht="13.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160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</row>
    <row r="978" spans="1:39" ht="13.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160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</row>
    <row r="979" spans="1:39" ht="13.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160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</row>
    <row r="980" spans="1:39" ht="13.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160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</row>
    <row r="981" spans="1:39" ht="13.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160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</row>
    <row r="982" spans="1:39" ht="13.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160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</row>
    <row r="983" spans="1:39" ht="13.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160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</row>
    <row r="984" spans="1:39" ht="13.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160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</row>
    <row r="985" spans="1:39" ht="13.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160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</row>
    <row r="986" spans="1:39" ht="13.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160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</row>
    <row r="987" spans="1:39" ht="13.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160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</row>
    <row r="988" spans="1:39" ht="13.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160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</row>
    <row r="989" spans="1:39" ht="13.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160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  <c r="AG989" s="52"/>
      <c r="AH989" s="52"/>
      <c r="AI989" s="52"/>
      <c r="AJ989" s="52"/>
      <c r="AK989" s="52"/>
      <c r="AL989" s="52"/>
      <c r="AM989" s="52"/>
    </row>
    <row r="990" spans="1:39" ht="13.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160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  <c r="AC990" s="52"/>
      <c r="AD990" s="52"/>
      <c r="AE990" s="52"/>
      <c r="AF990" s="52"/>
      <c r="AG990" s="52"/>
      <c r="AH990" s="52"/>
      <c r="AI990" s="52"/>
      <c r="AJ990" s="52"/>
      <c r="AK990" s="52"/>
      <c r="AL990" s="52"/>
      <c r="AM990" s="52"/>
    </row>
    <row r="991" spans="1:39" ht="13.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160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  <c r="AC991" s="52"/>
      <c r="AD991" s="52"/>
      <c r="AE991" s="52"/>
      <c r="AF991" s="52"/>
      <c r="AG991" s="52"/>
      <c r="AH991" s="52"/>
      <c r="AI991" s="52"/>
      <c r="AJ991" s="52"/>
      <c r="AK991" s="52"/>
      <c r="AL991" s="52"/>
      <c r="AM991" s="52"/>
    </row>
    <row r="992" spans="1:39" ht="13.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160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  <c r="AC992" s="52"/>
      <c r="AD992" s="52"/>
      <c r="AE992" s="52"/>
      <c r="AF992" s="52"/>
      <c r="AG992" s="52"/>
      <c r="AH992" s="52"/>
      <c r="AI992" s="52"/>
      <c r="AJ992" s="52"/>
      <c r="AK992" s="52"/>
      <c r="AL992" s="52"/>
      <c r="AM992" s="52"/>
    </row>
    <row r="993" spans="1:39" ht="13.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160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  <c r="AC993" s="52"/>
      <c r="AD993" s="52"/>
      <c r="AE993" s="52"/>
      <c r="AF993" s="52"/>
      <c r="AG993" s="52"/>
      <c r="AH993" s="52"/>
      <c r="AI993" s="52"/>
      <c r="AJ993" s="52"/>
      <c r="AK993" s="52"/>
      <c r="AL993" s="52"/>
      <c r="AM993" s="52"/>
    </row>
    <row r="994" spans="1:39" ht="13.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160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  <c r="AJ994" s="52"/>
      <c r="AK994" s="52"/>
      <c r="AL994" s="52"/>
      <c r="AM994" s="52"/>
    </row>
    <row r="995" spans="1:39" ht="13.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160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  <c r="AC995" s="52"/>
      <c r="AD995" s="52"/>
      <c r="AE995" s="52"/>
      <c r="AF995" s="52"/>
      <c r="AG995" s="52"/>
      <c r="AH995" s="52"/>
      <c r="AI995" s="52"/>
      <c r="AJ995" s="52"/>
      <c r="AK995" s="52"/>
      <c r="AL995" s="52"/>
      <c r="AM995" s="52"/>
    </row>
    <row r="996" spans="1:39" ht="13.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160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  <c r="AC996" s="52"/>
      <c r="AD996" s="52"/>
      <c r="AE996" s="52"/>
      <c r="AF996" s="52"/>
      <c r="AG996" s="52"/>
      <c r="AH996" s="52"/>
      <c r="AI996" s="52"/>
      <c r="AJ996" s="52"/>
      <c r="AK996" s="52"/>
      <c r="AL996" s="52"/>
      <c r="AM996" s="52"/>
    </row>
    <row r="997" spans="1:39" ht="13.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160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  <c r="AC997" s="52"/>
      <c r="AD997" s="52"/>
      <c r="AE997" s="52"/>
      <c r="AF997" s="52"/>
      <c r="AG997" s="52"/>
      <c r="AH997" s="52"/>
      <c r="AI997" s="52"/>
      <c r="AJ997" s="52"/>
      <c r="AK997" s="52"/>
      <c r="AL997" s="52"/>
      <c r="AM997" s="52"/>
    </row>
    <row r="998" spans="1:39" ht="13.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160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  <c r="AC998" s="52"/>
      <c r="AD998" s="52"/>
      <c r="AE998" s="52"/>
      <c r="AF998" s="52"/>
      <c r="AG998" s="52"/>
      <c r="AH998" s="52"/>
      <c r="AI998" s="52"/>
      <c r="AJ998" s="52"/>
      <c r="AK998" s="52"/>
      <c r="AL998" s="52"/>
      <c r="AM998" s="52"/>
    </row>
    <row r="999" spans="1:39" ht="13.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160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  <c r="AC999" s="52"/>
      <c r="AD999" s="52"/>
      <c r="AE999" s="52"/>
      <c r="AF999" s="52"/>
      <c r="AG999" s="52"/>
      <c r="AH999" s="52"/>
      <c r="AI999" s="52"/>
      <c r="AJ999" s="52"/>
      <c r="AK999" s="52"/>
      <c r="AL999" s="52"/>
      <c r="AM999" s="52"/>
    </row>
    <row r="1000" spans="1:39" ht="13.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160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  <c r="AC1000" s="52"/>
      <c r="AD1000" s="52"/>
      <c r="AE1000" s="52"/>
      <c r="AF1000" s="52"/>
      <c r="AG1000" s="52"/>
      <c r="AH1000" s="52"/>
      <c r="AI1000" s="52"/>
      <c r="AJ1000" s="52"/>
      <c r="AK1000" s="52"/>
      <c r="AL1000" s="52"/>
      <c r="AM1000" s="52"/>
    </row>
  </sheetData>
  <mergeCells count="290">
    <mergeCell ref="M101:M102"/>
    <mergeCell ref="N101:N102"/>
    <mergeCell ref="O101:O102"/>
    <mergeCell ref="M103:M104"/>
    <mergeCell ref="N103:N104"/>
    <mergeCell ref="O103:O104"/>
    <mergeCell ref="P105:P106"/>
    <mergeCell ref="P107:P108"/>
    <mergeCell ref="M105:M106"/>
    <mergeCell ref="M107:M108"/>
    <mergeCell ref="M109:M110"/>
    <mergeCell ref="N109:N110"/>
    <mergeCell ref="O109:O110"/>
    <mergeCell ref="M113:M115"/>
    <mergeCell ref="P113:P115"/>
    <mergeCell ref="M74:M75"/>
    <mergeCell ref="P74:P75"/>
    <mergeCell ref="S74:S75"/>
    <mergeCell ref="M76:M78"/>
    <mergeCell ref="P76:P78"/>
    <mergeCell ref="M79:M80"/>
    <mergeCell ref="P79:P80"/>
    <mergeCell ref="N87:N88"/>
    <mergeCell ref="O87:O88"/>
    <mergeCell ref="M82:M83"/>
    <mergeCell ref="N82:N83"/>
    <mergeCell ref="O82:O83"/>
    <mergeCell ref="M84:M85"/>
    <mergeCell ref="N84:N85"/>
    <mergeCell ref="O84:O85"/>
    <mergeCell ref="M87:M88"/>
    <mergeCell ref="M89:M90"/>
    <mergeCell ref="N89:N90"/>
    <mergeCell ref="O89:O90"/>
    <mergeCell ref="M92:M93"/>
    <mergeCell ref="P92:P93"/>
    <mergeCell ref="M96:M97"/>
    <mergeCell ref="P96:P97"/>
    <mergeCell ref="S76:S78"/>
    <mergeCell ref="S79:S80"/>
    <mergeCell ref="S82:S83"/>
    <mergeCell ref="S84:S85"/>
    <mergeCell ref="S87:S88"/>
    <mergeCell ref="S89:S90"/>
    <mergeCell ref="S92:S93"/>
    <mergeCell ref="S116:S117"/>
    <mergeCell ref="S118:S119"/>
    <mergeCell ref="S96:S97"/>
    <mergeCell ref="S101:S102"/>
    <mergeCell ref="S103:S104"/>
    <mergeCell ref="S105:S106"/>
    <mergeCell ref="S107:S108"/>
    <mergeCell ref="S109:S110"/>
    <mergeCell ref="S113:S115"/>
    <mergeCell ref="M116:M117"/>
    <mergeCell ref="N116:N117"/>
    <mergeCell ref="O116:O117"/>
    <mergeCell ref="M118:M119"/>
    <mergeCell ref="P118:P119"/>
    <mergeCell ref="M120:M121"/>
    <mergeCell ref="M122:M123"/>
    <mergeCell ref="M124:M125"/>
    <mergeCell ref="M127:M128"/>
    <mergeCell ref="N127:N128"/>
    <mergeCell ref="M131:M132"/>
    <mergeCell ref="S131:S132"/>
    <mergeCell ref="P133:P134"/>
    <mergeCell ref="S133:S134"/>
    <mergeCell ref="S137:S138"/>
    <mergeCell ref="S139:S140"/>
    <mergeCell ref="M133:M134"/>
    <mergeCell ref="M135:M136"/>
    <mergeCell ref="P135:P136"/>
    <mergeCell ref="M137:M138"/>
    <mergeCell ref="P137:P138"/>
    <mergeCell ref="M139:M140"/>
    <mergeCell ref="M141:M142"/>
    <mergeCell ref="P158:P159"/>
    <mergeCell ref="P160:P161"/>
    <mergeCell ref="P164:P165"/>
    <mergeCell ref="S158:S159"/>
    <mergeCell ref="S160:S161"/>
    <mergeCell ref="S162:S163"/>
    <mergeCell ref="S164:S165"/>
    <mergeCell ref="S135:S136"/>
    <mergeCell ref="S141:S142"/>
    <mergeCell ref="S144:S145"/>
    <mergeCell ref="S149:S150"/>
    <mergeCell ref="S151:S152"/>
    <mergeCell ref="S153:S154"/>
    <mergeCell ref="S156:S157"/>
    <mergeCell ref="M162:M163"/>
    <mergeCell ref="M164:M165"/>
    <mergeCell ref="M144:M145"/>
    <mergeCell ref="M149:M150"/>
    <mergeCell ref="M151:M152"/>
    <mergeCell ref="M153:M155"/>
    <mergeCell ref="M156:M157"/>
    <mergeCell ref="M158:M159"/>
    <mergeCell ref="M160:M161"/>
    <mergeCell ref="N23:N24"/>
    <mergeCell ref="O23:O24"/>
    <mergeCell ref="M19:M20"/>
    <mergeCell ref="P19:P20"/>
    <mergeCell ref="S19:S20"/>
    <mergeCell ref="M21:M22"/>
    <mergeCell ref="P21:P22"/>
    <mergeCell ref="S21:S22"/>
    <mergeCell ref="M23:M24"/>
    <mergeCell ref="S23:S24"/>
    <mergeCell ref="N6:N7"/>
    <mergeCell ref="O6:O7"/>
    <mergeCell ref="N8:N9"/>
    <mergeCell ref="O8:O9"/>
    <mergeCell ref="S8:S9"/>
    <mergeCell ref="A1:K1"/>
    <mergeCell ref="N3:N5"/>
    <mergeCell ref="O3:O5"/>
    <mergeCell ref="P3:P5"/>
    <mergeCell ref="Q3:Q5"/>
    <mergeCell ref="R3:R5"/>
    <mergeCell ref="S6:S7"/>
    <mergeCell ref="C6:C7"/>
    <mergeCell ref="C8:C9"/>
    <mergeCell ref="M3:M5"/>
    <mergeCell ref="M6:M7"/>
    <mergeCell ref="M8:M9"/>
    <mergeCell ref="Q10:Q11"/>
    <mergeCell ref="R10:R11"/>
    <mergeCell ref="S10:S11"/>
    <mergeCell ref="S12:S13"/>
    <mergeCell ref="S14:S15"/>
    <mergeCell ref="S16:S18"/>
    <mergeCell ref="D17:D18"/>
    <mergeCell ref="E17:E18"/>
    <mergeCell ref="F17:F18"/>
    <mergeCell ref="G17:G18"/>
    <mergeCell ref="H17:H18"/>
    <mergeCell ref="I17:I18"/>
    <mergeCell ref="J17:J18"/>
    <mergeCell ref="N16:N18"/>
    <mergeCell ref="O16:O18"/>
    <mergeCell ref="M12:M13"/>
    <mergeCell ref="N12:N13"/>
    <mergeCell ref="O12:O13"/>
    <mergeCell ref="M14:M15"/>
    <mergeCell ref="N14:N15"/>
    <mergeCell ref="O14:O15"/>
    <mergeCell ref="M16:M18"/>
    <mergeCell ref="C10:C11"/>
    <mergeCell ref="C12:C13"/>
    <mergeCell ref="C14:C15"/>
    <mergeCell ref="C16:C18"/>
    <mergeCell ref="B17:B18"/>
    <mergeCell ref="M32:M33"/>
    <mergeCell ref="P32:P33"/>
    <mergeCell ref="S32:S33"/>
    <mergeCell ref="M34:M35"/>
    <mergeCell ref="P34:P35"/>
    <mergeCell ref="S34:S35"/>
    <mergeCell ref="M10:M11"/>
    <mergeCell ref="N10:N11"/>
    <mergeCell ref="O10:O11"/>
    <mergeCell ref="P10:P11"/>
    <mergeCell ref="M26:M27"/>
    <mergeCell ref="P26:P27"/>
    <mergeCell ref="S26:S27"/>
    <mergeCell ref="M28:M29"/>
    <mergeCell ref="N28:N29"/>
    <mergeCell ref="O28:O29"/>
    <mergeCell ref="S28:S29"/>
    <mergeCell ref="M30:M31"/>
    <mergeCell ref="N30:N31"/>
    <mergeCell ref="S65:S66"/>
    <mergeCell ref="S67:S68"/>
    <mergeCell ref="S49:S50"/>
    <mergeCell ref="S51:S52"/>
    <mergeCell ref="S53:S54"/>
    <mergeCell ref="S55:S56"/>
    <mergeCell ref="S59:S60"/>
    <mergeCell ref="S61:S62"/>
    <mergeCell ref="S63:S64"/>
    <mergeCell ref="O30:O31"/>
    <mergeCell ref="S30:S31"/>
    <mergeCell ref="N38:N39"/>
    <mergeCell ref="O38:O39"/>
    <mergeCell ref="S38:S39"/>
    <mergeCell ref="M38:M39"/>
    <mergeCell ref="M41:M42"/>
    <mergeCell ref="N41:N42"/>
    <mergeCell ref="O41:O42"/>
    <mergeCell ref="S41:S42"/>
    <mergeCell ref="P43:P44"/>
    <mergeCell ref="S43:S44"/>
    <mergeCell ref="M43:M44"/>
    <mergeCell ref="M49:M50"/>
    <mergeCell ref="N49:N50"/>
    <mergeCell ref="O49:O50"/>
    <mergeCell ref="M51:M52"/>
    <mergeCell ref="N51:N52"/>
    <mergeCell ref="O51:O52"/>
    <mergeCell ref="M53:M54"/>
    <mergeCell ref="N53:N54"/>
    <mergeCell ref="O53:O54"/>
    <mergeCell ref="M55:M56"/>
    <mergeCell ref="P55:P56"/>
    <mergeCell ref="M59:M60"/>
    <mergeCell ref="P59:P60"/>
    <mergeCell ref="M61:M62"/>
    <mergeCell ref="N61:N62"/>
    <mergeCell ref="O61:O62"/>
    <mergeCell ref="M63:M64"/>
    <mergeCell ref="P63:P64"/>
    <mergeCell ref="M65:M66"/>
    <mergeCell ref="P65:P66"/>
    <mergeCell ref="M67:M68"/>
    <mergeCell ref="N67:N68"/>
    <mergeCell ref="O67:O68"/>
    <mergeCell ref="M69:M70"/>
    <mergeCell ref="N69:N70"/>
    <mergeCell ref="O69:O70"/>
    <mergeCell ref="S69:S70"/>
    <mergeCell ref="C151:C152"/>
    <mergeCell ref="B153:B155"/>
    <mergeCell ref="C153:C155"/>
    <mergeCell ref="D153:D154"/>
    <mergeCell ref="C156:C157"/>
    <mergeCell ref="C158:C159"/>
    <mergeCell ref="C160:C161"/>
    <mergeCell ref="O166:O170"/>
    <mergeCell ref="P166:P170"/>
    <mergeCell ref="Q166:Q170"/>
    <mergeCell ref="R166:R170"/>
    <mergeCell ref="S166:S170"/>
    <mergeCell ref="C162:C163"/>
    <mergeCell ref="C164:C165"/>
    <mergeCell ref="B166:B170"/>
    <mergeCell ref="C166:C170"/>
    <mergeCell ref="D166:D170"/>
    <mergeCell ref="M166:M170"/>
    <mergeCell ref="N166:N170"/>
    <mergeCell ref="C92:C93"/>
    <mergeCell ref="C96:C97"/>
    <mergeCell ref="C101:C102"/>
    <mergeCell ref="C103:C104"/>
    <mergeCell ref="C19:C20"/>
    <mergeCell ref="C21:C22"/>
    <mergeCell ref="C23:C24"/>
    <mergeCell ref="C26:C27"/>
    <mergeCell ref="C28:C29"/>
    <mergeCell ref="C30:C31"/>
    <mergeCell ref="C32:C33"/>
    <mergeCell ref="C34:C35"/>
    <mergeCell ref="C38:C39"/>
    <mergeCell ref="C41:C42"/>
    <mergeCell ref="C43:C44"/>
    <mergeCell ref="C49:C50"/>
    <mergeCell ref="C51:C52"/>
    <mergeCell ref="C53:C54"/>
    <mergeCell ref="C55:C56"/>
    <mergeCell ref="C59:C60"/>
    <mergeCell ref="C61:C62"/>
    <mergeCell ref="C65:C66"/>
    <mergeCell ref="C67:C68"/>
    <mergeCell ref="C69:C70"/>
    <mergeCell ref="C74:C75"/>
    <mergeCell ref="C76:C78"/>
    <mergeCell ref="C79:C80"/>
    <mergeCell ref="C82:C83"/>
    <mergeCell ref="C84:C85"/>
    <mergeCell ref="C87:C88"/>
    <mergeCell ref="C89:C90"/>
    <mergeCell ref="C105:C106"/>
    <mergeCell ref="C107:C108"/>
    <mergeCell ref="C109:C110"/>
    <mergeCell ref="C113:C115"/>
    <mergeCell ref="C116:C117"/>
    <mergeCell ref="C118:C119"/>
    <mergeCell ref="C120:C121"/>
    <mergeCell ref="C122:C123"/>
    <mergeCell ref="C124:C125"/>
    <mergeCell ref="C127:C128"/>
    <mergeCell ref="C131:C132"/>
    <mergeCell ref="C133:C134"/>
    <mergeCell ref="C135:C136"/>
    <mergeCell ref="C137:C138"/>
    <mergeCell ref="C139:C140"/>
    <mergeCell ref="C141:C142"/>
    <mergeCell ref="C144:C145"/>
    <mergeCell ref="C149:C150"/>
  </mergeCells>
  <pageMargins left="0.511811024" right="0.511811024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Z1000"/>
  <sheetViews>
    <sheetView showGridLines="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5" style="5" customWidth="1"/>
    <col min="2" max="2" width="25.83203125" style="5" customWidth="1"/>
    <col min="3" max="3" width="25.83203125" style="5" bestFit="1" customWidth="1"/>
    <col min="4" max="4" width="18.83203125" style="5" customWidth="1"/>
    <col min="5" max="5" width="17.1640625" style="5" customWidth="1"/>
    <col min="6" max="6" width="16.1640625" style="5" customWidth="1"/>
    <col min="7" max="7" width="12.6640625" style="5" customWidth="1"/>
    <col min="8" max="8" width="11.6640625" style="5" customWidth="1"/>
    <col min="9" max="9" width="8.5" style="5" customWidth="1"/>
    <col min="10" max="10" width="10.6640625" style="5" customWidth="1"/>
    <col min="11" max="11" width="26.6640625" style="5" customWidth="1"/>
    <col min="12" max="12" width="12.6640625" style="5" customWidth="1"/>
    <col min="13" max="13" width="16.33203125" style="5" customWidth="1"/>
    <col min="14" max="14" width="8.1640625" style="5" customWidth="1"/>
    <col min="15" max="15" width="13.33203125" style="5" bestFit="1" customWidth="1"/>
    <col min="16" max="16" width="12.6640625" style="5" customWidth="1"/>
    <col min="17" max="17" width="12.33203125" style="5" bestFit="1" customWidth="1"/>
    <col min="18" max="18" width="13.6640625" style="5" customWidth="1"/>
    <col min="19" max="19" width="16.83203125" style="5" customWidth="1"/>
    <col min="20" max="20" width="14.5" style="5" customWidth="1"/>
    <col min="21" max="26" width="8.1640625" style="5" customWidth="1"/>
    <col min="27" max="16384" width="12.6640625" style="5"/>
  </cols>
  <sheetData>
    <row r="1" spans="1:26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102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380" t="s">
        <v>627</v>
      </c>
      <c r="B3" s="16" t="s">
        <v>227</v>
      </c>
      <c r="C3" s="317" t="s">
        <v>628</v>
      </c>
      <c r="D3" s="34" t="s">
        <v>228</v>
      </c>
      <c r="E3" s="74">
        <v>1</v>
      </c>
      <c r="F3" s="34">
        <v>184</v>
      </c>
      <c r="G3" s="74">
        <v>298</v>
      </c>
      <c r="H3" s="34">
        <v>473</v>
      </c>
      <c r="I3" s="34">
        <v>474</v>
      </c>
      <c r="J3" s="58" t="s">
        <v>629</v>
      </c>
      <c r="K3" s="177" t="s">
        <v>230</v>
      </c>
      <c r="L3" s="34">
        <f t="shared" ref="L3:L47" si="0">(H3-G3)/I3*100</f>
        <v>36.919831223628691</v>
      </c>
      <c r="M3" s="380">
        <v>501</v>
      </c>
      <c r="N3" s="74"/>
      <c r="O3" s="53"/>
      <c r="P3" s="52"/>
      <c r="Q3" s="52"/>
      <c r="R3" s="52"/>
      <c r="S3" s="58"/>
      <c r="T3" s="52"/>
      <c r="U3" s="52"/>
      <c r="V3" s="52"/>
      <c r="W3" s="52"/>
      <c r="X3" s="52"/>
      <c r="Y3" s="52"/>
      <c r="Z3" s="52"/>
    </row>
    <row r="4" spans="1:26" ht="13.5" customHeight="1" x14ac:dyDescent="0.2">
      <c r="A4" s="365"/>
      <c r="B4" s="30" t="s">
        <v>239</v>
      </c>
      <c r="C4" s="320"/>
      <c r="D4" s="30" t="s">
        <v>240</v>
      </c>
      <c r="E4" s="69">
        <v>234</v>
      </c>
      <c r="F4" s="18">
        <v>468</v>
      </c>
      <c r="G4" s="63">
        <v>1</v>
      </c>
      <c r="H4" s="30">
        <v>231</v>
      </c>
      <c r="I4" s="30">
        <v>233</v>
      </c>
      <c r="J4" s="59" t="s">
        <v>630</v>
      </c>
      <c r="K4" s="178" t="s">
        <v>242</v>
      </c>
      <c r="L4" s="30">
        <f t="shared" si="0"/>
        <v>98.712446351931334</v>
      </c>
      <c r="M4" s="365"/>
      <c r="N4" s="69"/>
      <c r="O4" s="179"/>
      <c r="P4" s="64"/>
      <c r="Q4" s="64"/>
      <c r="R4" s="64"/>
      <c r="S4" s="59"/>
      <c r="T4" s="52"/>
      <c r="U4" s="52"/>
      <c r="V4" s="52"/>
      <c r="W4" s="52"/>
      <c r="X4" s="52"/>
      <c r="Y4" s="52"/>
      <c r="Z4" s="52"/>
    </row>
    <row r="5" spans="1:26" ht="13.5" customHeight="1" x14ac:dyDescent="0.2">
      <c r="A5" s="381" t="s">
        <v>631</v>
      </c>
      <c r="B5" s="101" t="s">
        <v>227</v>
      </c>
      <c r="C5" s="357" t="s">
        <v>632</v>
      </c>
      <c r="D5" s="96" t="s">
        <v>228</v>
      </c>
      <c r="E5" s="165">
        <v>50</v>
      </c>
      <c r="F5" s="96">
        <v>532</v>
      </c>
      <c r="G5" s="165">
        <v>2</v>
      </c>
      <c r="H5" s="96">
        <v>473</v>
      </c>
      <c r="I5" s="96">
        <v>474</v>
      </c>
      <c r="J5" s="98" t="s">
        <v>633</v>
      </c>
      <c r="K5" s="180" t="s">
        <v>230</v>
      </c>
      <c r="L5" s="96">
        <f t="shared" si="0"/>
        <v>99.367088607594937</v>
      </c>
      <c r="M5" s="357">
        <v>849</v>
      </c>
      <c r="N5" s="363" t="s">
        <v>282</v>
      </c>
      <c r="O5" s="181">
        <v>0.56000000000000005</v>
      </c>
      <c r="P5" s="105" t="s">
        <v>342</v>
      </c>
      <c r="Q5" s="105" t="s">
        <v>377</v>
      </c>
      <c r="R5" s="105" t="s">
        <v>634</v>
      </c>
      <c r="S5" s="363"/>
      <c r="T5" s="52"/>
      <c r="U5" s="52"/>
      <c r="V5" s="52"/>
      <c r="W5" s="52"/>
      <c r="X5" s="52"/>
      <c r="Y5" s="52"/>
      <c r="Z5" s="52"/>
    </row>
    <row r="6" spans="1:26" ht="14.25" customHeight="1" x14ac:dyDescent="0.2">
      <c r="A6" s="355"/>
      <c r="B6" s="103" t="s">
        <v>239</v>
      </c>
      <c r="C6" s="320"/>
      <c r="D6" s="103" t="s">
        <v>240</v>
      </c>
      <c r="E6" s="104">
        <v>582</v>
      </c>
      <c r="F6" s="103">
        <v>816</v>
      </c>
      <c r="G6" s="104">
        <v>1</v>
      </c>
      <c r="H6" s="103">
        <v>231</v>
      </c>
      <c r="I6" s="103">
        <v>233</v>
      </c>
      <c r="J6" s="106" t="s">
        <v>635</v>
      </c>
      <c r="K6" s="182" t="s">
        <v>242</v>
      </c>
      <c r="L6" s="103">
        <f t="shared" si="0"/>
        <v>98.712446351931334</v>
      </c>
      <c r="M6" s="320"/>
      <c r="N6" s="320"/>
      <c r="O6" s="183"/>
      <c r="P6" s="103"/>
      <c r="Q6" s="103"/>
      <c r="R6" s="103"/>
      <c r="S6" s="320"/>
      <c r="T6" s="52"/>
      <c r="U6" s="52"/>
      <c r="V6" s="52"/>
      <c r="W6" s="52"/>
      <c r="X6" s="52"/>
      <c r="Y6" s="52"/>
      <c r="Z6" s="52"/>
    </row>
    <row r="7" spans="1:26" ht="13.5" customHeight="1" x14ac:dyDescent="0.2">
      <c r="A7" s="357" t="s">
        <v>636</v>
      </c>
      <c r="B7" s="101" t="s">
        <v>227</v>
      </c>
      <c r="C7" s="357" t="s">
        <v>632</v>
      </c>
      <c r="D7" s="96" t="s">
        <v>228</v>
      </c>
      <c r="E7" s="165">
        <v>50</v>
      </c>
      <c r="F7" s="96">
        <v>532</v>
      </c>
      <c r="G7" s="165">
        <v>2</v>
      </c>
      <c r="H7" s="96">
        <v>473</v>
      </c>
      <c r="I7" s="96">
        <v>474</v>
      </c>
      <c r="J7" s="98" t="s">
        <v>633</v>
      </c>
      <c r="K7" s="180" t="s">
        <v>230</v>
      </c>
      <c r="L7" s="96">
        <f t="shared" si="0"/>
        <v>99.367088607594937</v>
      </c>
      <c r="M7" s="357">
        <v>849</v>
      </c>
      <c r="N7" s="357" t="s">
        <v>282</v>
      </c>
      <c r="O7" s="184">
        <v>0.56000000000000005</v>
      </c>
      <c r="P7" s="96" t="s">
        <v>342</v>
      </c>
      <c r="Q7" s="96" t="s">
        <v>377</v>
      </c>
      <c r="R7" s="96" t="s">
        <v>634</v>
      </c>
      <c r="S7" s="357"/>
      <c r="T7" s="52"/>
      <c r="U7" s="52"/>
      <c r="V7" s="52"/>
      <c r="W7" s="52"/>
      <c r="X7" s="52"/>
      <c r="Y7" s="52"/>
      <c r="Z7" s="52"/>
    </row>
    <row r="8" spans="1:26" ht="14.25" customHeight="1" x14ac:dyDescent="0.2">
      <c r="A8" s="320"/>
      <c r="B8" s="103" t="s">
        <v>239</v>
      </c>
      <c r="C8" s="320"/>
      <c r="D8" s="103" t="s">
        <v>240</v>
      </c>
      <c r="E8" s="104">
        <v>582</v>
      </c>
      <c r="F8" s="103">
        <v>816</v>
      </c>
      <c r="G8" s="104">
        <v>1</v>
      </c>
      <c r="H8" s="103">
        <v>231</v>
      </c>
      <c r="I8" s="103">
        <v>233</v>
      </c>
      <c r="J8" s="106" t="s">
        <v>635</v>
      </c>
      <c r="K8" s="182" t="s">
        <v>242</v>
      </c>
      <c r="L8" s="103">
        <f t="shared" si="0"/>
        <v>98.712446351931334</v>
      </c>
      <c r="M8" s="320"/>
      <c r="N8" s="320"/>
      <c r="O8" s="183"/>
      <c r="P8" s="103"/>
      <c r="Q8" s="103"/>
      <c r="R8" s="103"/>
      <c r="S8" s="320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356" t="s">
        <v>637</v>
      </c>
      <c r="B9" s="75" t="s">
        <v>227</v>
      </c>
      <c r="C9" s="356" t="s">
        <v>638</v>
      </c>
      <c r="D9" s="77" t="s">
        <v>228</v>
      </c>
      <c r="E9" s="156">
        <v>19</v>
      </c>
      <c r="F9" s="75">
        <v>501</v>
      </c>
      <c r="G9" s="156">
        <v>2</v>
      </c>
      <c r="H9" s="77">
        <v>473</v>
      </c>
      <c r="I9" s="77">
        <v>474</v>
      </c>
      <c r="J9" s="78" t="s">
        <v>639</v>
      </c>
      <c r="K9" s="185" t="s">
        <v>230</v>
      </c>
      <c r="L9" s="77">
        <f t="shared" si="0"/>
        <v>99.367088607594937</v>
      </c>
      <c r="M9" s="356">
        <v>818</v>
      </c>
      <c r="N9" s="356" t="s">
        <v>282</v>
      </c>
      <c r="O9" s="186">
        <v>0.57999999999999996</v>
      </c>
      <c r="P9" s="77" t="s">
        <v>290</v>
      </c>
      <c r="Q9" s="77" t="s">
        <v>419</v>
      </c>
      <c r="R9" s="77" t="s">
        <v>640</v>
      </c>
      <c r="S9" s="356"/>
      <c r="T9" s="52"/>
      <c r="U9" s="52"/>
      <c r="V9" s="52"/>
      <c r="W9" s="52"/>
      <c r="X9" s="52"/>
      <c r="Y9" s="52"/>
      <c r="Z9" s="52"/>
    </row>
    <row r="10" spans="1:26" ht="14.25" customHeight="1" x14ac:dyDescent="0.2">
      <c r="A10" s="320"/>
      <c r="B10" s="85" t="s">
        <v>239</v>
      </c>
      <c r="C10" s="320"/>
      <c r="D10" s="85" t="s">
        <v>240</v>
      </c>
      <c r="E10" s="83">
        <v>551</v>
      </c>
      <c r="F10" s="85">
        <v>785</v>
      </c>
      <c r="G10" s="83">
        <v>1</v>
      </c>
      <c r="H10" s="85">
        <v>231</v>
      </c>
      <c r="I10" s="85">
        <v>233</v>
      </c>
      <c r="J10" s="86" t="s">
        <v>641</v>
      </c>
      <c r="K10" s="187" t="s">
        <v>242</v>
      </c>
      <c r="L10" s="85">
        <f t="shared" si="0"/>
        <v>98.712446351931334</v>
      </c>
      <c r="M10" s="320"/>
      <c r="N10" s="360"/>
      <c r="O10" s="188"/>
      <c r="P10" s="84"/>
      <c r="Q10" s="84"/>
      <c r="R10" s="84"/>
      <c r="S10" s="360"/>
      <c r="T10" s="52"/>
      <c r="U10" s="52"/>
      <c r="V10" s="52"/>
      <c r="W10" s="52"/>
      <c r="X10" s="52"/>
      <c r="Y10" s="52"/>
      <c r="Z10" s="52"/>
    </row>
    <row r="11" spans="1:26" ht="13.5" customHeight="1" x14ac:dyDescent="0.2">
      <c r="A11" s="71" t="s">
        <v>642</v>
      </c>
      <c r="B11" s="26" t="s">
        <v>239</v>
      </c>
      <c r="C11" s="26" t="s">
        <v>643</v>
      </c>
      <c r="D11" s="26" t="s">
        <v>240</v>
      </c>
      <c r="E11" s="71">
        <v>53</v>
      </c>
      <c r="F11" s="7">
        <v>287</v>
      </c>
      <c r="G11" s="71">
        <v>1</v>
      </c>
      <c r="H11" s="26">
        <v>231</v>
      </c>
      <c r="I11" s="26">
        <v>233</v>
      </c>
      <c r="J11" s="67" t="s">
        <v>644</v>
      </c>
      <c r="K11" s="178" t="s">
        <v>242</v>
      </c>
      <c r="L11" s="37">
        <f t="shared" si="0"/>
        <v>98.712446351931334</v>
      </c>
      <c r="M11" s="71">
        <v>320</v>
      </c>
      <c r="N11" s="158"/>
      <c r="O11" s="189"/>
      <c r="P11" s="61"/>
      <c r="Q11" s="61"/>
      <c r="R11" s="61"/>
      <c r="S11" s="62"/>
      <c r="T11" s="52"/>
      <c r="U11" s="52"/>
      <c r="V11" s="52"/>
      <c r="W11" s="52"/>
      <c r="X11" s="52"/>
      <c r="Y11" s="52"/>
      <c r="Z11" s="52"/>
    </row>
    <row r="12" spans="1:26" ht="13.5" customHeight="1" x14ac:dyDescent="0.2">
      <c r="A12" s="71" t="s">
        <v>645</v>
      </c>
      <c r="B12" s="26" t="s">
        <v>239</v>
      </c>
      <c r="C12" s="26" t="s">
        <v>10</v>
      </c>
      <c r="D12" s="26" t="s">
        <v>240</v>
      </c>
      <c r="E12" s="71">
        <v>11</v>
      </c>
      <c r="F12" s="7">
        <v>86</v>
      </c>
      <c r="G12" s="71">
        <v>160</v>
      </c>
      <c r="H12" s="26">
        <v>231</v>
      </c>
      <c r="I12" s="26">
        <v>233</v>
      </c>
      <c r="J12" s="67" t="s">
        <v>646</v>
      </c>
      <c r="K12" s="178" t="s">
        <v>242</v>
      </c>
      <c r="L12" s="37">
        <f t="shared" si="0"/>
        <v>30.472103004291846</v>
      </c>
      <c r="M12" s="71">
        <v>119</v>
      </c>
      <c r="N12" s="74"/>
      <c r="O12" s="53"/>
      <c r="P12" s="52"/>
      <c r="Q12" s="52"/>
      <c r="R12" s="52"/>
      <c r="S12" s="58"/>
      <c r="T12" s="52"/>
      <c r="U12" s="52"/>
      <c r="V12" s="52"/>
      <c r="W12" s="52"/>
      <c r="X12" s="52"/>
      <c r="Y12" s="52"/>
      <c r="Z12" s="52"/>
    </row>
    <row r="13" spans="1:26" ht="13.5" customHeight="1" x14ac:dyDescent="0.2">
      <c r="A13" s="71" t="s">
        <v>647</v>
      </c>
      <c r="B13" s="26" t="s">
        <v>239</v>
      </c>
      <c r="C13" s="26" t="s">
        <v>10</v>
      </c>
      <c r="D13" s="26" t="s">
        <v>240</v>
      </c>
      <c r="E13" s="71">
        <v>11</v>
      </c>
      <c r="F13" s="7">
        <v>86</v>
      </c>
      <c r="G13" s="71">
        <v>160</v>
      </c>
      <c r="H13" s="26">
        <v>231</v>
      </c>
      <c r="I13" s="26">
        <v>233</v>
      </c>
      <c r="J13" s="67" t="s">
        <v>646</v>
      </c>
      <c r="K13" s="178" t="s">
        <v>242</v>
      </c>
      <c r="L13" s="37">
        <f t="shared" si="0"/>
        <v>30.472103004291846</v>
      </c>
      <c r="M13" s="71">
        <v>209</v>
      </c>
      <c r="N13" s="74"/>
      <c r="O13" s="53"/>
      <c r="P13" s="52"/>
      <c r="Q13" s="52"/>
      <c r="R13" s="52"/>
      <c r="S13" s="58"/>
      <c r="T13" s="52"/>
      <c r="U13" s="52"/>
      <c r="V13" s="52"/>
      <c r="W13" s="52"/>
      <c r="X13" s="52"/>
      <c r="Y13" s="52"/>
      <c r="Z13" s="52"/>
    </row>
    <row r="14" spans="1:26" ht="13.5" customHeight="1" x14ac:dyDescent="0.2">
      <c r="A14" s="158" t="s">
        <v>648</v>
      </c>
      <c r="B14" s="37" t="s">
        <v>239</v>
      </c>
      <c r="C14" s="37" t="s">
        <v>10</v>
      </c>
      <c r="D14" s="37" t="s">
        <v>240</v>
      </c>
      <c r="E14" s="158">
        <v>10</v>
      </c>
      <c r="F14" s="22">
        <v>176</v>
      </c>
      <c r="G14" s="158">
        <v>70</v>
      </c>
      <c r="H14" s="37">
        <v>231</v>
      </c>
      <c r="I14" s="37">
        <v>233</v>
      </c>
      <c r="J14" s="62" t="s">
        <v>649</v>
      </c>
      <c r="K14" s="178" t="s">
        <v>242</v>
      </c>
      <c r="L14" s="37">
        <f t="shared" si="0"/>
        <v>69.098712446351925</v>
      </c>
      <c r="M14" s="71">
        <v>209</v>
      </c>
      <c r="N14" s="74"/>
      <c r="O14" s="53"/>
      <c r="P14" s="52"/>
      <c r="Q14" s="52"/>
      <c r="R14" s="52"/>
      <c r="S14" s="58"/>
      <c r="T14" s="52"/>
      <c r="U14" s="52"/>
      <c r="V14" s="52"/>
      <c r="W14" s="52"/>
      <c r="X14" s="52"/>
      <c r="Y14" s="52"/>
      <c r="Z14" s="52"/>
    </row>
    <row r="15" spans="1:26" ht="13.5" customHeight="1" x14ac:dyDescent="0.2">
      <c r="A15" s="317" t="s">
        <v>650</v>
      </c>
      <c r="B15" s="22" t="s">
        <v>227</v>
      </c>
      <c r="C15" s="317" t="s">
        <v>651</v>
      </c>
      <c r="D15" s="37" t="s">
        <v>228</v>
      </c>
      <c r="E15" s="158">
        <v>2</v>
      </c>
      <c r="F15" s="22">
        <v>111</v>
      </c>
      <c r="G15" s="158">
        <v>372</v>
      </c>
      <c r="H15" s="37">
        <v>473</v>
      </c>
      <c r="I15" s="37">
        <v>474</v>
      </c>
      <c r="J15" s="62" t="s">
        <v>652</v>
      </c>
      <c r="K15" s="190" t="s">
        <v>230</v>
      </c>
      <c r="L15" s="37">
        <f t="shared" si="0"/>
        <v>21.308016877637133</v>
      </c>
      <c r="M15" s="364">
        <v>428</v>
      </c>
      <c r="N15" s="74"/>
      <c r="O15" s="53"/>
      <c r="P15" s="52"/>
      <c r="Q15" s="52"/>
      <c r="R15" s="52"/>
      <c r="S15" s="58"/>
      <c r="T15" s="52"/>
      <c r="U15" s="52"/>
      <c r="V15" s="52"/>
      <c r="W15" s="52"/>
      <c r="X15" s="52"/>
      <c r="Y15" s="52"/>
      <c r="Z15" s="52"/>
    </row>
    <row r="16" spans="1:26" ht="13.5" customHeight="1" x14ac:dyDescent="0.2">
      <c r="A16" s="320"/>
      <c r="B16" s="30" t="s">
        <v>239</v>
      </c>
      <c r="C16" s="320"/>
      <c r="D16" s="30" t="s">
        <v>240</v>
      </c>
      <c r="E16" s="69">
        <v>161</v>
      </c>
      <c r="F16" s="30">
        <v>395</v>
      </c>
      <c r="G16" s="69">
        <v>1</v>
      </c>
      <c r="H16" s="30">
        <v>231</v>
      </c>
      <c r="I16" s="30">
        <v>233</v>
      </c>
      <c r="J16" s="59" t="s">
        <v>653</v>
      </c>
      <c r="K16" s="178" t="s">
        <v>242</v>
      </c>
      <c r="L16" s="34">
        <f t="shared" si="0"/>
        <v>98.712446351931334</v>
      </c>
      <c r="M16" s="365"/>
      <c r="N16" s="74"/>
      <c r="O16" s="53"/>
      <c r="P16" s="52"/>
      <c r="Q16" s="52"/>
      <c r="R16" s="52"/>
      <c r="S16" s="58"/>
      <c r="T16" s="52"/>
      <c r="U16" s="52"/>
      <c r="V16" s="52"/>
      <c r="W16" s="52"/>
      <c r="X16" s="52"/>
      <c r="Y16" s="52"/>
      <c r="Z16" s="52"/>
    </row>
    <row r="17" spans="1:26" ht="13.5" customHeight="1" x14ac:dyDescent="0.2">
      <c r="A17" s="71" t="s">
        <v>654</v>
      </c>
      <c r="B17" s="26" t="s">
        <v>239</v>
      </c>
      <c r="C17" s="26" t="s">
        <v>10</v>
      </c>
      <c r="D17" s="26" t="s">
        <v>240</v>
      </c>
      <c r="E17" s="71">
        <v>1</v>
      </c>
      <c r="F17" s="7">
        <v>141</v>
      </c>
      <c r="G17" s="71">
        <v>96</v>
      </c>
      <c r="H17" s="26">
        <v>231</v>
      </c>
      <c r="I17" s="26">
        <v>233</v>
      </c>
      <c r="J17" s="67" t="s">
        <v>655</v>
      </c>
      <c r="K17" s="178" t="s">
        <v>242</v>
      </c>
      <c r="L17" s="37">
        <f t="shared" si="0"/>
        <v>57.939914163090137</v>
      </c>
      <c r="M17" s="71">
        <v>174</v>
      </c>
      <c r="N17" s="74"/>
      <c r="O17" s="53"/>
      <c r="P17" s="52"/>
      <c r="Q17" s="52"/>
      <c r="R17" s="52"/>
      <c r="S17" s="58"/>
      <c r="T17" s="52"/>
      <c r="U17" s="52"/>
      <c r="V17" s="52"/>
      <c r="W17" s="52"/>
      <c r="X17" s="52"/>
      <c r="Y17" s="52"/>
      <c r="Z17" s="52"/>
    </row>
    <row r="18" spans="1:26" ht="13.5" customHeight="1" x14ac:dyDescent="0.2">
      <c r="A18" s="374" t="s">
        <v>656</v>
      </c>
      <c r="B18" s="22" t="s">
        <v>227</v>
      </c>
      <c r="C18" s="317" t="s">
        <v>657</v>
      </c>
      <c r="D18" s="37" t="s">
        <v>228</v>
      </c>
      <c r="E18" s="158">
        <v>1</v>
      </c>
      <c r="F18" s="22">
        <v>40</v>
      </c>
      <c r="G18" s="158">
        <v>434</v>
      </c>
      <c r="H18" s="37">
        <v>473</v>
      </c>
      <c r="I18" s="37">
        <v>474</v>
      </c>
      <c r="J18" s="62" t="s">
        <v>658</v>
      </c>
      <c r="K18" s="190" t="s">
        <v>230</v>
      </c>
      <c r="L18" s="37">
        <f t="shared" si="0"/>
        <v>8.2278481012658222</v>
      </c>
      <c r="M18" s="364">
        <v>357</v>
      </c>
      <c r="N18" s="74"/>
      <c r="O18" s="53"/>
      <c r="P18" s="52"/>
      <c r="Q18" s="52"/>
      <c r="R18" s="52"/>
      <c r="S18" s="58"/>
      <c r="T18" s="52"/>
      <c r="U18" s="52"/>
      <c r="V18" s="52"/>
      <c r="W18" s="52"/>
      <c r="X18" s="52"/>
      <c r="Y18" s="52"/>
      <c r="Z18" s="52"/>
    </row>
    <row r="19" spans="1:26" ht="13.5" customHeight="1" x14ac:dyDescent="0.2">
      <c r="A19" s="377"/>
      <c r="B19" s="30" t="s">
        <v>239</v>
      </c>
      <c r="C19" s="320"/>
      <c r="D19" s="30" t="s">
        <v>240</v>
      </c>
      <c r="E19" s="74">
        <v>90</v>
      </c>
      <c r="F19" s="34">
        <v>324</v>
      </c>
      <c r="G19" s="69">
        <v>1</v>
      </c>
      <c r="H19" s="30">
        <v>231</v>
      </c>
      <c r="I19" s="34">
        <v>233</v>
      </c>
      <c r="J19" s="58" t="s">
        <v>659</v>
      </c>
      <c r="K19" s="178" t="s">
        <v>242</v>
      </c>
      <c r="L19" s="30">
        <f t="shared" si="0"/>
        <v>98.712446351931334</v>
      </c>
      <c r="M19" s="365"/>
      <c r="N19" s="74"/>
      <c r="O19" s="53"/>
      <c r="P19" s="52"/>
      <c r="Q19" s="52"/>
      <c r="R19" s="52"/>
      <c r="S19" s="58"/>
      <c r="T19" s="52"/>
      <c r="U19" s="52"/>
      <c r="V19" s="52"/>
      <c r="W19" s="52"/>
      <c r="X19" s="52"/>
      <c r="Y19" s="52"/>
      <c r="Z19" s="52"/>
    </row>
    <row r="20" spans="1:26" ht="13.5" customHeight="1" x14ac:dyDescent="0.2">
      <c r="A20" s="71" t="s">
        <v>660</v>
      </c>
      <c r="B20" s="26" t="s">
        <v>239</v>
      </c>
      <c r="C20" s="26" t="s">
        <v>10</v>
      </c>
      <c r="D20" s="26" t="s">
        <v>240</v>
      </c>
      <c r="E20" s="71">
        <v>3</v>
      </c>
      <c r="F20" s="7">
        <v>226</v>
      </c>
      <c r="G20" s="71">
        <v>14</v>
      </c>
      <c r="H20" s="26">
        <v>231</v>
      </c>
      <c r="I20" s="26">
        <v>233</v>
      </c>
      <c r="J20" s="67" t="s">
        <v>661</v>
      </c>
      <c r="K20" s="178" t="s">
        <v>242</v>
      </c>
      <c r="L20" s="37">
        <f t="shared" si="0"/>
        <v>93.133047210300418</v>
      </c>
      <c r="M20" s="71">
        <v>259</v>
      </c>
      <c r="N20" s="74"/>
      <c r="O20" s="53"/>
      <c r="P20" s="52"/>
      <c r="Q20" s="52"/>
      <c r="R20" s="52"/>
      <c r="S20" s="58"/>
      <c r="T20" s="52"/>
      <c r="U20" s="52"/>
      <c r="V20" s="52"/>
      <c r="W20" s="52"/>
      <c r="X20" s="52"/>
      <c r="Y20" s="52"/>
      <c r="Z20" s="52"/>
    </row>
    <row r="21" spans="1:26" ht="13.5" customHeight="1" x14ac:dyDescent="0.2">
      <c r="A21" s="374" t="s">
        <v>662</v>
      </c>
      <c r="B21" s="22" t="s">
        <v>227</v>
      </c>
      <c r="C21" s="317" t="s">
        <v>628</v>
      </c>
      <c r="D21" s="37" t="s">
        <v>228</v>
      </c>
      <c r="E21" s="60">
        <v>1</v>
      </c>
      <c r="F21" s="22">
        <v>184</v>
      </c>
      <c r="G21" s="60">
        <v>298</v>
      </c>
      <c r="H21" s="22">
        <v>473</v>
      </c>
      <c r="I21" s="22">
        <v>474</v>
      </c>
      <c r="J21" s="52" t="s">
        <v>663</v>
      </c>
      <c r="K21" s="190" t="s">
        <v>230</v>
      </c>
      <c r="L21" s="37">
        <f t="shared" si="0"/>
        <v>36.919831223628691</v>
      </c>
      <c r="M21" s="364">
        <v>501</v>
      </c>
      <c r="N21" s="74"/>
      <c r="O21" s="53"/>
      <c r="P21" s="52"/>
      <c r="Q21" s="52"/>
      <c r="R21" s="52"/>
      <c r="S21" s="58"/>
      <c r="T21" s="52"/>
      <c r="U21" s="52"/>
      <c r="V21" s="52"/>
      <c r="W21" s="52"/>
      <c r="X21" s="52"/>
      <c r="Y21" s="52"/>
      <c r="Z21" s="52"/>
    </row>
    <row r="22" spans="1:26" ht="13.5" customHeight="1" x14ac:dyDescent="0.2">
      <c r="A22" s="377"/>
      <c r="B22" s="30" t="s">
        <v>239</v>
      </c>
      <c r="C22" s="320"/>
      <c r="D22" s="30" t="s">
        <v>240</v>
      </c>
      <c r="E22" s="18">
        <v>234</v>
      </c>
      <c r="F22" s="18">
        <v>468</v>
      </c>
      <c r="G22" s="18">
        <v>1</v>
      </c>
      <c r="H22" s="18">
        <v>231</v>
      </c>
      <c r="I22" s="18">
        <v>233</v>
      </c>
      <c r="J22" s="18" t="s">
        <v>664</v>
      </c>
      <c r="K22" s="178" t="s">
        <v>242</v>
      </c>
      <c r="L22" s="30">
        <f t="shared" si="0"/>
        <v>98.712446351931334</v>
      </c>
      <c r="M22" s="365"/>
      <c r="N22" s="69"/>
      <c r="O22" s="179"/>
      <c r="P22" s="64"/>
      <c r="Q22" s="64"/>
      <c r="R22" s="64"/>
      <c r="S22" s="59"/>
      <c r="T22" s="52"/>
      <c r="U22" s="52"/>
      <c r="V22" s="52"/>
      <c r="W22" s="52"/>
      <c r="X22" s="52"/>
      <c r="Y22" s="52"/>
      <c r="Z22" s="52"/>
    </row>
    <row r="23" spans="1:26" ht="13.5" customHeight="1" x14ac:dyDescent="0.2">
      <c r="A23" s="382" t="s">
        <v>665</v>
      </c>
      <c r="B23" s="75" t="s">
        <v>227</v>
      </c>
      <c r="C23" s="356" t="s">
        <v>632</v>
      </c>
      <c r="D23" s="77" t="s">
        <v>228</v>
      </c>
      <c r="E23" s="76">
        <v>50</v>
      </c>
      <c r="F23" s="75">
        <v>532</v>
      </c>
      <c r="G23" s="76">
        <v>2</v>
      </c>
      <c r="H23" s="75">
        <v>473</v>
      </c>
      <c r="I23" s="75">
        <v>474</v>
      </c>
      <c r="J23" s="89" t="s">
        <v>363</v>
      </c>
      <c r="K23" s="185" t="s">
        <v>230</v>
      </c>
      <c r="L23" s="77">
        <f t="shared" si="0"/>
        <v>99.367088607594937</v>
      </c>
      <c r="M23" s="356">
        <v>849</v>
      </c>
      <c r="N23" s="372" t="s">
        <v>282</v>
      </c>
      <c r="O23" s="188">
        <v>0.56000000000000005</v>
      </c>
      <c r="P23" s="84" t="s">
        <v>341</v>
      </c>
      <c r="Q23" s="84" t="s">
        <v>377</v>
      </c>
      <c r="R23" s="84" t="s">
        <v>666</v>
      </c>
      <c r="S23" s="372"/>
      <c r="T23" s="52"/>
      <c r="U23" s="52"/>
      <c r="V23" s="52"/>
      <c r="W23" s="52"/>
      <c r="X23" s="52"/>
      <c r="Y23" s="52"/>
      <c r="Z23" s="52"/>
    </row>
    <row r="24" spans="1:26" ht="14.25" customHeight="1" x14ac:dyDescent="0.2">
      <c r="A24" s="383"/>
      <c r="B24" s="85" t="s">
        <v>239</v>
      </c>
      <c r="C24" s="320"/>
      <c r="D24" s="85" t="s">
        <v>240</v>
      </c>
      <c r="E24" s="157">
        <v>582</v>
      </c>
      <c r="F24" s="84">
        <v>816</v>
      </c>
      <c r="G24" s="83">
        <v>1</v>
      </c>
      <c r="H24" s="85">
        <v>231</v>
      </c>
      <c r="I24" s="85">
        <v>233</v>
      </c>
      <c r="J24" s="86" t="s">
        <v>667</v>
      </c>
      <c r="K24" s="187" t="s">
        <v>242</v>
      </c>
      <c r="L24" s="84">
        <f t="shared" si="0"/>
        <v>98.712446351931334</v>
      </c>
      <c r="M24" s="320"/>
      <c r="N24" s="320"/>
      <c r="O24" s="191"/>
      <c r="P24" s="85"/>
      <c r="Q24" s="85"/>
      <c r="R24" s="85"/>
      <c r="S24" s="320"/>
      <c r="T24" s="52"/>
      <c r="U24" s="52"/>
      <c r="V24" s="52"/>
      <c r="W24" s="52"/>
      <c r="X24" s="52"/>
      <c r="Y24" s="52"/>
      <c r="Z24" s="52"/>
    </row>
    <row r="25" spans="1:26" ht="13.5" customHeight="1" x14ac:dyDescent="0.2">
      <c r="A25" s="382" t="s">
        <v>668</v>
      </c>
      <c r="B25" s="75" t="s">
        <v>227</v>
      </c>
      <c r="C25" s="356" t="s">
        <v>632</v>
      </c>
      <c r="D25" s="77" t="s">
        <v>228</v>
      </c>
      <c r="E25" s="156">
        <v>50</v>
      </c>
      <c r="F25" s="75">
        <v>532</v>
      </c>
      <c r="G25" s="156">
        <v>2</v>
      </c>
      <c r="H25" s="77">
        <v>473</v>
      </c>
      <c r="I25" s="77">
        <v>474</v>
      </c>
      <c r="J25" s="153" t="s">
        <v>363</v>
      </c>
      <c r="K25" s="185" t="s">
        <v>230</v>
      </c>
      <c r="L25" s="77">
        <f t="shared" si="0"/>
        <v>99.367088607594937</v>
      </c>
      <c r="M25" s="356">
        <v>849</v>
      </c>
      <c r="N25" s="356" t="s">
        <v>282</v>
      </c>
      <c r="O25" s="186">
        <v>0.56000000000000005</v>
      </c>
      <c r="P25" s="77" t="s">
        <v>341</v>
      </c>
      <c r="Q25" s="77" t="s">
        <v>419</v>
      </c>
      <c r="R25" s="77" t="s">
        <v>666</v>
      </c>
      <c r="S25" s="356"/>
      <c r="T25" s="52"/>
      <c r="U25" s="52"/>
      <c r="V25" s="52"/>
      <c r="W25" s="52"/>
      <c r="X25" s="52"/>
      <c r="Y25" s="52"/>
      <c r="Z25" s="52"/>
    </row>
    <row r="26" spans="1:26" ht="14.25" customHeight="1" x14ac:dyDescent="0.2">
      <c r="A26" s="383"/>
      <c r="B26" s="85" t="s">
        <v>239</v>
      </c>
      <c r="C26" s="320"/>
      <c r="D26" s="85" t="s">
        <v>240</v>
      </c>
      <c r="E26" s="157">
        <v>582</v>
      </c>
      <c r="F26" s="84">
        <v>816</v>
      </c>
      <c r="G26" s="83">
        <v>1</v>
      </c>
      <c r="H26" s="84">
        <v>231</v>
      </c>
      <c r="I26" s="85">
        <v>233</v>
      </c>
      <c r="J26" s="86" t="s">
        <v>669</v>
      </c>
      <c r="K26" s="187" t="s">
        <v>242</v>
      </c>
      <c r="L26" s="84">
        <f t="shared" si="0"/>
        <v>98.712446351931334</v>
      </c>
      <c r="M26" s="320"/>
      <c r="N26" s="320"/>
      <c r="O26" s="191"/>
      <c r="P26" s="85"/>
      <c r="Q26" s="85"/>
      <c r="R26" s="85"/>
      <c r="S26" s="320"/>
      <c r="T26" s="52"/>
      <c r="U26" s="52"/>
      <c r="V26" s="52"/>
      <c r="W26" s="52"/>
      <c r="X26" s="52"/>
      <c r="Y26" s="52"/>
      <c r="Z26" s="52"/>
    </row>
    <row r="27" spans="1:26" ht="13.5" customHeight="1" x14ac:dyDescent="0.2">
      <c r="A27" s="382" t="s">
        <v>670</v>
      </c>
      <c r="B27" s="75" t="s">
        <v>227</v>
      </c>
      <c r="C27" s="356" t="s">
        <v>632</v>
      </c>
      <c r="D27" s="77" t="s">
        <v>228</v>
      </c>
      <c r="E27" s="156">
        <v>50</v>
      </c>
      <c r="F27" s="75">
        <v>532</v>
      </c>
      <c r="G27" s="77">
        <v>2</v>
      </c>
      <c r="H27" s="77">
        <v>473</v>
      </c>
      <c r="I27" s="77">
        <v>474</v>
      </c>
      <c r="J27" s="77" t="s">
        <v>671</v>
      </c>
      <c r="K27" s="185" t="s">
        <v>230</v>
      </c>
      <c r="L27" s="77">
        <f t="shared" si="0"/>
        <v>99.367088607594937</v>
      </c>
      <c r="M27" s="356">
        <v>814</v>
      </c>
      <c r="N27" s="382" t="s">
        <v>282</v>
      </c>
      <c r="O27" s="186">
        <v>0.57999999999999996</v>
      </c>
      <c r="P27" s="77" t="s">
        <v>290</v>
      </c>
      <c r="Q27" s="77" t="s">
        <v>419</v>
      </c>
      <c r="R27" s="77" t="s">
        <v>672</v>
      </c>
      <c r="S27" s="356"/>
      <c r="T27" s="52"/>
      <c r="U27" s="52"/>
      <c r="V27" s="52"/>
      <c r="W27" s="52"/>
      <c r="X27" s="52"/>
      <c r="Y27" s="52"/>
      <c r="Z27" s="52"/>
    </row>
    <row r="28" spans="1:26" ht="13.5" customHeight="1" x14ac:dyDescent="0.2">
      <c r="A28" s="383"/>
      <c r="B28" s="85" t="s">
        <v>239</v>
      </c>
      <c r="C28" s="320"/>
      <c r="D28" s="85" t="s">
        <v>240</v>
      </c>
      <c r="E28" s="85">
        <v>582</v>
      </c>
      <c r="F28" s="85">
        <v>814</v>
      </c>
      <c r="G28" s="157">
        <v>1</v>
      </c>
      <c r="H28" s="84">
        <v>229</v>
      </c>
      <c r="I28" s="85">
        <v>233</v>
      </c>
      <c r="J28" s="155" t="s">
        <v>673</v>
      </c>
      <c r="K28" s="187" t="s">
        <v>242</v>
      </c>
      <c r="L28" s="85">
        <f t="shared" si="0"/>
        <v>97.85407725321889</v>
      </c>
      <c r="M28" s="320"/>
      <c r="N28" s="383"/>
      <c r="O28" s="191"/>
      <c r="P28" s="85"/>
      <c r="Q28" s="85"/>
      <c r="R28" s="85"/>
      <c r="S28" s="320"/>
      <c r="T28" s="52"/>
      <c r="U28" s="52"/>
      <c r="V28" s="52"/>
      <c r="W28" s="52"/>
      <c r="X28" s="52"/>
      <c r="Y28" s="52"/>
      <c r="Z28" s="52"/>
    </row>
    <row r="29" spans="1:26" ht="13.5" customHeight="1" x14ac:dyDescent="0.2">
      <c r="A29" s="374" t="s">
        <v>674</v>
      </c>
      <c r="B29" s="22" t="s">
        <v>227</v>
      </c>
      <c r="C29" s="317" t="s">
        <v>632</v>
      </c>
      <c r="D29" s="37" t="s">
        <v>228</v>
      </c>
      <c r="E29" s="158">
        <v>50</v>
      </c>
      <c r="F29" s="22">
        <v>532</v>
      </c>
      <c r="G29" s="158">
        <v>2</v>
      </c>
      <c r="H29" s="37">
        <v>473</v>
      </c>
      <c r="I29" s="37">
        <v>474</v>
      </c>
      <c r="J29" s="62" t="s">
        <v>633</v>
      </c>
      <c r="K29" s="190" t="s">
        <v>230</v>
      </c>
      <c r="L29" s="37">
        <f t="shared" si="0"/>
        <v>99.367088607594937</v>
      </c>
      <c r="M29" s="317">
        <v>829</v>
      </c>
      <c r="N29" s="52"/>
      <c r="O29" s="53"/>
      <c r="P29" s="52"/>
      <c r="Q29" s="52"/>
      <c r="R29" s="52"/>
      <c r="S29" s="58"/>
      <c r="T29" s="52"/>
      <c r="U29" s="52"/>
      <c r="V29" s="52"/>
      <c r="W29" s="52"/>
      <c r="X29" s="52"/>
      <c r="Y29" s="52"/>
      <c r="Z29" s="52"/>
    </row>
    <row r="30" spans="1:26" ht="13.5" customHeight="1" x14ac:dyDescent="0.2">
      <c r="A30" s="375"/>
      <c r="B30" s="34" t="s">
        <v>239</v>
      </c>
      <c r="C30" s="318"/>
      <c r="D30" s="34" t="s">
        <v>240</v>
      </c>
      <c r="E30" s="74">
        <v>582</v>
      </c>
      <c r="F30" s="34">
        <v>741</v>
      </c>
      <c r="G30" s="74">
        <v>1</v>
      </c>
      <c r="H30" s="34">
        <v>160</v>
      </c>
      <c r="I30" s="74">
        <v>233</v>
      </c>
      <c r="J30" s="34" t="s">
        <v>259</v>
      </c>
      <c r="K30" s="177" t="s">
        <v>242</v>
      </c>
      <c r="L30" s="34">
        <f t="shared" si="0"/>
        <v>68.240343347639481</v>
      </c>
      <c r="M30" s="318"/>
      <c r="N30" s="52"/>
      <c r="O30" s="53"/>
      <c r="P30" s="52"/>
      <c r="Q30" s="52"/>
      <c r="R30" s="52"/>
      <c r="S30" s="58"/>
      <c r="T30" s="52"/>
      <c r="U30" s="52"/>
      <c r="V30" s="52"/>
      <c r="W30" s="52"/>
      <c r="X30" s="52"/>
      <c r="Y30" s="52"/>
      <c r="Z30" s="52"/>
    </row>
    <row r="31" spans="1:26" ht="13.5" customHeight="1" x14ac:dyDescent="0.2">
      <c r="A31" s="377"/>
      <c r="B31" s="30" t="s">
        <v>239</v>
      </c>
      <c r="C31" s="320"/>
      <c r="D31" s="34" t="s">
        <v>240</v>
      </c>
      <c r="E31" s="74">
        <v>742</v>
      </c>
      <c r="F31" s="34">
        <v>796</v>
      </c>
      <c r="G31" s="74">
        <v>181</v>
      </c>
      <c r="H31" s="34">
        <v>231</v>
      </c>
      <c r="I31" s="74">
        <v>233</v>
      </c>
      <c r="J31" s="34" t="s">
        <v>675</v>
      </c>
      <c r="K31" s="178" t="s">
        <v>242</v>
      </c>
      <c r="L31" s="30">
        <f t="shared" si="0"/>
        <v>21.459227467811161</v>
      </c>
      <c r="M31" s="320"/>
      <c r="N31" s="52"/>
      <c r="O31" s="53"/>
      <c r="P31" s="52"/>
      <c r="Q31" s="52"/>
      <c r="R31" s="52"/>
      <c r="S31" s="58"/>
      <c r="T31" s="52"/>
      <c r="U31" s="52"/>
      <c r="V31" s="52"/>
      <c r="W31" s="52"/>
      <c r="X31" s="52"/>
      <c r="Y31" s="52"/>
      <c r="Z31" s="52"/>
    </row>
    <row r="32" spans="1:26" ht="13.5" customHeight="1" x14ac:dyDescent="0.2">
      <c r="A32" s="71" t="s">
        <v>676</v>
      </c>
      <c r="B32" s="7" t="s">
        <v>227</v>
      </c>
      <c r="C32" s="26" t="s">
        <v>10</v>
      </c>
      <c r="D32" s="26" t="s">
        <v>228</v>
      </c>
      <c r="E32" s="71">
        <v>51</v>
      </c>
      <c r="F32" s="7">
        <v>201</v>
      </c>
      <c r="G32" s="71">
        <v>2</v>
      </c>
      <c r="H32" s="26">
        <v>150</v>
      </c>
      <c r="I32" s="71">
        <v>474</v>
      </c>
      <c r="J32" s="26" t="s">
        <v>677</v>
      </c>
      <c r="K32" s="190" t="s">
        <v>230</v>
      </c>
      <c r="L32" s="37">
        <f t="shared" si="0"/>
        <v>31.223628691983123</v>
      </c>
      <c r="M32" s="26">
        <v>201</v>
      </c>
      <c r="N32" s="52"/>
      <c r="O32" s="53"/>
      <c r="P32" s="52"/>
      <c r="Q32" s="52"/>
      <c r="R32" s="52"/>
      <c r="S32" s="58"/>
      <c r="T32" s="52"/>
      <c r="U32" s="52"/>
      <c r="V32" s="52"/>
      <c r="W32" s="52"/>
      <c r="X32" s="52"/>
      <c r="Y32" s="52"/>
      <c r="Z32" s="52"/>
    </row>
    <row r="33" spans="1:26" ht="13.5" customHeight="1" x14ac:dyDescent="0.2">
      <c r="A33" s="374" t="s">
        <v>678</v>
      </c>
      <c r="B33" s="22" t="s">
        <v>227</v>
      </c>
      <c r="C33" s="317" t="s">
        <v>632</v>
      </c>
      <c r="D33" s="37" t="s">
        <v>228</v>
      </c>
      <c r="E33" s="37">
        <v>50</v>
      </c>
      <c r="F33" s="22">
        <v>532</v>
      </c>
      <c r="G33" s="37">
        <v>2</v>
      </c>
      <c r="H33" s="37">
        <v>473</v>
      </c>
      <c r="I33" s="37">
        <v>474</v>
      </c>
      <c r="J33" s="37" t="s">
        <v>679</v>
      </c>
      <c r="K33" s="190" t="s">
        <v>230</v>
      </c>
      <c r="L33" s="37">
        <f t="shared" si="0"/>
        <v>99.367088607594937</v>
      </c>
      <c r="M33" s="317">
        <v>774</v>
      </c>
      <c r="N33" s="52"/>
      <c r="O33" s="53"/>
      <c r="P33" s="52"/>
      <c r="Q33" s="52"/>
      <c r="R33" s="52"/>
      <c r="S33" s="58"/>
      <c r="T33" s="52"/>
      <c r="U33" s="52"/>
      <c r="V33" s="52"/>
      <c r="W33" s="52"/>
      <c r="X33" s="52"/>
      <c r="Y33" s="52"/>
      <c r="Z33" s="52"/>
    </row>
    <row r="34" spans="1:26" ht="13.5" customHeight="1" x14ac:dyDescent="0.2">
      <c r="A34" s="377"/>
      <c r="B34" s="30" t="s">
        <v>239</v>
      </c>
      <c r="C34" s="320"/>
      <c r="D34" s="30" t="s">
        <v>240</v>
      </c>
      <c r="E34" s="52">
        <v>582</v>
      </c>
      <c r="F34" s="30">
        <v>742</v>
      </c>
      <c r="G34" s="74">
        <v>1</v>
      </c>
      <c r="H34" s="30">
        <v>161</v>
      </c>
      <c r="I34" s="74">
        <v>233</v>
      </c>
      <c r="J34" s="30" t="s">
        <v>680</v>
      </c>
      <c r="K34" s="178" t="s">
        <v>242</v>
      </c>
      <c r="L34" s="34">
        <f t="shared" si="0"/>
        <v>68.669527896995703</v>
      </c>
      <c r="M34" s="320"/>
      <c r="N34" s="52"/>
      <c r="O34" s="53"/>
      <c r="P34" s="52"/>
      <c r="Q34" s="52"/>
      <c r="R34" s="52"/>
      <c r="S34" s="58"/>
      <c r="T34" s="52"/>
      <c r="U34" s="52"/>
      <c r="V34" s="52"/>
      <c r="W34" s="52"/>
      <c r="X34" s="52"/>
      <c r="Y34" s="52"/>
      <c r="Z34" s="52"/>
    </row>
    <row r="35" spans="1:26" ht="13.5" customHeight="1" x14ac:dyDescent="0.2">
      <c r="A35" s="374" t="s">
        <v>681</v>
      </c>
      <c r="B35" s="22" t="s">
        <v>227</v>
      </c>
      <c r="C35" s="37" t="s">
        <v>632</v>
      </c>
      <c r="D35" s="37" t="s">
        <v>228</v>
      </c>
      <c r="E35" s="61">
        <v>50</v>
      </c>
      <c r="F35" s="22">
        <v>532</v>
      </c>
      <c r="G35" s="158">
        <v>2</v>
      </c>
      <c r="H35" s="37">
        <v>473</v>
      </c>
      <c r="I35" s="158">
        <v>474</v>
      </c>
      <c r="J35" s="37" t="s">
        <v>682</v>
      </c>
      <c r="K35" s="190" t="s">
        <v>230</v>
      </c>
      <c r="L35" s="37">
        <f t="shared" si="0"/>
        <v>99.367088607594937</v>
      </c>
      <c r="M35" s="364">
        <v>777</v>
      </c>
      <c r="N35" s="74"/>
      <c r="O35" s="53"/>
      <c r="P35" s="52"/>
      <c r="Q35" s="52"/>
      <c r="R35" s="52"/>
      <c r="S35" s="58"/>
      <c r="T35" s="52"/>
      <c r="U35" s="52"/>
      <c r="V35" s="52"/>
      <c r="W35" s="52"/>
      <c r="X35" s="52"/>
      <c r="Y35" s="52"/>
      <c r="Z35" s="52"/>
    </row>
    <row r="36" spans="1:26" ht="13.5" customHeight="1" x14ac:dyDescent="0.2">
      <c r="A36" s="377"/>
      <c r="B36" s="30" t="s">
        <v>239</v>
      </c>
      <c r="C36" s="34"/>
      <c r="D36" s="30" t="s">
        <v>240</v>
      </c>
      <c r="E36" s="52">
        <v>582</v>
      </c>
      <c r="F36" s="34">
        <v>742</v>
      </c>
      <c r="G36" s="74">
        <v>1</v>
      </c>
      <c r="H36" s="34">
        <v>161</v>
      </c>
      <c r="I36" s="74">
        <v>233</v>
      </c>
      <c r="J36" s="34" t="s">
        <v>683</v>
      </c>
      <c r="K36" s="178" t="s">
        <v>242</v>
      </c>
      <c r="L36" s="30">
        <f t="shared" si="0"/>
        <v>68.669527896995703</v>
      </c>
      <c r="M36" s="365"/>
      <c r="N36" s="74"/>
      <c r="O36" s="53"/>
      <c r="P36" s="52"/>
      <c r="Q36" s="52"/>
      <c r="R36" s="52"/>
      <c r="S36" s="58"/>
      <c r="T36" s="52"/>
      <c r="U36" s="52"/>
      <c r="V36" s="52"/>
      <c r="W36" s="52"/>
      <c r="X36" s="52"/>
      <c r="Y36" s="52"/>
      <c r="Z36" s="52"/>
    </row>
    <row r="37" spans="1:26" ht="13.5" customHeight="1" x14ac:dyDescent="0.2">
      <c r="A37" s="374" t="s">
        <v>684</v>
      </c>
      <c r="B37" s="22" t="s">
        <v>227</v>
      </c>
      <c r="C37" s="358" t="s">
        <v>685</v>
      </c>
      <c r="D37" s="37" t="s">
        <v>228</v>
      </c>
      <c r="E37" s="37">
        <v>73</v>
      </c>
      <c r="F37" s="22">
        <v>462</v>
      </c>
      <c r="G37" s="158">
        <v>97</v>
      </c>
      <c r="H37" s="37">
        <v>473</v>
      </c>
      <c r="I37" s="37">
        <v>474</v>
      </c>
      <c r="J37" s="37" t="s">
        <v>686</v>
      </c>
      <c r="K37" s="190" t="s">
        <v>230</v>
      </c>
      <c r="L37" s="37">
        <f t="shared" si="0"/>
        <v>79.324894514767934</v>
      </c>
      <c r="M37" s="364">
        <v>686</v>
      </c>
      <c r="N37" s="74"/>
      <c r="O37" s="53"/>
      <c r="P37" s="52"/>
      <c r="Q37" s="52"/>
      <c r="R37" s="52"/>
      <c r="S37" s="58"/>
      <c r="T37" s="52"/>
      <c r="U37" s="52"/>
      <c r="V37" s="52"/>
      <c r="W37" s="52"/>
      <c r="X37" s="52"/>
      <c r="Y37" s="52"/>
      <c r="Z37" s="52"/>
    </row>
    <row r="38" spans="1:26" ht="13.5" customHeight="1" x14ac:dyDescent="0.2">
      <c r="A38" s="377"/>
      <c r="B38" s="30" t="s">
        <v>239</v>
      </c>
      <c r="C38" s="320"/>
      <c r="D38" s="30" t="s">
        <v>240</v>
      </c>
      <c r="E38" s="52">
        <v>512</v>
      </c>
      <c r="F38" s="30">
        <v>672</v>
      </c>
      <c r="G38" s="30">
        <v>1</v>
      </c>
      <c r="H38" s="30">
        <v>161</v>
      </c>
      <c r="I38" s="74">
        <v>233</v>
      </c>
      <c r="J38" s="34" t="s">
        <v>687</v>
      </c>
      <c r="K38" s="178" t="s">
        <v>242</v>
      </c>
      <c r="L38" s="30">
        <f t="shared" si="0"/>
        <v>68.669527896995703</v>
      </c>
      <c r="M38" s="365"/>
      <c r="N38" s="69"/>
      <c r="O38" s="179"/>
      <c r="P38" s="64"/>
      <c r="Q38" s="64"/>
      <c r="R38" s="64"/>
      <c r="S38" s="59"/>
      <c r="T38" s="52"/>
      <c r="U38" s="52"/>
      <c r="V38" s="52"/>
      <c r="W38" s="52"/>
      <c r="X38" s="52"/>
      <c r="Y38" s="52"/>
      <c r="Z38" s="52"/>
    </row>
    <row r="39" spans="1:26" ht="13.5" customHeight="1" x14ac:dyDescent="0.2">
      <c r="A39" s="382" t="s">
        <v>688</v>
      </c>
      <c r="B39" s="75" t="s">
        <v>227</v>
      </c>
      <c r="C39" s="384" t="s">
        <v>632</v>
      </c>
      <c r="D39" s="77" t="s">
        <v>228</v>
      </c>
      <c r="E39" s="77">
        <v>50</v>
      </c>
      <c r="F39" s="77">
        <v>532</v>
      </c>
      <c r="G39" s="76">
        <v>2</v>
      </c>
      <c r="H39" s="77">
        <v>473</v>
      </c>
      <c r="I39" s="78">
        <v>474</v>
      </c>
      <c r="J39" s="77" t="s">
        <v>689</v>
      </c>
      <c r="K39" s="185" t="s">
        <v>230</v>
      </c>
      <c r="L39" s="77">
        <f t="shared" si="0"/>
        <v>99.367088607594937</v>
      </c>
      <c r="M39" s="356">
        <v>847</v>
      </c>
      <c r="N39" s="372" t="s">
        <v>282</v>
      </c>
      <c r="O39" s="188">
        <v>0.56000000000000005</v>
      </c>
      <c r="P39" s="84" t="s">
        <v>341</v>
      </c>
      <c r="Q39" s="84" t="s">
        <v>377</v>
      </c>
      <c r="R39" s="84" t="s">
        <v>666</v>
      </c>
      <c r="S39" s="372"/>
      <c r="T39" s="52"/>
      <c r="U39" s="52"/>
      <c r="V39" s="52"/>
      <c r="W39" s="52"/>
      <c r="X39" s="52"/>
      <c r="Y39" s="52"/>
      <c r="Z39" s="52"/>
    </row>
    <row r="40" spans="1:26" ht="13.5" customHeight="1" x14ac:dyDescent="0.2">
      <c r="A40" s="383"/>
      <c r="B40" s="85" t="s">
        <v>239</v>
      </c>
      <c r="C40" s="385"/>
      <c r="D40" s="85" t="s">
        <v>240</v>
      </c>
      <c r="E40" s="84">
        <v>582</v>
      </c>
      <c r="F40" s="86">
        <v>814</v>
      </c>
      <c r="G40" s="85">
        <v>1</v>
      </c>
      <c r="H40" s="85">
        <v>231</v>
      </c>
      <c r="I40" s="153">
        <v>233</v>
      </c>
      <c r="J40" s="85" t="s">
        <v>690</v>
      </c>
      <c r="K40" s="187" t="s">
        <v>242</v>
      </c>
      <c r="L40" s="85">
        <f t="shared" si="0"/>
        <v>98.712446351931334</v>
      </c>
      <c r="M40" s="320"/>
      <c r="N40" s="320"/>
      <c r="O40" s="191"/>
      <c r="P40" s="85"/>
      <c r="Q40" s="85"/>
      <c r="R40" s="85"/>
      <c r="S40" s="320"/>
      <c r="T40" s="52"/>
      <c r="U40" s="52"/>
      <c r="V40" s="52"/>
      <c r="W40" s="52"/>
      <c r="X40" s="52"/>
      <c r="Y40" s="52"/>
      <c r="Z40" s="52"/>
    </row>
    <row r="41" spans="1:26" ht="13.5" customHeight="1" x14ac:dyDescent="0.2">
      <c r="A41" s="382" t="s">
        <v>691</v>
      </c>
      <c r="B41" s="75" t="s">
        <v>227</v>
      </c>
      <c r="C41" s="356" t="s">
        <v>632</v>
      </c>
      <c r="D41" s="77" t="s">
        <v>228</v>
      </c>
      <c r="E41" s="77">
        <v>50</v>
      </c>
      <c r="F41" s="89">
        <v>532</v>
      </c>
      <c r="G41" s="152">
        <v>2</v>
      </c>
      <c r="H41" s="77">
        <v>473</v>
      </c>
      <c r="I41" s="77">
        <v>474</v>
      </c>
      <c r="J41" s="77" t="s">
        <v>363</v>
      </c>
      <c r="K41" s="185" t="s">
        <v>230</v>
      </c>
      <c r="L41" s="77">
        <f t="shared" si="0"/>
        <v>99.367088607594937</v>
      </c>
      <c r="M41" s="356">
        <v>849</v>
      </c>
      <c r="N41" s="356" t="s">
        <v>692</v>
      </c>
      <c r="O41" s="186">
        <v>0.56000000000000005</v>
      </c>
      <c r="P41" s="77" t="s">
        <v>341</v>
      </c>
      <c r="Q41" s="77" t="s">
        <v>377</v>
      </c>
      <c r="R41" s="77" t="s">
        <v>666</v>
      </c>
      <c r="S41" s="356"/>
      <c r="T41" s="52"/>
      <c r="U41" s="52"/>
      <c r="V41" s="52"/>
      <c r="W41" s="52"/>
      <c r="X41" s="52"/>
      <c r="Y41" s="52"/>
      <c r="Z41" s="52"/>
    </row>
    <row r="42" spans="1:26" ht="13.5" customHeight="1" x14ac:dyDescent="0.2">
      <c r="A42" s="383"/>
      <c r="B42" s="85" t="s">
        <v>239</v>
      </c>
      <c r="C42" s="320"/>
      <c r="D42" s="85" t="s">
        <v>240</v>
      </c>
      <c r="E42" s="85">
        <v>582</v>
      </c>
      <c r="F42" s="86">
        <v>816</v>
      </c>
      <c r="G42" s="85">
        <v>1</v>
      </c>
      <c r="H42" s="85">
        <v>231</v>
      </c>
      <c r="I42" s="84">
        <v>233</v>
      </c>
      <c r="J42" s="85" t="s">
        <v>364</v>
      </c>
      <c r="K42" s="187" t="s">
        <v>242</v>
      </c>
      <c r="L42" s="84">
        <f t="shared" si="0"/>
        <v>98.712446351931334</v>
      </c>
      <c r="M42" s="320"/>
      <c r="N42" s="360"/>
      <c r="O42" s="188"/>
      <c r="P42" s="84"/>
      <c r="Q42" s="84"/>
      <c r="R42" s="84"/>
      <c r="S42" s="360"/>
      <c r="T42" s="52"/>
      <c r="U42" s="52"/>
      <c r="V42" s="52"/>
      <c r="W42" s="52"/>
      <c r="X42" s="52"/>
      <c r="Y42" s="52"/>
      <c r="Z42" s="52"/>
    </row>
    <row r="43" spans="1:26" ht="13.5" customHeight="1" x14ac:dyDescent="0.2">
      <c r="A43" s="374" t="s">
        <v>693</v>
      </c>
      <c r="B43" s="22" t="s">
        <v>227</v>
      </c>
      <c r="C43" s="317" t="s">
        <v>694</v>
      </c>
      <c r="D43" s="37" t="s">
        <v>228</v>
      </c>
      <c r="E43" s="37">
        <v>2</v>
      </c>
      <c r="F43" s="22">
        <v>294</v>
      </c>
      <c r="G43" s="37">
        <v>190</v>
      </c>
      <c r="H43" s="37">
        <v>473</v>
      </c>
      <c r="I43" s="37">
        <v>474</v>
      </c>
      <c r="J43" s="37" t="s">
        <v>695</v>
      </c>
      <c r="K43" s="190" t="s">
        <v>230</v>
      </c>
      <c r="L43" s="37">
        <f t="shared" si="0"/>
        <v>59.704641350210977</v>
      </c>
      <c r="M43" s="364">
        <v>579</v>
      </c>
      <c r="N43" s="158"/>
      <c r="O43" s="189"/>
      <c r="P43" s="61"/>
      <c r="Q43" s="61"/>
      <c r="R43" s="61"/>
      <c r="S43" s="62"/>
      <c r="T43" s="52"/>
      <c r="U43" s="52"/>
      <c r="V43" s="52"/>
      <c r="W43" s="52"/>
      <c r="X43" s="52"/>
      <c r="Y43" s="52"/>
      <c r="Z43" s="52"/>
    </row>
    <row r="44" spans="1:26" ht="13.5" customHeight="1" x14ac:dyDescent="0.2">
      <c r="A44" s="377"/>
      <c r="B44" s="30" t="s">
        <v>239</v>
      </c>
      <c r="C44" s="320"/>
      <c r="D44" s="30" t="s">
        <v>240</v>
      </c>
      <c r="E44" s="34">
        <v>344</v>
      </c>
      <c r="F44" s="34">
        <v>504</v>
      </c>
      <c r="G44" s="34">
        <v>1</v>
      </c>
      <c r="H44" s="34">
        <v>161</v>
      </c>
      <c r="I44" s="34">
        <v>233</v>
      </c>
      <c r="J44" s="30" t="s">
        <v>696</v>
      </c>
      <c r="K44" s="178" t="s">
        <v>242</v>
      </c>
      <c r="L44" s="30">
        <f t="shared" si="0"/>
        <v>68.669527896995703</v>
      </c>
      <c r="M44" s="365"/>
      <c r="N44" s="74"/>
      <c r="O44" s="53"/>
      <c r="P44" s="52"/>
      <c r="Q44" s="52"/>
      <c r="R44" s="52"/>
      <c r="S44" s="58"/>
      <c r="T44" s="52"/>
      <c r="U44" s="52"/>
      <c r="V44" s="52"/>
      <c r="W44" s="52"/>
      <c r="X44" s="52"/>
      <c r="Y44" s="52"/>
      <c r="Z44" s="52"/>
    </row>
    <row r="45" spans="1:26" ht="13.5" customHeight="1" x14ac:dyDescent="0.2">
      <c r="A45" s="374" t="s">
        <v>697</v>
      </c>
      <c r="B45" s="22" t="s">
        <v>227</v>
      </c>
      <c r="C45" s="358" t="s">
        <v>698</v>
      </c>
      <c r="D45" s="37" t="s">
        <v>228</v>
      </c>
      <c r="E45" s="37">
        <v>67</v>
      </c>
      <c r="F45" s="22">
        <v>551</v>
      </c>
      <c r="G45" s="37">
        <v>2</v>
      </c>
      <c r="H45" s="37">
        <v>473</v>
      </c>
      <c r="I45" s="37">
        <v>474</v>
      </c>
      <c r="J45" s="34" t="s">
        <v>699</v>
      </c>
      <c r="K45" s="190" t="s">
        <v>230</v>
      </c>
      <c r="L45" s="37">
        <f t="shared" si="0"/>
        <v>99.367088607594937</v>
      </c>
      <c r="M45" s="364">
        <v>796</v>
      </c>
      <c r="N45" s="74"/>
      <c r="O45" s="53"/>
      <c r="P45" s="52"/>
      <c r="Q45" s="52"/>
      <c r="R45" s="52"/>
      <c r="S45" s="58"/>
      <c r="T45" s="52"/>
      <c r="U45" s="52"/>
      <c r="V45" s="52"/>
      <c r="W45" s="52"/>
      <c r="X45" s="52"/>
      <c r="Y45" s="52"/>
      <c r="Z45" s="52"/>
    </row>
    <row r="46" spans="1:26" ht="13.5" customHeight="1" x14ac:dyDescent="0.2">
      <c r="A46" s="377"/>
      <c r="B46" s="30" t="s">
        <v>239</v>
      </c>
      <c r="C46" s="320"/>
      <c r="D46" s="30" t="s">
        <v>240</v>
      </c>
      <c r="E46" s="34">
        <v>601</v>
      </c>
      <c r="F46" s="34">
        <v>761</v>
      </c>
      <c r="G46" s="34">
        <v>1</v>
      </c>
      <c r="H46" s="34">
        <v>161</v>
      </c>
      <c r="I46" s="30">
        <v>233</v>
      </c>
      <c r="J46" s="30" t="s">
        <v>700</v>
      </c>
      <c r="K46" s="178" t="s">
        <v>242</v>
      </c>
      <c r="L46" s="30">
        <f t="shared" si="0"/>
        <v>68.669527896995703</v>
      </c>
      <c r="M46" s="365"/>
      <c r="N46" s="74"/>
      <c r="O46" s="53"/>
      <c r="P46" s="52"/>
      <c r="Q46" s="52"/>
      <c r="R46" s="52"/>
      <c r="S46" s="58"/>
      <c r="T46" s="52"/>
      <c r="U46" s="52"/>
      <c r="V46" s="52"/>
      <c r="W46" s="52"/>
      <c r="X46" s="52"/>
      <c r="Y46" s="52"/>
      <c r="Z46" s="52"/>
    </row>
    <row r="47" spans="1:26" ht="13.5" customHeight="1" x14ac:dyDescent="0.2">
      <c r="A47" s="26" t="s">
        <v>701</v>
      </c>
      <c r="B47" s="26" t="s">
        <v>239</v>
      </c>
      <c r="C47" s="26" t="s">
        <v>702</v>
      </c>
      <c r="D47" s="26" t="s">
        <v>240</v>
      </c>
      <c r="E47" s="26">
        <v>37</v>
      </c>
      <c r="F47" s="7">
        <v>197</v>
      </c>
      <c r="G47" s="26">
        <v>1</v>
      </c>
      <c r="H47" s="26">
        <v>161</v>
      </c>
      <c r="I47" s="30">
        <v>233</v>
      </c>
      <c r="J47" s="26" t="s">
        <v>703</v>
      </c>
      <c r="K47" s="192" t="s">
        <v>242</v>
      </c>
      <c r="L47" s="37">
        <f t="shared" si="0"/>
        <v>68.669527896995703</v>
      </c>
      <c r="M47" s="71">
        <v>232</v>
      </c>
      <c r="N47" s="69"/>
      <c r="O47" s="179"/>
      <c r="P47" s="64"/>
      <c r="Q47" s="64"/>
      <c r="R47" s="64"/>
      <c r="S47" s="59"/>
      <c r="T47" s="52"/>
      <c r="U47" s="52"/>
      <c r="V47" s="52"/>
      <c r="W47" s="52"/>
      <c r="X47" s="52"/>
      <c r="Y47" s="52"/>
      <c r="Z47" s="52"/>
    </row>
    <row r="48" spans="1:26" ht="13.5" customHeight="1" x14ac:dyDescent="0.2">
      <c r="A48" s="386" t="s">
        <v>704</v>
      </c>
      <c r="B48" s="193" t="s">
        <v>227</v>
      </c>
      <c r="C48" s="357" t="s">
        <v>705</v>
      </c>
      <c r="D48" s="96" t="s">
        <v>228</v>
      </c>
      <c r="E48" s="96">
        <v>51</v>
      </c>
      <c r="F48" s="101">
        <v>537</v>
      </c>
      <c r="G48" s="96">
        <v>2</v>
      </c>
      <c r="H48" s="96">
        <v>473</v>
      </c>
      <c r="I48" s="96">
        <v>474</v>
      </c>
      <c r="J48" s="96" t="s">
        <v>706</v>
      </c>
      <c r="K48" s="180" t="s">
        <v>230</v>
      </c>
      <c r="L48" s="96">
        <f t="shared" ref="L48:L49" si="1">(F48-E48)/I48*100</f>
        <v>102.53164556962024</v>
      </c>
      <c r="M48" s="357">
        <v>862</v>
      </c>
      <c r="N48" s="105" t="s">
        <v>282</v>
      </c>
      <c r="O48" s="181">
        <v>0.55000000000000004</v>
      </c>
      <c r="P48" s="105" t="s">
        <v>341</v>
      </c>
      <c r="Q48" s="105" t="s">
        <v>459</v>
      </c>
      <c r="R48" s="105" t="s">
        <v>360</v>
      </c>
      <c r="S48" s="363"/>
      <c r="T48" s="52"/>
      <c r="U48" s="52"/>
      <c r="V48" s="52"/>
      <c r="W48" s="52"/>
      <c r="X48" s="52"/>
      <c r="Y48" s="52"/>
      <c r="Z48" s="52"/>
    </row>
    <row r="49" spans="1:26" ht="13.5" customHeight="1" x14ac:dyDescent="0.2">
      <c r="A49" s="383"/>
      <c r="B49" s="106" t="s">
        <v>239</v>
      </c>
      <c r="C49" s="320"/>
      <c r="D49" s="103" t="s">
        <v>240</v>
      </c>
      <c r="E49" s="103">
        <v>587</v>
      </c>
      <c r="F49" s="103">
        <v>821</v>
      </c>
      <c r="G49" s="103">
        <v>1</v>
      </c>
      <c r="H49" s="103">
        <v>232</v>
      </c>
      <c r="I49" s="103">
        <v>233</v>
      </c>
      <c r="J49" s="103" t="s">
        <v>707</v>
      </c>
      <c r="K49" s="182" t="s">
        <v>242</v>
      </c>
      <c r="L49" s="103">
        <f t="shared" si="1"/>
        <v>100.42918454935624</v>
      </c>
      <c r="M49" s="320"/>
      <c r="N49" s="103"/>
      <c r="O49" s="183"/>
      <c r="P49" s="103"/>
      <c r="Q49" s="103"/>
      <c r="R49" s="103"/>
      <c r="S49" s="320"/>
      <c r="T49" s="52"/>
      <c r="U49" s="52"/>
      <c r="V49" s="52"/>
      <c r="W49" s="52"/>
      <c r="X49" s="52"/>
      <c r="Y49" s="52"/>
      <c r="Z49" s="52"/>
    </row>
    <row r="50" spans="1:26" ht="13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3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3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3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3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3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3.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3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3.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3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3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3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3.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3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3.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3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3.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3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3.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3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3.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3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3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3.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3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3.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3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3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3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3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3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3.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3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3.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3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3.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3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3.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3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3.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3.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3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3.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3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3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3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3.5" customHeight="1" x14ac:dyDescent="0.2">
      <c r="A75" s="52"/>
      <c r="B75" s="52"/>
      <c r="C75" s="194"/>
      <c r="D75" s="194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3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3.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3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3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3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3.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3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3.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3.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3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3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3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3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3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3.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3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3.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3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3.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3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3.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3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3.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3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3.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3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3.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3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3.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3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3.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3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3.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3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3.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3.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3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3.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3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3.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3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3.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3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3.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3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3.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3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3.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3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3.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3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3.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3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3.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3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3.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3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3.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3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3.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3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3.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3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3.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3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3.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3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3.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3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3.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3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3.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3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3.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3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3.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3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3.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3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3.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3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3.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3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3.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3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3.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3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3.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3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3.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3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3.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3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3.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3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3.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3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3.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3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3.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3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3.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3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3.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3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3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3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3.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3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3.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3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3.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3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3.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3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3.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3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3.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3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3.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3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3.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3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3.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3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3.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3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3.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3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3.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3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3.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3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3.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3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3.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3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3.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3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3.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3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3.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3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3.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3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3.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3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3.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3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3.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3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3.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3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3.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3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3.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3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3.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3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3.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3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3.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3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3.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3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3.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3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3.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3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3.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3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3.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3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3.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3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3.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3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3.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3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3.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3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3.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3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3.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3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3.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3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3.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3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3.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3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3.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3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3.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3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3.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3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3.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3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3.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3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3.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3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3.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3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3.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3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3.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3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3.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3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3.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3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3.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3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3.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3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3.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3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3.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3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3.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3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3.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3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3.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3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3.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3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3.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3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3.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3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3.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3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3.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3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3.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3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3.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3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3.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3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3.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3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3.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3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3.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3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3.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3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3.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3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3.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3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3.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3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3.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3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3.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3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3.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3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3.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3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3.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3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3.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3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3.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3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3.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3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3.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3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3.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3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3.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3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3.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3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3.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3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3.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3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3.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3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3.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3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3.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3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3.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3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3.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3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3.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3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3.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3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3.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3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3.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3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3.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3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3.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3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3.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3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3.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3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3.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3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3.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3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3.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3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3.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3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3.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3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3.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3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3.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3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3.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3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3.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3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3.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3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3.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3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3.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3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3.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3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3.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3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3.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3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3.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3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3.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3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3.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3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3.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138"/>
      <c r="M250" s="52"/>
      <c r="N250" s="52"/>
      <c r="O250" s="53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3.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138"/>
      <c r="M251" s="52"/>
      <c r="N251" s="52"/>
      <c r="O251" s="53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3.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138"/>
      <c r="M252" s="52"/>
      <c r="N252" s="52"/>
      <c r="O252" s="53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3.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138"/>
      <c r="M253" s="52"/>
      <c r="N253" s="52"/>
      <c r="O253" s="53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3.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138"/>
      <c r="M254" s="52"/>
      <c r="N254" s="52"/>
      <c r="O254" s="53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3.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138"/>
      <c r="M255" s="52"/>
      <c r="N255" s="52"/>
      <c r="O255" s="53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3.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138"/>
      <c r="M256" s="52"/>
      <c r="N256" s="52"/>
      <c r="O256" s="53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3.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138"/>
      <c r="M257" s="52"/>
      <c r="N257" s="52"/>
      <c r="O257" s="53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3.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138"/>
      <c r="M258" s="52"/>
      <c r="N258" s="52"/>
      <c r="O258" s="53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3.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138"/>
      <c r="M259" s="52"/>
      <c r="N259" s="52"/>
      <c r="O259" s="53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3.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138"/>
      <c r="M260" s="52"/>
      <c r="N260" s="52"/>
      <c r="O260" s="53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3.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138"/>
      <c r="M261" s="52"/>
      <c r="N261" s="52"/>
      <c r="O261" s="53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3.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138"/>
      <c r="M262" s="52"/>
      <c r="N262" s="52"/>
      <c r="O262" s="53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3.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138"/>
      <c r="M263" s="52"/>
      <c r="N263" s="52"/>
      <c r="O263" s="53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3.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138"/>
      <c r="M264" s="52"/>
      <c r="N264" s="52"/>
      <c r="O264" s="53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3.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138"/>
      <c r="M265" s="52"/>
      <c r="N265" s="52"/>
      <c r="O265" s="53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3.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138"/>
      <c r="M266" s="52"/>
      <c r="N266" s="52"/>
      <c r="O266" s="53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3.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138"/>
      <c r="M267" s="52"/>
      <c r="N267" s="52"/>
      <c r="O267" s="53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3.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138"/>
      <c r="M268" s="52"/>
      <c r="N268" s="52"/>
      <c r="O268" s="53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3.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138"/>
      <c r="M269" s="52"/>
      <c r="N269" s="52"/>
      <c r="O269" s="53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3.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138"/>
      <c r="M270" s="52"/>
      <c r="N270" s="52"/>
      <c r="O270" s="53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3.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138"/>
      <c r="M271" s="52"/>
      <c r="N271" s="52"/>
      <c r="O271" s="53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3.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138"/>
      <c r="M272" s="52"/>
      <c r="N272" s="52"/>
      <c r="O272" s="53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3.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138"/>
      <c r="M273" s="52"/>
      <c r="N273" s="52"/>
      <c r="O273" s="53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3.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138"/>
      <c r="M274" s="52"/>
      <c r="N274" s="52"/>
      <c r="O274" s="53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3.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138"/>
      <c r="M275" s="52"/>
      <c r="N275" s="52"/>
      <c r="O275" s="53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3.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138"/>
      <c r="M276" s="52"/>
      <c r="N276" s="52"/>
      <c r="O276" s="53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3.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138"/>
      <c r="M277" s="52"/>
      <c r="N277" s="52"/>
      <c r="O277" s="53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3.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138"/>
      <c r="M278" s="52"/>
      <c r="N278" s="52"/>
      <c r="O278" s="53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3.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138"/>
      <c r="M279" s="52"/>
      <c r="N279" s="52"/>
      <c r="O279" s="53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3.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138"/>
      <c r="M280" s="52"/>
      <c r="N280" s="52"/>
      <c r="O280" s="53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3.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138"/>
      <c r="M281" s="52"/>
      <c r="N281" s="52"/>
      <c r="O281" s="53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3.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138"/>
      <c r="M282" s="52"/>
      <c r="N282" s="52"/>
      <c r="O282" s="53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3.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138"/>
      <c r="M283" s="52"/>
      <c r="N283" s="52"/>
      <c r="O283" s="53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3.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138"/>
      <c r="M284" s="52"/>
      <c r="N284" s="52"/>
      <c r="O284" s="53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3.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138"/>
      <c r="M285" s="52"/>
      <c r="N285" s="52"/>
      <c r="O285" s="53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3.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138"/>
      <c r="M286" s="52"/>
      <c r="N286" s="52"/>
      <c r="O286" s="53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3.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138"/>
      <c r="M287" s="52"/>
      <c r="N287" s="52"/>
      <c r="O287" s="53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3.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138"/>
      <c r="M288" s="52"/>
      <c r="N288" s="52"/>
      <c r="O288" s="53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3.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138"/>
      <c r="M289" s="52"/>
      <c r="N289" s="52"/>
      <c r="O289" s="53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3.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138"/>
      <c r="M290" s="52"/>
      <c r="N290" s="52"/>
      <c r="O290" s="53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3.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138"/>
      <c r="M291" s="52"/>
      <c r="N291" s="52"/>
      <c r="O291" s="53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3.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138"/>
      <c r="M292" s="52"/>
      <c r="N292" s="52"/>
      <c r="O292" s="53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3.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138"/>
      <c r="M293" s="52"/>
      <c r="N293" s="52"/>
      <c r="O293" s="53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3.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138"/>
      <c r="M294" s="52"/>
      <c r="N294" s="52"/>
      <c r="O294" s="53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3.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138"/>
      <c r="M295" s="52"/>
      <c r="N295" s="52"/>
      <c r="O295" s="53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3.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138"/>
      <c r="M296" s="52"/>
      <c r="N296" s="52"/>
      <c r="O296" s="53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3.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138"/>
      <c r="M297" s="52"/>
      <c r="N297" s="52"/>
      <c r="O297" s="53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3.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138"/>
      <c r="M298" s="52"/>
      <c r="N298" s="52"/>
      <c r="O298" s="53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3.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138"/>
      <c r="M299" s="52"/>
      <c r="N299" s="52"/>
      <c r="O299" s="53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3.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138"/>
      <c r="M300" s="52"/>
      <c r="N300" s="52"/>
      <c r="O300" s="53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3.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138"/>
      <c r="M301" s="52"/>
      <c r="N301" s="52"/>
      <c r="O301" s="53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3.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138"/>
      <c r="M302" s="52"/>
      <c r="N302" s="52"/>
      <c r="O302" s="53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3.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138"/>
      <c r="M303" s="52"/>
      <c r="N303" s="52"/>
      <c r="O303" s="53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3.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138"/>
      <c r="M304" s="52"/>
      <c r="N304" s="52"/>
      <c r="O304" s="53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3.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138"/>
      <c r="M305" s="52"/>
      <c r="N305" s="52"/>
      <c r="O305" s="53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3.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138"/>
      <c r="M306" s="52"/>
      <c r="N306" s="52"/>
      <c r="O306" s="53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3.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138"/>
      <c r="M307" s="52"/>
      <c r="N307" s="52"/>
      <c r="O307" s="53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3.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138"/>
      <c r="M308" s="52"/>
      <c r="N308" s="52"/>
      <c r="O308" s="53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3.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138"/>
      <c r="M309" s="52"/>
      <c r="N309" s="52"/>
      <c r="O309" s="53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3.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138"/>
      <c r="M310" s="52"/>
      <c r="N310" s="52"/>
      <c r="O310" s="53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3.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138"/>
      <c r="M311" s="52"/>
      <c r="N311" s="52"/>
      <c r="O311" s="53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3.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138"/>
      <c r="M312" s="52"/>
      <c r="N312" s="52"/>
      <c r="O312" s="53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3.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138"/>
      <c r="M313" s="52"/>
      <c r="N313" s="52"/>
      <c r="O313" s="53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3.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138"/>
      <c r="M314" s="52"/>
      <c r="N314" s="52"/>
      <c r="O314" s="53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3.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138"/>
      <c r="M315" s="52"/>
      <c r="N315" s="52"/>
      <c r="O315" s="53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3.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138"/>
      <c r="M316" s="52"/>
      <c r="N316" s="52"/>
      <c r="O316" s="53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3.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138"/>
      <c r="M317" s="52"/>
      <c r="N317" s="52"/>
      <c r="O317" s="53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3.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138"/>
      <c r="M318" s="52"/>
      <c r="N318" s="52"/>
      <c r="O318" s="53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3.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138"/>
      <c r="M319" s="52"/>
      <c r="N319" s="52"/>
      <c r="O319" s="53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3.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138"/>
      <c r="M320" s="52"/>
      <c r="N320" s="52"/>
      <c r="O320" s="53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3.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138"/>
      <c r="M321" s="52"/>
      <c r="N321" s="52"/>
      <c r="O321" s="53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3.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138"/>
      <c r="M322" s="52"/>
      <c r="N322" s="52"/>
      <c r="O322" s="53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3.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138"/>
      <c r="M323" s="52"/>
      <c r="N323" s="52"/>
      <c r="O323" s="53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3.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138"/>
      <c r="M324" s="52"/>
      <c r="N324" s="52"/>
      <c r="O324" s="53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3.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138"/>
      <c r="M325" s="52"/>
      <c r="N325" s="52"/>
      <c r="O325" s="53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3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138"/>
      <c r="M326" s="52"/>
      <c r="N326" s="52"/>
      <c r="O326" s="53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3.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138"/>
      <c r="M327" s="52"/>
      <c r="N327" s="52"/>
      <c r="O327" s="53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3.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138"/>
      <c r="M328" s="52"/>
      <c r="N328" s="52"/>
      <c r="O328" s="53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3.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138"/>
      <c r="M329" s="52"/>
      <c r="N329" s="52"/>
      <c r="O329" s="53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3.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138"/>
      <c r="M330" s="52"/>
      <c r="N330" s="52"/>
      <c r="O330" s="53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3.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138"/>
      <c r="M331" s="52"/>
      <c r="N331" s="52"/>
      <c r="O331" s="53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3.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138"/>
      <c r="M332" s="52"/>
      <c r="N332" s="52"/>
      <c r="O332" s="53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3.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138"/>
      <c r="M333" s="52"/>
      <c r="N333" s="52"/>
      <c r="O333" s="53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3.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138"/>
      <c r="M334" s="52"/>
      <c r="N334" s="52"/>
      <c r="O334" s="53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3.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138"/>
      <c r="M335" s="52"/>
      <c r="N335" s="52"/>
      <c r="O335" s="53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3.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138"/>
      <c r="M336" s="52"/>
      <c r="N336" s="52"/>
      <c r="O336" s="53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3.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138"/>
      <c r="M337" s="52"/>
      <c r="N337" s="52"/>
      <c r="O337" s="53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3.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138"/>
      <c r="M338" s="52"/>
      <c r="N338" s="52"/>
      <c r="O338" s="53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3.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138"/>
      <c r="M339" s="52"/>
      <c r="N339" s="52"/>
      <c r="O339" s="53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3.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138"/>
      <c r="M340" s="52"/>
      <c r="N340" s="52"/>
      <c r="O340" s="53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3.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138"/>
      <c r="M341" s="52"/>
      <c r="N341" s="52"/>
      <c r="O341" s="53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3.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138"/>
      <c r="M342" s="52"/>
      <c r="N342" s="52"/>
      <c r="O342" s="53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3.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138"/>
      <c r="M343" s="52"/>
      <c r="N343" s="52"/>
      <c r="O343" s="53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3.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138"/>
      <c r="M344" s="52"/>
      <c r="N344" s="52"/>
      <c r="O344" s="53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3.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138"/>
      <c r="M345" s="52"/>
      <c r="N345" s="52"/>
      <c r="O345" s="53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3.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138"/>
      <c r="M346" s="52"/>
      <c r="N346" s="52"/>
      <c r="O346" s="53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3.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138"/>
      <c r="M347" s="52"/>
      <c r="N347" s="52"/>
      <c r="O347" s="53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3.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138"/>
      <c r="M348" s="52"/>
      <c r="N348" s="52"/>
      <c r="O348" s="53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3.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138"/>
      <c r="M349" s="52"/>
      <c r="N349" s="52"/>
      <c r="O349" s="53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3.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138"/>
      <c r="M350" s="52"/>
      <c r="N350" s="52"/>
      <c r="O350" s="53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3.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138"/>
      <c r="M351" s="52"/>
      <c r="N351" s="52"/>
      <c r="O351" s="53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3.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138"/>
      <c r="M352" s="52"/>
      <c r="N352" s="52"/>
      <c r="O352" s="53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3.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138"/>
      <c r="M353" s="52"/>
      <c r="N353" s="52"/>
      <c r="O353" s="53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3.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138"/>
      <c r="M354" s="52"/>
      <c r="N354" s="52"/>
      <c r="O354" s="53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3.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138"/>
      <c r="M355" s="52"/>
      <c r="N355" s="52"/>
      <c r="O355" s="53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3.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138"/>
      <c r="M356" s="52"/>
      <c r="N356" s="52"/>
      <c r="O356" s="53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3.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138"/>
      <c r="M357" s="52"/>
      <c r="N357" s="52"/>
      <c r="O357" s="53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3.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138"/>
      <c r="M358" s="52"/>
      <c r="N358" s="52"/>
      <c r="O358" s="53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3.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138"/>
      <c r="M359" s="52"/>
      <c r="N359" s="52"/>
      <c r="O359" s="53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3.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138"/>
      <c r="M360" s="52"/>
      <c r="N360" s="52"/>
      <c r="O360" s="53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3.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138"/>
      <c r="M361" s="52"/>
      <c r="N361" s="52"/>
      <c r="O361" s="53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3.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138"/>
      <c r="M362" s="52"/>
      <c r="N362" s="52"/>
      <c r="O362" s="53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3.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138"/>
      <c r="M363" s="52"/>
      <c r="N363" s="52"/>
      <c r="O363" s="53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3.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138"/>
      <c r="M364" s="52"/>
      <c r="N364" s="52"/>
      <c r="O364" s="53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3.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138"/>
      <c r="M365" s="52"/>
      <c r="N365" s="52"/>
      <c r="O365" s="53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3.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138"/>
      <c r="M366" s="52"/>
      <c r="N366" s="52"/>
      <c r="O366" s="53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3.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138"/>
      <c r="M367" s="52"/>
      <c r="N367" s="52"/>
      <c r="O367" s="53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3.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138"/>
      <c r="M368" s="52"/>
      <c r="N368" s="52"/>
      <c r="O368" s="53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3.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138"/>
      <c r="M369" s="52"/>
      <c r="N369" s="52"/>
      <c r="O369" s="53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3.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138"/>
      <c r="M370" s="52"/>
      <c r="N370" s="52"/>
      <c r="O370" s="53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3.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138"/>
      <c r="M371" s="52"/>
      <c r="N371" s="52"/>
      <c r="O371" s="53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3.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138"/>
      <c r="M372" s="52"/>
      <c r="N372" s="52"/>
      <c r="O372" s="53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3.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138"/>
      <c r="M373" s="52"/>
      <c r="N373" s="52"/>
      <c r="O373" s="53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3.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138"/>
      <c r="M374" s="52"/>
      <c r="N374" s="52"/>
      <c r="O374" s="53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3.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138"/>
      <c r="M375" s="52"/>
      <c r="N375" s="52"/>
      <c r="O375" s="53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3.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138"/>
      <c r="M376" s="52"/>
      <c r="N376" s="52"/>
      <c r="O376" s="53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3.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138"/>
      <c r="M377" s="52"/>
      <c r="N377" s="52"/>
      <c r="O377" s="53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3.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138"/>
      <c r="M378" s="52"/>
      <c r="N378" s="52"/>
      <c r="O378" s="53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3.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138"/>
      <c r="M379" s="52"/>
      <c r="N379" s="52"/>
      <c r="O379" s="53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3.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138"/>
      <c r="M380" s="52"/>
      <c r="N380" s="52"/>
      <c r="O380" s="53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3.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138"/>
      <c r="M381" s="52"/>
      <c r="N381" s="52"/>
      <c r="O381" s="53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3.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138"/>
      <c r="M382" s="52"/>
      <c r="N382" s="52"/>
      <c r="O382" s="53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3.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138"/>
      <c r="M383" s="52"/>
      <c r="N383" s="52"/>
      <c r="O383" s="53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3.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138"/>
      <c r="M384" s="52"/>
      <c r="N384" s="52"/>
      <c r="O384" s="53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3.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138"/>
      <c r="M385" s="52"/>
      <c r="N385" s="52"/>
      <c r="O385" s="53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3.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138"/>
      <c r="M386" s="52"/>
      <c r="N386" s="52"/>
      <c r="O386" s="53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3.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138"/>
      <c r="M387" s="52"/>
      <c r="N387" s="52"/>
      <c r="O387" s="53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3.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138"/>
      <c r="M388" s="52"/>
      <c r="N388" s="52"/>
      <c r="O388" s="53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3.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138"/>
      <c r="M389" s="52"/>
      <c r="N389" s="52"/>
      <c r="O389" s="53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3.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138"/>
      <c r="M390" s="52"/>
      <c r="N390" s="52"/>
      <c r="O390" s="53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3.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138"/>
      <c r="M391" s="52"/>
      <c r="N391" s="52"/>
      <c r="O391" s="53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3.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138"/>
      <c r="M392" s="52"/>
      <c r="N392" s="52"/>
      <c r="O392" s="53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3.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138"/>
      <c r="M393" s="52"/>
      <c r="N393" s="52"/>
      <c r="O393" s="53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3.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138"/>
      <c r="M394" s="52"/>
      <c r="N394" s="52"/>
      <c r="O394" s="53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3.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138"/>
      <c r="M395" s="52"/>
      <c r="N395" s="52"/>
      <c r="O395" s="53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3.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138"/>
      <c r="M396" s="52"/>
      <c r="N396" s="52"/>
      <c r="O396" s="53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3.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138"/>
      <c r="M397" s="52"/>
      <c r="N397" s="52"/>
      <c r="O397" s="53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3.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138"/>
      <c r="M398" s="52"/>
      <c r="N398" s="52"/>
      <c r="O398" s="53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3.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138"/>
      <c r="M399" s="52"/>
      <c r="N399" s="52"/>
      <c r="O399" s="53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3.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138"/>
      <c r="M400" s="52"/>
      <c r="N400" s="52"/>
      <c r="O400" s="53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3.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138"/>
      <c r="M401" s="52"/>
      <c r="N401" s="52"/>
      <c r="O401" s="53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3.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138"/>
      <c r="M402" s="52"/>
      <c r="N402" s="52"/>
      <c r="O402" s="53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3.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138"/>
      <c r="M403" s="52"/>
      <c r="N403" s="52"/>
      <c r="O403" s="53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3.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138"/>
      <c r="M404" s="52"/>
      <c r="N404" s="52"/>
      <c r="O404" s="53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3.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138"/>
      <c r="M405" s="52"/>
      <c r="N405" s="52"/>
      <c r="O405" s="53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3.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138"/>
      <c r="M406" s="52"/>
      <c r="N406" s="52"/>
      <c r="O406" s="53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3.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138"/>
      <c r="M407" s="52"/>
      <c r="N407" s="52"/>
      <c r="O407" s="53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3.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138"/>
      <c r="M408" s="52"/>
      <c r="N408" s="52"/>
      <c r="O408" s="53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3.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138"/>
      <c r="M409" s="52"/>
      <c r="N409" s="52"/>
      <c r="O409" s="53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3.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138"/>
      <c r="M410" s="52"/>
      <c r="N410" s="52"/>
      <c r="O410" s="53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3.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138"/>
      <c r="M411" s="52"/>
      <c r="N411" s="52"/>
      <c r="O411" s="53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3.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138"/>
      <c r="M412" s="52"/>
      <c r="N412" s="52"/>
      <c r="O412" s="53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3.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138"/>
      <c r="M413" s="52"/>
      <c r="N413" s="52"/>
      <c r="O413" s="53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3.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138"/>
      <c r="M414" s="52"/>
      <c r="N414" s="52"/>
      <c r="O414" s="53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3.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138"/>
      <c r="M415" s="52"/>
      <c r="N415" s="52"/>
      <c r="O415" s="53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3.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138"/>
      <c r="M416" s="52"/>
      <c r="N416" s="52"/>
      <c r="O416" s="53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3.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138"/>
      <c r="M417" s="52"/>
      <c r="N417" s="52"/>
      <c r="O417" s="53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3.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138"/>
      <c r="M418" s="52"/>
      <c r="N418" s="52"/>
      <c r="O418" s="53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3.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138"/>
      <c r="M419" s="52"/>
      <c r="N419" s="52"/>
      <c r="O419" s="53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3.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138"/>
      <c r="M420" s="52"/>
      <c r="N420" s="52"/>
      <c r="O420" s="53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3.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138"/>
      <c r="M421" s="52"/>
      <c r="N421" s="52"/>
      <c r="O421" s="53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3.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138"/>
      <c r="M422" s="52"/>
      <c r="N422" s="52"/>
      <c r="O422" s="53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3.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138"/>
      <c r="M423" s="52"/>
      <c r="N423" s="52"/>
      <c r="O423" s="53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3.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138"/>
      <c r="M424" s="52"/>
      <c r="N424" s="52"/>
      <c r="O424" s="53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3.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138"/>
      <c r="M425" s="52"/>
      <c r="N425" s="52"/>
      <c r="O425" s="53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3.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138"/>
      <c r="M426" s="52"/>
      <c r="N426" s="52"/>
      <c r="O426" s="53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3.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138"/>
      <c r="M427" s="52"/>
      <c r="N427" s="52"/>
      <c r="O427" s="53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3.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138"/>
      <c r="M428" s="52"/>
      <c r="N428" s="52"/>
      <c r="O428" s="53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3.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138"/>
      <c r="M429" s="52"/>
      <c r="N429" s="52"/>
      <c r="O429" s="53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3.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138"/>
      <c r="M430" s="52"/>
      <c r="N430" s="52"/>
      <c r="O430" s="53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3.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138"/>
      <c r="M431" s="52"/>
      <c r="N431" s="52"/>
      <c r="O431" s="53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3.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138"/>
      <c r="M432" s="52"/>
      <c r="N432" s="52"/>
      <c r="O432" s="53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3.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138"/>
      <c r="M433" s="52"/>
      <c r="N433" s="52"/>
      <c r="O433" s="53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3.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138"/>
      <c r="M434" s="52"/>
      <c r="N434" s="52"/>
      <c r="O434" s="53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3.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138"/>
      <c r="M435" s="52"/>
      <c r="N435" s="52"/>
      <c r="O435" s="53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3.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138"/>
      <c r="M436" s="52"/>
      <c r="N436" s="52"/>
      <c r="O436" s="53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3.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138"/>
      <c r="M437" s="52"/>
      <c r="N437" s="52"/>
      <c r="O437" s="53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3.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138"/>
      <c r="M438" s="52"/>
      <c r="N438" s="52"/>
      <c r="O438" s="53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3.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138"/>
      <c r="M439" s="52"/>
      <c r="N439" s="52"/>
      <c r="O439" s="53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3.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138"/>
      <c r="M440" s="52"/>
      <c r="N440" s="52"/>
      <c r="O440" s="53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3.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138"/>
      <c r="M441" s="52"/>
      <c r="N441" s="52"/>
      <c r="O441" s="53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3.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138"/>
      <c r="M442" s="52"/>
      <c r="N442" s="52"/>
      <c r="O442" s="53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3.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138"/>
      <c r="M443" s="52"/>
      <c r="N443" s="52"/>
      <c r="O443" s="53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3.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138"/>
      <c r="M444" s="52"/>
      <c r="N444" s="52"/>
      <c r="O444" s="53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3.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138"/>
      <c r="M445" s="52"/>
      <c r="N445" s="52"/>
      <c r="O445" s="53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3.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138"/>
      <c r="M446" s="52"/>
      <c r="N446" s="52"/>
      <c r="O446" s="53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3.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138"/>
      <c r="M447" s="52"/>
      <c r="N447" s="52"/>
      <c r="O447" s="53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3.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138"/>
      <c r="M448" s="52"/>
      <c r="N448" s="52"/>
      <c r="O448" s="53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3.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138"/>
      <c r="M449" s="52"/>
      <c r="N449" s="52"/>
      <c r="O449" s="53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3.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138"/>
      <c r="M450" s="52"/>
      <c r="N450" s="52"/>
      <c r="O450" s="53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3.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138"/>
      <c r="M451" s="52"/>
      <c r="N451" s="52"/>
      <c r="O451" s="53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3.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138"/>
      <c r="M452" s="52"/>
      <c r="N452" s="52"/>
      <c r="O452" s="53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3.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138"/>
      <c r="M453" s="52"/>
      <c r="N453" s="52"/>
      <c r="O453" s="53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3.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138"/>
      <c r="M454" s="52"/>
      <c r="N454" s="52"/>
      <c r="O454" s="53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3.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138"/>
      <c r="M455" s="52"/>
      <c r="N455" s="52"/>
      <c r="O455" s="53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3.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138"/>
      <c r="M456" s="52"/>
      <c r="N456" s="52"/>
      <c r="O456" s="53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3.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138"/>
      <c r="M457" s="52"/>
      <c r="N457" s="52"/>
      <c r="O457" s="53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3.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138"/>
      <c r="M458" s="52"/>
      <c r="N458" s="52"/>
      <c r="O458" s="53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3.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138"/>
      <c r="M459" s="52"/>
      <c r="N459" s="52"/>
      <c r="O459" s="53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3.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138"/>
      <c r="M460" s="52"/>
      <c r="N460" s="52"/>
      <c r="O460" s="53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3.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138"/>
      <c r="M461" s="52"/>
      <c r="N461" s="52"/>
      <c r="O461" s="53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3.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138"/>
      <c r="M462" s="52"/>
      <c r="N462" s="52"/>
      <c r="O462" s="53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3.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138"/>
      <c r="M463" s="52"/>
      <c r="N463" s="52"/>
      <c r="O463" s="53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3.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138"/>
      <c r="M464" s="52"/>
      <c r="N464" s="52"/>
      <c r="O464" s="53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3.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138"/>
      <c r="M465" s="52"/>
      <c r="N465" s="52"/>
      <c r="O465" s="53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3.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138"/>
      <c r="M466" s="52"/>
      <c r="N466" s="52"/>
      <c r="O466" s="53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3.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138"/>
      <c r="M467" s="52"/>
      <c r="N467" s="52"/>
      <c r="O467" s="53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3.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138"/>
      <c r="M468" s="52"/>
      <c r="N468" s="52"/>
      <c r="O468" s="53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3.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138"/>
      <c r="M469" s="52"/>
      <c r="N469" s="52"/>
      <c r="O469" s="53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3.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138"/>
      <c r="M470" s="52"/>
      <c r="N470" s="52"/>
      <c r="O470" s="53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3.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138"/>
      <c r="M471" s="52"/>
      <c r="N471" s="52"/>
      <c r="O471" s="53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3.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138"/>
      <c r="M472" s="52"/>
      <c r="N472" s="52"/>
      <c r="O472" s="53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3.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138"/>
      <c r="M473" s="52"/>
      <c r="N473" s="52"/>
      <c r="O473" s="53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3.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138"/>
      <c r="M474" s="52"/>
      <c r="N474" s="52"/>
      <c r="O474" s="53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3.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138"/>
      <c r="M475" s="52"/>
      <c r="N475" s="52"/>
      <c r="O475" s="53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3.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138"/>
      <c r="M476" s="52"/>
      <c r="N476" s="52"/>
      <c r="O476" s="53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3.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138"/>
      <c r="M477" s="52"/>
      <c r="N477" s="52"/>
      <c r="O477" s="53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3.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138"/>
      <c r="M478" s="52"/>
      <c r="N478" s="52"/>
      <c r="O478" s="53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3.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138"/>
      <c r="M479" s="52"/>
      <c r="N479" s="52"/>
      <c r="O479" s="53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3.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138"/>
      <c r="M480" s="52"/>
      <c r="N480" s="52"/>
      <c r="O480" s="53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3.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138"/>
      <c r="M481" s="52"/>
      <c r="N481" s="52"/>
      <c r="O481" s="53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3.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138"/>
      <c r="M482" s="52"/>
      <c r="N482" s="52"/>
      <c r="O482" s="53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3.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138"/>
      <c r="M483" s="52"/>
      <c r="N483" s="52"/>
      <c r="O483" s="53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3.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138"/>
      <c r="M484" s="52"/>
      <c r="N484" s="52"/>
      <c r="O484" s="53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3.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138"/>
      <c r="M485" s="52"/>
      <c r="N485" s="52"/>
      <c r="O485" s="53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3.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138"/>
      <c r="M486" s="52"/>
      <c r="N486" s="52"/>
      <c r="O486" s="53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3.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138"/>
      <c r="M487" s="52"/>
      <c r="N487" s="52"/>
      <c r="O487" s="53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3.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138"/>
      <c r="M488" s="52"/>
      <c r="N488" s="52"/>
      <c r="O488" s="53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3.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138"/>
      <c r="M489" s="52"/>
      <c r="N489" s="52"/>
      <c r="O489" s="53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3.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138"/>
      <c r="M490" s="52"/>
      <c r="N490" s="52"/>
      <c r="O490" s="53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3.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138"/>
      <c r="M491" s="52"/>
      <c r="N491" s="52"/>
      <c r="O491" s="53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3.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138"/>
      <c r="M492" s="52"/>
      <c r="N492" s="52"/>
      <c r="O492" s="53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3.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138"/>
      <c r="M493" s="52"/>
      <c r="N493" s="52"/>
      <c r="O493" s="53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3.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138"/>
      <c r="M494" s="52"/>
      <c r="N494" s="52"/>
      <c r="O494" s="53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3.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138"/>
      <c r="M495" s="52"/>
      <c r="N495" s="52"/>
      <c r="O495" s="53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3.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138"/>
      <c r="M496" s="52"/>
      <c r="N496" s="52"/>
      <c r="O496" s="53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3.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138"/>
      <c r="M497" s="52"/>
      <c r="N497" s="52"/>
      <c r="O497" s="53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3.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138"/>
      <c r="M498" s="52"/>
      <c r="N498" s="52"/>
      <c r="O498" s="53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3.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138"/>
      <c r="M499" s="52"/>
      <c r="N499" s="52"/>
      <c r="O499" s="53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3.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138"/>
      <c r="M500" s="52"/>
      <c r="N500" s="52"/>
      <c r="O500" s="53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3.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138"/>
      <c r="M501" s="52"/>
      <c r="N501" s="52"/>
      <c r="O501" s="53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3.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138"/>
      <c r="M502" s="52"/>
      <c r="N502" s="52"/>
      <c r="O502" s="53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3.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138"/>
      <c r="M503" s="52"/>
      <c r="N503" s="52"/>
      <c r="O503" s="53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3.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138"/>
      <c r="M504" s="52"/>
      <c r="N504" s="52"/>
      <c r="O504" s="53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3.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138"/>
      <c r="M505" s="52"/>
      <c r="N505" s="52"/>
      <c r="O505" s="53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3.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138"/>
      <c r="M506" s="52"/>
      <c r="N506" s="52"/>
      <c r="O506" s="53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3.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138"/>
      <c r="M507" s="52"/>
      <c r="N507" s="52"/>
      <c r="O507" s="53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3.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138"/>
      <c r="M508" s="52"/>
      <c r="N508" s="52"/>
      <c r="O508" s="53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3.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138"/>
      <c r="M509" s="52"/>
      <c r="N509" s="52"/>
      <c r="O509" s="53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3.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138"/>
      <c r="M510" s="52"/>
      <c r="N510" s="52"/>
      <c r="O510" s="53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3.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138"/>
      <c r="M511" s="52"/>
      <c r="N511" s="52"/>
      <c r="O511" s="53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3.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138"/>
      <c r="M512" s="52"/>
      <c r="N512" s="52"/>
      <c r="O512" s="53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3.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138"/>
      <c r="M513" s="52"/>
      <c r="N513" s="52"/>
      <c r="O513" s="53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3.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138"/>
      <c r="M514" s="52"/>
      <c r="N514" s="52"/>
      <c r="O514" s="53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3.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138"/>
      <c r="M515" s="52"/>
      <c r="N515" s="52"/>
      <c r="O515" s="53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3.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138"/>
      <c r="M516" s="52"/>
      <c r="N516" s="52"/>
      <c r="O516" s="53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3.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138"/>
      <c r="M517" s="52"/>
      <c r="N517" s="52"/>
      <c r="O517" s="53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3.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138"/>
      <c r="M518" s="52"/>
      <c r="N518" s="52"/>
      <c r="O518" s="53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3.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138"/>
      <c r="M519" s="52"/>
      <c r="N519" s="52"/>
      <c r="O519" s="53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3.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138"/>
      <c r="M520" s="52"/>
      <c r="N520" s="52"/>
      <c r="O520" s="53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3.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138"/>
      <c r="M521" s="52"/>
      <c r="N521" s="52"/>
      <c r="O521" s="53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3.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138"/>
      <c r="M522" s="52"/>
      <c r="N522" s="52"/>
      <c r="O522" s="53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3.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138"/>
      <c r="M523" s="52"/>
      <c r="N523" s="52"/>
      <c r="O523" s="53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3.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138"/>
      <c r="M524" s="52"/>
      <c r="N524" s="52"/>
      <c r="O524" s="53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3.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138"/>
      <c r="M525" s="52"/>
      <c r="N525" s="52"/>
      <c r="O525" s="53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3.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138"/>
      <c r="M526" s="52"/>
      <c r="N526" s="52"/>
      <c r="O526" s="53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3.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138"/>
      <c r="M527" s="52"/>
      <c r="N527" s="52"/>
      <c r="O527" s="53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3.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138"/>
      <c r="M528" s="52"/>
      <c r="N528" s="52"/>
      <c r="O528" s="53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3.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138"/>
      <c r="M529" s="52"/>
      <c r="N529" s="52"/>
      <c r="O529" s="53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3.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138"/>
      <c r="M530" s="52"/>
      <c r="N530" s="52"/>
      <c r="O530" s="53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3.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138"/>
      <c r="M531" s="52"/>
      <c r="N531" s="52"/>
      <c r="O531" s="53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3.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138"/>
      <c r="M532" s="52"/>
      <c r="N532" s="52"/>
      <c r="O532" s="53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3.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138"/>
      <c r="M533" s="52"/>
      <c r="N533" s="52"/>
      <c r="O533" s="53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3.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138"/>
      <c r="M534" s="52"/>
      <c r="N534" s="52"/>
      <c r="O534" s="53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3.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138"/>
      <c r="M535" s="52"/>
      <c r="N535" s="52"/>
      <c r="O535" s="53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3.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138"/>
      <c r="M536" s="52"/>
      <c r="N536" s="52"/>
      <c r="O536" s="53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3.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138"/>
      <c r="M537" s="52"/>
      <c r="N537" s="52"/>
      <c r="O537" s="53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3.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138"/>
      <c r="M538" s="52"/>
      <c r="N538" s="52"/>
      <c r="O538" s="53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3.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138"/>
      <c r="M539" s="52"/>
      <c r="N539" s="52"/>
      <c r="O539" s="53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3.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138"/>
      <c r="M540" s="52"/>
      <c r="N540" s="52"/>
      <c r="O540" s="53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3.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138"/>
      <c r="M541" s="52"/>
      <c r="N541" s="52"/>
      <c r="O541" s="53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3.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138"/>
      <c r="M542" s="52"/>
      <c r="N542" s="52"/>
      <c r="O542" s="53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3.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138"/>
      <c r="M543" s="52"/>
      <c r="N543" s="52"/>
      <c r="O543" s="53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3.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138"/>
      <c r="M544" s="52"/>
      <c r="N544" s="52"/>
      <c r="O544" s="53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3.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138"/>
      <c r="M545" s="52"/>
      <c r="N545" s="52"/>
      <c r="O545" s="53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3.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138"/>
      <c r="M546" s="52"/>
      <c r="N546" s="52"/>
      <c r="O546" s="53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3.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138"/>
      <c r="M547" s="52"/>
      <c r="N547" s="52"/>
      <c r="O547" s="53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3.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138"/>
      <c r="M548" s="52"/>
      <c r="N548" s="52"/>
      <c r="O548" s="53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3.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138"/>
      <c r="M549" s="52"/>
      <c r="N549" s="52"/>
      <c r="O549" s="53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3.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138"/>
      <c r="M550" s="52"/>
      <c r="N550" s="52"/>
      <c r="O550" s="53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3.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138"/>
      <c r="M551" s="52"/>
      <c r="N551" s="52"/>
      <c r="O551" s="53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3.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138"/>
      <c r="M552" s="52"/>
      <c r="N552" s="52"/>
      <c r="O552" s="53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3.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138"/>
      <c r="M553" s="52"/>
      <c r="N553" s="52"/>
      <c r="O553" s="53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3.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138"/>
      <c r="M554" s="52"/>
      <c r="N554" s="52"/>
      <c r="O554" s="53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3.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138"/>
      <c r="M555" s="52"/>
      <c r="N555" s="52"/>
      <c r="O555" s="53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3.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138"/>
      <c r="M556" s="52"/>
      <c r="N556" s="52"/>
      <c r="O556" s="53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3.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138"/>
      <c r="M557" s="52"/>
      <c r="N557" s="52"/>
      <c r="O557" s="53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3.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138"/>
      <c r="M558" s="52"/>
      <c r="N558" s="52"/>
      <c r="O558" s="53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3.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138"/>
      <c r="M559" s="52"/>
      <c r="N559" s="52"/>
      <c r="O559" s="53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3.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138"/>
      <c r="M560" s="52"/>
      <c r="N560" s="52"/>
      <c r="O560" s="53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3.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138"/>
      <c r="M561" s="52"/>
      <c r="N561" s="52"/>
      <c r="O561" s="53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3.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138"/>
      <c r="M562" s="52"/>
      <c r="N562" s="52"/>
      <c r="O562" s="53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3.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138"/>
      <c r="M563" s="52"/>
      <c r="N563" s="52"/>
      <c r="O563" s="53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3.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138"/>
      <c r="M564" s="52"/>
      <c r="N564" s="52"/>
      <c r="O564" s="53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3.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138"/>
      <c r="M565" s="52"/>
      <c r="N565" s="52"/>
      <c r="O565" s="53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3.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138"/>
      <c r="M566" s="52"/>
      <c r="N566" s="52"/>
      <c r="O566" s="53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3.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138"/>
      <c r="M567" s="52"/>
      <c r="N567" s="52"/>
      <c r="O567" s="53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3.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138"/>
      <c r="M568" s="52"/>
      <c r="N568" s="52"/>
      <c r="O568" s="53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3.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138"/>
      <c r="M569" s="52"/>
      <c r="N569" s="52"/>
      <c r="O569" s="53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3.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138"/>
      <c r="M570" s="52"/>
      <c r="N570" s="52"/>
      <c r="O570" s="53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3.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138"/>
      <c r="M571" s="52"/>
      <c r="N571" s="52"/>
      <c r="O571" s="53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3.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138"/>
      <c r="M572" s="52"/>
      <c r="N572" s="52"/>
      <c r="O572" s="53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3.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138"/>
      <c r="M573" s="52"/>
      <c r="N573" s="52"/>
      <c r="O573" s="53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3.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138"/>
      <c r="M574" s="52"/>
      <c r="N574" s="52"/>
      <c r="O574" s="53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3.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138"/>
      <c r="M575" s="52"/>
      <c r="N575" s="52"/>
      <c r="O575" s="53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3.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138"/>
      <c r="M576" s="52"/>
      <c r="N576" s="52"/>
      <c r="O576" s="53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3.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138"/>
      <c r="M577" s="52"/>
      <c r="N577" s="52"/>
      <c r="O577" s="53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3.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138"/>
      <c r="M578" s="52"/>
      <c r="N578" s="52"/>
      <c r="O578" s="53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3.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138"/>
      <c r="M579" s="52"/>
      <c r="N579" s="52"/>
      <c r="O579" s="53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3.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138"/>
      <c r="M580" s="52"/>
      <c r="N580" s="52"/>
      <c r="O580" s="53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3.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138"/>
      <c r="M581" s="52"/>
      <c r="N581" s="52"/>
      <c r="O581" s="53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3.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138"/>
      <c r="M582" s="52"/>
      <c r="N582" s="52"/>
      <c r="O582" s="53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3.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138"/>
      <c r="M583" s="52"/>
      <c r="N583" s="52"/>
      <c r="O583" s="53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3.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138"/>
      <c r="M584" s="52"/>
      <c r="N584" s="52"/>
      <c r="O584" s="53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3.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138"/>
      <c r="M585" s="52"/>
      <c r="N585" s="52"/>
      <c r="O585" s="53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3.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138"/>
      <c r="M586" s="52"/>
      <c r="N586" s="52"/>
      <c r="O586" s="53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3.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138"/>
      <c r="M587" s="52"/>
      <c r="N587" s="52"/>
      <c r="O587" s="53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3.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138"/>
      <c r="M588" s="52"/>
      <c r="N588" s="52"/>
      <c r="O588" s="53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3.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138"/>
      <c r="M589" s="52"/>
      <c r="N589" s="52"/>
      <c r="O589" s="53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3.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138"/>
      <c r="M590" s="52"/>
      <c r="N590" s="52"/>
      <c r="O590" s="53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3.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138"/>
      <c r="M591" s="52"/>
      <c r="N591" s="52"/>
      <c r="O591" s="53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3.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138"/>
      <c r="M592" s="52"/>
      <c r="N592" s="52"/>
      <c r="O592" s="53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3.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138"/>
      <c r="M593" s="52"/>
      <c r="N593" s="52"/>
      <c r="O593" s="53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3.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138"/>
      <c r="M594" s="52"/>
      <c r="N594" s="52"/>
      <c r="O594" s="53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3.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138"/>
      <c r="M595" s="52"/>
      <c r="N595" s="52"/>
      <c r="O595" s="53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3.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138"/>
      <c r="M596" s="52"/>
      <c r="N596" s="52"/>
      <c r="O596" s="53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3.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138"/>
      <c r="M597" s="52"/>
      <c r="N597" s="52"/>
      <c r="O597" s="53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3.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138"/>
      <c r="M598" s="52"/>
      <c r="N598" s="52"/>
      <c r="O598" s="53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3.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138"/>
      <c r="M599" s="52"/>
      <c r="N599" s="52"/>
      <c r="O599" s="53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3.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138"/>
      <c r="M600" s="52"/>
      <c r="N600" s="52"/>
      <c r="O600" s="53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3.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138"/>
      <c r="M601" s="52"/>
      <c r="N601" s="52"/>
      <c r="O601" s="53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3.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138"/>
      <c r="M602" s="52"/>
      <c r="N602" s="52"/>
      <c r="O602" s="53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3.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138"/>
      <c r="M603" s="52"/>
      <c r="N603" s="52"/>
      <c r="O603" s="53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3.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138"/>
      <c r="M604" s="52"/>
      <c r="N604" s="52"/>
      <c r="O604" s="53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3.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138"/>
      <c r="M605" s="52"/>
      <c r="N605" s="52"/>
      <c r="O605" s="53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3.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138"/>
      <c r="M606" s="52"/>
      <c r="N606" s="52"/>
      <c r="O606" s="53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3.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138"/>
      <c r="M607" s="52"/>
      <c r="N607" s="52"/>
      <c r="O607" s="53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3.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138"/>
      <c r="M608" s="52"/>
      <c r="N608" s="52"/>
      <c r="O608" s="53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3.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138"/>
      <c r="M609" s="52"/>
      <c r="N609" s="52"/>
      <c r="O609" s="53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3.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138"/>
      <c r="M610" s="52"/>
      <c r="N610" s="52"/>
      <c r="O610" s="53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3.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138"/>
      <c r="M611" s="52"/>
      <c r="N611" s="52"/>
      <c r="O611" s="53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3.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138"/>
      <c r="M612" s="52"/>
      <c r="N612" s="52"/>
      <c r="O612" s="53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3.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138"/>
      <c r="M613" s="52"/>
      <c r="N613" s="52"/>
      <c r="O613" s="53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3.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138"/>
      <c r="M614" s="52"/>
      <c r="N614" s="52"/>
      <c r="O614" s="53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3.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138"/>
      <c r="M615" s="52"/>
      <c r="N615" s="52"/>
      <c r="O615" s="53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3.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138"/>
      <c r="M616" s="52"/>
      <c r="N616" s="52"/>
      <c r="O616" s="53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3.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138"/>
      <c r="M617" s="52"/>
      <c r="N617" s="52"/>
      <c r="O617" s="53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3.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138"/>
      <c r="M618" s="52"/>
      <c r="N618" s="52"/>
      <c r="O618" s="53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3.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138"/>
      <c r="M619" s="52"/>
      <c r="N619" s="52"/>
      <c r="O619" s="53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3.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138"/>
      <c r="M620" s="52"/>
      <c r="N620" s="52"/>
      <c r="O620" s="53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3.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138"/>
      <c r="M621" s="52"/>
      <c r="N621" s="52"/>
      <c r="O621" s="53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3.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138"/>
      <c r="M622" s="52"/>
      <c r="N622" s="52"/>
      <c r="O622" s="53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3.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138"/>
      <c r="M623" s="52"/>
      <c r="N623" s="52"/>
      <c r="O623" s="53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3.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138"/>
      <c r="M624" s="52"/>
      <c r="N624" s="52"/>
      <c r="O624" s="53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3.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138"/>
      <c r="M625" s="52"/>
      <c r="N625" s="52"/>
      <c r="O625" s="53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3.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138"/>
      <c r="M626" s="52"/>
      <c r="N626" s="52"/>
      <c r="O626" s="53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3.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138"/>
      <c r="M627" s="52"/>
      <c r="N627" s="52"/>
      <c r="O627" s="53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3.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138"/>
      <c r="M628" s="52"/>
      <c r="N628" s="52"/>
      <c r="O628" s="53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3.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138"/>
      <c r="M629" s="52"/>
      <c r="N629" s="52"/>
      <c r="O629" s="53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3.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138"/>
      <c r="M630" s="52"/>
      <c r="N630" s="52"/>
      <c r="O630" s="53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3.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138"/>
      <c r="M631" s="52"/>
      <c r="N631" s="52"/>
      <c r="O631" s="53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3.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138"/>
      <c r="M632" s="52"/>
      <c r="N632" s="52"/>
      <c r="O632" s="53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3.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138"/>
      <c r="M633" s="52"/>
      <c r="N633" s="52"/>
      <c r="O633" s="53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3.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138"/>
      <c r="M634" s="52"/>
      <c r="N634" s="52"/>
      <c r="O634" s="53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3.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138"/>
      <c r="M635" s="52"/>
      <c r="N635" s="52"/>
      <c r="O635" s="53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3.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138"/>
      <c r="M636" s="52"/>
      <c r="N636" s="52"/>
      <c r="O636" s="53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3.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138"/>
      <c r="M637" s="52"/>
      <c r="N637" s="52"/>
      <c r="O637" s="53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3.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138"/>
      <c r="M638" s="52"/>
      <c r="N638" s="52"/>
      <c r="O638" s="53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3.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138"/>
      <c r="M639" s="52"/>
      <c r="N639" s="52"/>
      <c r="O639" s="53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3.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138"/>
      <c r="M640" s="52"/>
      <c r="N640" s="52"/>
      <c r="O640" s="53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3.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138"/>
      <c r="M641" s="52"/>
      <c r="N641" s="52"/>
      <c r="O641" s="53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3.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138"/>
      <c r="M642" s="52"/>
      <c r="N642" s="52"/>
      <c r="O642" s="53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3.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138"/>
      <c r="M643" s="52"/>
      <c r="N643" s="52"/>
      <c r="O643" s="53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3.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138"/>
      <c r="M644" s="52"/>
      <c r="N644" s="52"/>
      <c r="O644" s="53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3.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138"/>
      <c r="M645" s="52"/>
      <c r="N645" s="52"/>
      <c r="O645" s="53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3.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138"/>
      <c r="M646" s="52"/>
      <c r="N646" s="52"/>
      <c r="O646" s="53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3.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138"/>
      <c r="M647" s="52"/>
      <c r="N647" s="52"/>
      <c r="O647" s="53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3.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138"/>
      <c r="M648" s="52"/>
      <c r="N648" s="52"/>
      <c r="O648" s="53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3.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138"/>
      <c r="M649" s="52"/>
      <c r="N649" s="52"/>
      <c r="O649" s="53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3.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138"/>
      <c r="M650" s="52"/>
      <c r="N650" s="52"/>
      <c r="O650" s="53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3.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138"/>
      <c r="M651" s="52"/>
      <c r="N651" s="52"/>
      <c r="O651" s="53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3.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138"/>
      <c r="M652" s="52"/>
      <c r="N652" s="52"/>
      <c r="O652" s="53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3.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138"/>
      <c r="M653" s="52"/>
      <c r="N653" s="52"/>
      <c r="O653" s="53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3.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138"/>
      <c r="M654" s="52"/>
      <c r="N654" s="52"/>
      <c r="O654" s="53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3.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138"/>
      <c r="M655" s="52"/>
      <c r="N655" s="52"/>
      <c r="O655" s="53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3.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138"/>
      <c r="M656" s="52"/>
      <c r="N656" s="52"/>
      <c r="O656" s="53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3.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138"/>
      <c r="M657" s="52"/>
      <c r="N657" s="52"/>
      <c r="O657" s="53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3.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138"/>
      <c r="M658" s="52"/>
      <c r="N658" s="52"/>
      <c r="O658" s="53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3.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138"/>
      <c r="M659" s="52"/>
      <c r="N659" s="52"/>
      <c r="O659" s="53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3.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138"/>
      <c r="M660" s="52"/>
      <c r="N660" s="52"/>
      <c r="O660" s="53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3.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138"/>
      <c r="M661" s="52"/>
      <c r="N661" s="52"/>
      <c r="O661" s="53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3.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138"/>
      <c r="M662" s="52"/>
      <c r="N662" s="52"/>
      <c r="O662" s="53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3.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138"/>
      <c r="M663" s="52"/>
      <c r="N663" s="52"/>
      <c r="O663" s="53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3.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138"/>
      <c r="M664" s="52"/>
      <c r="N664" s="52"/>
      <c r="O664" s="53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3.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138"/>
      <c r="M665" s="52"/>
      <c r="N665" s="52"/>
      <c r="O665" s="53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3.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138"/>
      <c r="M666" s="52"/>
      <c r="N666" s="52"/>
      <c r="O666" s="53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3.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138"/>
      <c r="M667" s="52"/>
      <c r="N667" s="52"/>
      <c r="O667" s="53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3.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138"/>
      <c r="M668" s="52"/>
      <c r="N668" s="52"/>
      <c r="O668" s="53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3.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138"/>
      <c r="M669" s="52"/>
      <c r="N669" s="52"/>
      <c r="O669" s="53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3.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138"/>
      <c r="M670" s="52"/>
      <c r="N670" s="52"/>
      <c r="O670" s="53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3.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138"/>
      <c r="M671" s="52"/>
      <c r="N671" s="52"/>
      <c r="O671" s="53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3.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138"/>
      <c r="M672" s="52"/>
      <c r="N672" s="52"/>
      <c r="O672" s="53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3.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138"/>
      <c r="M673" s="52"/>
      <c r="N673" s="52"/>
      <c r="O673" s="53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3.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138"/>
      <c r="M674" s="52"/>
      <c r="N674" s="52"/>
      <c r="O674" s="53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3.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138"/>
      <c r="M675" s="52"/>
      <c r="N675" s="52"/>
      <c r="O675" s="53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3.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138"/>
      <c r="M676" s="52"/>
      <c r="N676" s="52"/>
      <c r="O676" s="53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3.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138"/>
      <c r="M677" s="52"/>
      <c r="N677" s="52"/>
      <c r="O677" s="53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3.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138"/>
      <c r="M678" s="52"/>
      <c r="N678" s="52"/>
      <c r="O678" s="53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3.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138"/>
      <c r="M679" s="52"/>
      <c r="N679" s="52"/>
      <c r="O679" s="53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3.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138"/>
      <c r="M680" s="52"/>
      <c r="N680" s="52"/>
      <c r="O680" s="53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3.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138"/>
      <c r="M681" s="52"/>
      <c r="N681" s="52"/>
      <c r="O681" s="53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3.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138"/>
      <c r="M682" s="52"/>
      <c r="N682" s="52"/>
      <c r="O682" s="53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3.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138"/>
      <c r="M683" s="52"/>
      <c r="N683" s="52"/>
      <c r="O683" s="53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3.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138"/>
      <c r="M684" s="52"/>
      <c r="N684" s="52"/>
      <c r="O684" s="53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3.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138"/>
      <c r="M685" s="52"/>
      <c r="N685" s="52"/>
      <c r="O685" s="53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3.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138"/>
      <c r="M686" s="52"/>
      <c r="N686" s="52"/>
      <c r="O686" s="53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3.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138"/>
      <c r="M687" s="52"/>
      <c r="N687" s="52"/>
      <c r="O687" s="53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3.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138"/>
      <c r="M688" s="52"/>
      <c r="N688" s="52"/>
      <c r="O688" s="53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3.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138"/>
      <c r="M689" s="52"/>
      <c r="N689" s="52"/>
      <c r="O689" s="53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3.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138"/>
      <c r="M690" s="52"/>
      <c r="N690" s="52"/>
      <c r="O690" s="53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3.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138"/>
      <c r="M691" s="52"/>
      <c r="N691" s="52"/>
      <c r="O691" s="53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3.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138"/>
      <c r="M692" s="52"/>
      <c r="N692" s="52"/>
      <c r="O692" s="53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3.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138"/>
      <c r="M693" s="52"/>
      <c r="N693" s="52"/>
      <c r="O693" s="53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3.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138"/>
      <c r="M694" s="52"/>
      <c r="N694" s="52"/>
      <c r="O694" s="53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3.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138"/>
      <c r="M695" s="52"/>
      <c r="N695" s="52"/>
      <c r="O695" s="53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3.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138"/>
      <c r="M696" s="52"/>
      <c r="N696" s="52"/>
      <c r="O696" s="53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3.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138"/>
      <c r="M697" s="52"/>
      <c r="N697" s="52"/>
      <c r="O697" s="53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3.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138"/>
      <c r="M698" s="52"/>
      <c r="N698" s="52"/>
      <c r="O698" s="53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3.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138"/>
      <c r="M699" s="52"/>
      <c r="N699" s="52"/>
      <c r="O699" s="53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3.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138"/>
      <c r="M700" s="52"/>
      <c r="N700" s="52"/>
      <c r="O700" s="53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3.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138"/>
      <c r="M701" s="52"/>
      <c r="N701" s="52"/>
      <c r="O701" s="53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3.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138"/>
      <c r="M702" s="52"/>
      <c r="N702" s="52"/>
      <c r="O702" s="53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3.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138"/>
      <c r="M703" s="52"/>
      <c r="N703" s="52"/>
      <c r="O703" s="53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3.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138"/>
      <c r="M704" s="52"/>
      <c r="N704" s="52"/>
      <c r="O704" s="53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3.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138"/>
      <c r="M705" s="52"/>
      <c r="N705" s="52"/>
      <c r="O705" s="53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3.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138"/>
      <c r="M706" s="52"/>
      <c r="N706" s="52"/>
      <c r="O706" s="53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3.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138"/>
      <c r="M707" s="52"/>
      <c r="N707" s="52"/>
      <c r="O707" s="53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3.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138"/>
      <c r="M708" s="52"/>
      <c r="N708" s="52"/>
      <c r="O708" s="53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3.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138"/>
      <c r="M709" s="52"/>
      <c r="N709" s="52"/>
      <c r="O709" s="53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3.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138"/>
      <c r="M710" s="52"/>
      <c r="N710" s="52"/>
      <c r="O710" s="53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3.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138"/>
      <c r="M711" s="52"/>
      <c r="N711" s="52"/>
      <c r="O711" s="53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3.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138"/>
      <c r="M712" s="52"/>
      <c r="N712" s="52"/>
      <c r="O712" s="53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3.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138"/>
      <c r="M713" s="52"/>
      <c r="N713" s="52"/>
      <c r="O713" s="53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3.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138"/>
      <c r="M714" s="52"/>
      <c r="N714" s="52"/>
      <c r="O714" s="53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3.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138"/>
      <c r="M715" s="52"/>
      <c r="N715" s="52"/>
      <c r="O715" s="53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3.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138"/>
      <c r="M716" s="52"/>
      <c r="N716" s="52"/>
      <c r="O716" s="53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3.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138"/>
      <c r="M717" s="52"/>
      <c r="N717" s="52"/>
      <c r="O717" s="53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3.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138"/>
      <c r="M718" s="52"/>
      <c r="N718" s="52"/>
      <c r="O718" s="53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3.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138"/>
      <c r="M719" s="52"/>
      <c r="N719" s="52"/>
      <c r="O719" s="53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3.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138"/>
      <c r="M720" s="52"/>
      <c r="N720" s="52"/>
      <c r="O720" s="53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3.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138"/>
      <c r="M721" s="52"/>
      <c r="N721" s="52"/>
      <c r="O721" s="53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3.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138"/>
      <c r="M722" s="52"/>
      <c r="N722" s="52"/>
      <c r="O722" s="53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3.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138"/>
      <c r="M723" s="52"/>
      <c r="N723" s="52"/>
      <c r="O723" s="53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3.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138"/>
      <c r="M724" s="52"/>
      <c r="N724" s="52"/>
      <c r="O724" s="53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3.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138"/>
      <c r="M725" s="52"/>
      <c r="N725" s="52"/>
      <c r="O725" s="53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3.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138"/>
      <c r="M726" s="52"/>
      <c r="N726" s="52"/>
      <c r="O726" s="53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3.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138"/>
      <c r="M727" s="52"/>
      <c r="N727" s="52"/>
      <c r="O727" s="53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3.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138"/>
      <c r="M728" s="52"/>
      <c r="N728" s="52"/>
      <c r="O728" s="53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3.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138"/>
      <c r="M729" s="52"/>
      <c r="N729" s="52"/>
      <c r="O729" s="53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3.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138"/>
      <c r="M730" s="52"/>
      <c r="N730" s="52"/>
      <c r="O730" s="53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3.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138"/>
      <c r="M731" s="52"/>
      <c r="N731" s="52"/>
      <c r="O731" s="53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3.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138"/>
      <c r="M732" s="52"/>
      <c r="N732" s="52"/>
      <c r="O732" s="53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3.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138"/>
      <c r="M733" s="52"/>
      <c r="N733" s="52"/>
      <c r="O733" s="53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3.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138"/>
      <c r="M734" s="52"/>
      <c r="N734" s="52"/>
      <c r="O734" s="53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3.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138"/>
      <c r="M735" s="52"/>
      <c r="N735" s="52"/>
      <c r="O735" s="53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3.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138"/>
      <c r="M736" s="52"/>
      <c r="N736" s="52"/>
      <c r="O736" s="53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3.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138"/>
      <c r="M737" s="52"/>
      <c r="N737" s="52"/>
      <c r="O737" s="53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3.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138"/>
      <c r="M738" s="52"/>
      <c r="N738" s="52"/>
      <c r="O738" s="53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3.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138"/>
      <c r="M739" s="52"/>
      <c r="N739" s="52"/>
      <c r="O739" s="53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3.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138"/>
      <c r="M740" s="52"/>
      <c r="N740" s="52"/>
      <c r="O740" s="53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3.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138"/>
      <c r="M741" s="52"/>
      <c r="N741" s="52"/>
      <c r="O741" s="53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3.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138"/>
      <c r="M742" s="52"/>
      <c r="N742" s="52"/>
      <c r="O742" s="53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3.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138"/>
      <c r="M743" s="52"/>
      <c r="N743" s="52"/>
      <c r="O743" s="53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3.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138"/>
      <c r="M744" s="52"/>
      <c r="N744" s="52"/>
      <c r="O744" s="53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3.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138"/>
      <c r="M745" s="52"/>
      <c r="N745" s="52"/>
      <c r="O745" s="53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3.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138"/>
      <c r="M746" s="52"/>
      <c r="N746" s="52"/>
      <c r="O746" s="53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3.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138"/>
      <c r="M747" s="52"/>
      <c r="N747" s="52"/>
      <c r="O747" s="53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3.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138"/>
      <c r="M748" s="52"/>
      <c r="N748" s="52"/>
      <c r="O748" s="53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3.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138"/>
      <c r="M749" s="52"/>
      <c r="N749" s="52"/>
      <c r="O749" s="53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3.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138"/>
      <c r="M750" s="52"/>
      <c r="N750" s="52"/>
      <c r="O750" s="53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3.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138"/>
      <c r="M751" s="52"/>
      <c r="N751" s="52"/>
      <c r="O751" s="53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3.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138"/>
      <c r="M752" s="52"/>
      <c r="N752" s="52"/>
      <c r="O752" s="53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3.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138"/>
      <c r="M753" s="52"/>
      <c r="N753" s="52"/>
      <c r="O753" s="53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3.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138"/>
      <c r="M754" s="52"/>
      <c r="N754" s="52"/>
      <c r="O754" s="53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3.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138"/>
      <c r="M755" s="52"/>
      <c r="N755" s="52"/>
      <c r="O755" s="53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3.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138"/>
      <c r="M756" s="52"/>
      <c r="N756" s="52"/>
      <c r="O756" s="53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3.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138"/>
      <c r="M757" s="52"/>
      <c r="N757" s="52"/>
      <c r="O757" s="53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3.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138"/>
      <c r="M758" s="52"/>
      <c r="N758" s="52"/>
      <c r="O758" s="53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3.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138"/>
      <c r="M759" s="52"/>
      <c r="N759" s="52"/>
      <c r="O759" s="53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3.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138"/>
      <c r="M760" s="52"/>
      <c r="N760" s="52"/>
      <c r="O760" s="53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3.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138"/>
      <c r="M761" s="52"/>
      <c r="N761" s="52"/>
      <c r="O761" s="53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3.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138"/>
      <c r="M762" s="52"/>
      <c r="N762" s="52"/>
      <c r="O762" s="53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3.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138"/>
      <c r="M763" s="52"/>
      <c r="N763" s="52"/>
      <c r="O763" s="53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3.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138"/>
      <c r="M764" s="52"/>
      <c r="N764" s="52"/>
      <c r="O764" s="53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3.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138"/>
      <c r="M765" s="52"/>
      <c r="N765" s="52"/>
      <c r="O765" s="53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3.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138"/>
      <c r="M766" s="52"/>
      <c r="N766" s="52"/>
      <c r="O766" s="53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3.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138"/>
      <c r="M767" s="52"/>
      <c r="N767" s="52"/>
      <c r="O767" s="53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3.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138"/>
      <c r="M768" s="52"/>
      <c r="N768" s="52"/>
      <c r="O768" s="53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3.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138"/>
      <c r="M769" s="52"/>
      <c r="N769" s="52"/>
      <c r="O769" s="53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3.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138"/>
      <c r="M770" s="52"/>
      <c r="N770" s="52"/>
      <c r="O770" s="53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3.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138"/>
      <c r="M771" s="52"/>
      <c r="N771" s="52"/>
      <c r="O771" s="53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3.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138"/>
      <c r="M772" s="52"/>
      <c r="N772" s="52"/>
      <c r="O772" s="53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3.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138"/>
      <c r="M773" s="52"/>
      <c r="N773" s="52"/>
      <c r="O773" s="53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3.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138"/>
      <c r="M774" s="52"/>
      <c r="N774" s="52"/>
      <c r="O774" s="53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3.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138"/>
      <c r="M775" s="52"/>
      <c r="N775" s="52"/>
      <c r="O775" s="53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3.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138"/>
      <c r="M776" s="52"/>
      <c r="N776" s="52"/>
      <c r="O776" s="53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3.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138"/>
      <c r="M777" s="52"/>
      <c r="N777" s="52"/>
      <c r="O777" s="53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3.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138"/>
      <c r="M778" s="52"/>
      <c r="N778" s="52"/>
      <c r="O778" s="53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3.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138"/>
      <c r="M779" s="52"/>
      <c r="N779" s="52"/>
      <c r="O779" s="53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3.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138"/>
      <c r="M780" s="52"/>
      <c r="N780" s="52"/>
      <c r="O780" s="53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3.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138"/>
      <c r="M781" s="52"/>
      <c r="N781" s="52"/>
      <c r="O781" s="53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3.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138"/>
      <c r="M782" s="52"/>
      <c r="N782" s="52"/>
      <c r="O782" s="53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3.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138"/>
      <c r="M783" s="52"/>
      <c r="N783" s="52"/>
      <c r="O783" s="53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3.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138"/>
      <c r="M784" s="52"/>
      <c r="N784" s="52"/>
      <c r="O784" s="53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3.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138"/>
      <c r="M785" s="52"/>
      <c r="N785" s="52"/>
      <c r="O785" s="53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3.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138"/>
      <c r="M786" s="52"/>
      <c r="N786" s="52"/>
      <c r="O786" s="53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3.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138"/>
      <c r="M787" s="52"/>
      <c r="N787" s="52"/>
      <c r="O787" s="53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3.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138"/>
      <c r="M788" s="52"/>
      <c r="N788" s="52"/>
      <c r="O788" s="53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3.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138"/>
      <c r="M789" s="52"/>
      <c r="N789" s="52"/>
      <c r="O789" s="53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3.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138"/>
      <c r="M790" s="52"/>
      <c r="N790" s="52"/>
      <c r="O790" s="53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3.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138"/>
      <c r="M791" s="52"/>
      <c r="N791" s="52"/>
      <c r="O791" s="53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3.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138"/>
      <c r="M792" s="52"/>
      <c r="N792" s="52"/>
      <c r="O792" s="53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3.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138"/>
      <c r="M793" s="52"/>
      <c r="N793" s="52"/>
      <c r="O793" s="53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3.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138"/>
      <c r="M794" s="52"/>
      <c r="N794" s="52"/>
      <c r="O794" s="53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3.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138"/>
      <c r="M795" s="52"/>
      <c r="N795" s="52"/>
      <c r="O795" s="53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3.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138"/>
      <c r="M796" s="52"/>
      <c r="N796" s="52"/>
      <c r="O796" s="53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3.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138"/>
      <c r="M797" s="52"/>
      <c r="N797" s="52"/>
      <c r="O797" s="53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3.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138"/>
      <c r="M798" s="52"/>
      <c r="N798" s="52"/>
      <c r="O798" s="53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3.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138"/>
      <c r="M799" s="52"/>
      <c r="N799" s="52"/>
      <c r="O799" s="53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3.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138"/>
      <c r="M800" s="52"/>
      <c r="N800" s="52"/>
      <c r="O800" s="53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3.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138"/>
      <c r="M801" s="52"/>
      <c r="N801" s="52"/>
      <c r="O801" s="53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3.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138"/>
      <c r="M802" s="52"/>
      <c r="N802" s="52"/>
      <c r="O802" s="53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3.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138"/>
      <c r="M803" s="52"/>
      <c r="N803" s="52"/>
      <c r="O803" s="53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3.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138"/>
      <c r="M804" s="52"/>
      <c r="N804" s="52"/>
      <c r="O804" s="53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3.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138"/>
      <c r="M805" s="52"/>
      <c r="N805" s="52"/>
      <c r="O805" s="53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3.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138"/>
      <c r="M806" s="52"/>
      <c r="N806" s="52"/>
      <c r="O806" s="53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3.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138"/>
      <c r="M807" s="52"/>
      <c r="N807" s="52"/>
      <c r="O807" s="53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3.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138"/>
      <c r="M808" s="52"/>
      <c r="N808" s="52"/>
      <c r="O808" s="53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3.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138"/>
      <c r="M809" s="52"/>
      <c r="N809" s="52"/>
      <c r="O809" s="53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3.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138"/>
      <c r="M810" s="52"/>
      <c r="N810" s="52"/>
      <c r="O810" s="53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3.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138"/>
      <c r="M811" s="52"/>
      <c r="N811" s="52"/>
      <c r="O811" s="53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3.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138"/>
      <c r="M812" s="52"/>
      <c r="N812" s="52"/>
      <c r="O812" s="53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3.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138"/>
      <c r="M813" s="52"/>
      <c r="N813" s="52"/>
      <c r="O813" s="53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3.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138"/>
      <c r="M814" s="52"/>
      <c r="N814" s="52"/>
      <c r="O814" s="53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3.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138"/>
      <c r="M815" s="52"/>
      <c r="N815" s="52"/>
      <c r="O815" s="53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3.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138"/>
      <c r="M816" s="52"/>
      <c r="N816" s="52"/>
      <c r="O816" s="53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3.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138"/>
      <c r="M817" s="52"/>
      <c r="N817" s="52"/>
      <c r="O817" s="53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3.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138"/>
      <c r="M818" s="52"/>
      <c r="N818" s="52"/>
      <c r="O818" s="53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3.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138"/>
      <c r="M819" s="52"/>
      <c r="N819" s="52"/>
      <c r="O819" s="53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3.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138"/>
      <c r="M820" s="52"/>
      <c r="N820" s="52"/>
      <c r="O820" s="53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3.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138"/>
      <c r="M821" s="52"/>
      <c r="N821" s="52"/>
      <c r="O821" s="53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3.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138"/>
      <c r="M822" s="52"/>
      <c r="N822" s="52"/>
      <c r="O822" s="53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3.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138"/>
      <c r="M823" s="52"/>
      <c r="N823" s="52"/>
      <c r="O823" s="53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3.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138"/>
      <c r="M824" s="52"/>
      <c r="N824" s="52"/>
      <c r="O824" s="53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3.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138"/>
      <c r="M825" s="52"/>
      <c r="N825" s="52"/>
      <c r="O825" s="53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3.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138"/>
      <c r="M826" s="52"/>
      <c r="N826" s="52"/>
      <c r="O826" s="53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3.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138"/>
      <c r="M827" s="52"/>
      <c r="N827" s="52"/>
      <c r="O827" s="53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3.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138"/>
      <c r="M828" s="52"/>
      <c r="N828" s="52"/>
      <c r="O828" s="53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3.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138"/>
      <c r="M829" s="52"/>
      <c r="N829" s="52"/>
      <c r="O829" s="53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3.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138"/>
      <c r="M830" s="52"/>
      <c r="N830" s="52"/>
      <c r="O830" s="53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3.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138"/>
      <c r="M831" s="52"/>
      <c r="N831" s="52"/>
      <c r="O831" s="53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3.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138"/>
      <c r="M832" s="52"/>
      <c r="N832" s="52"/>
      <c r="O832" s="53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3.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138"/>
      <c r="M833" s="52"/>
      <c r="N833" s="52"/>
      <c r="O833" s="53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3.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138"/>
      <c r="M834" s="52"/>
      <c r="N834" s="52"/>
      <c r="O834" s="53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3.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138"/>
      <c r="M835" s="52"/>
      <c r="N835" s="52"/>
      <c r="O835" s="53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3.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138"/>
      <c r="M836" s="52"/>
      <c r="N836" s="52"/>
      <c r="O836" s="53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3.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138"/>
      <c r="M837" s="52"/>
      <c r="N837" s="52"/>
      <c r="O837" s="53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3.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138"/>
      <c r="M838" s="52"/>
      <c r="N838" s="52"/>
      <c r="O838" s="53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3.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138"/>
      <c r="M839" s="52"/>
      <c r="N839" s="52"/>
      <c r="O839" s="53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3.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138"/>
      <c r="M840" s="52"/>
      <c r="N840" s="52"/>
      <c r="O840" s="53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3.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138"/>
      <c r="M841" s="52"/>
      <c r="N841" s="52"/>
      <c r="O841" s="53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3.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138"/>
      <c r="M842" s="52"/>
      <c r="N842" s="52"/>
      <c r="O842" s="53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3.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138"/>
      <c r="M843" s="52"/>
      <c r="N843" s="52"/>
      <c r="O843" s="53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3.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138"/>
      <c r="M844" s="52"/>
      <c r="N844" s="52"/>
      <c r="O844" s="53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3.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138"/>
      <c r="M845" s="52"/>
      <c r="N845" s="52"/>
      <c r="O845" s="53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3.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138"/>
      <c r="M846" s="52"/>
      <c r="N846" s="52"/>
      <c r="O846" s="53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3.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138"/>
      <c r="M847" s="52"/>
      <c r="N847" s="52"/>
      <c r="O847" s="53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3.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138"/>
      <c r="M848" s="52"/>
      <c r="N848" s="52"/>
      <c r="O848" s="53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3.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138"/>
      <c r="M849" s="52"/>
      <c r="N849" s="52"/>
      <c r="O849" s="53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3.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138"/>
      <c r="M850" s="52"/>
      <c r="N850" s="52"/>
      <c r="O850" s="53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3.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138"/>
      <c r="M851" s="52"/>
      <c r="N851" s="52"/>
      <c r="O851" s="53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3.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138"/>
      <c r="M852" s="52"/>
      <c r="N852" s="52"/>
      <c r="O852" s="53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3.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138"/>
      <c r="M853" s="52"/>
      <c r="N853" s="52"/>
      <c r="O853" s="53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3.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138"/>
      <c r="M854" s="52"/>
      <c r="N854" s="52"/>
      <c r="O854" s="53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3.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138"/>
      <c r="M855" s="52"/>
      <c r="N855" s="52"/>
      <c r="O855" s="53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3.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138"/>
      <c r="M856" s="52"/>
      <c r="N856" s="52"/>
      <c r="O856" s="53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3.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138"/>
      <c r="M857" s="52"/>
      <c r="N857" s="52"/>
      <c r="O857" s="53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3.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138"/>
      <c r="M858" s="52"/>
      <c r="N858" s="52"/>
      <c r="O858" s="53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3.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138"/>
      <c r="M859" s="52"/>
      <c r="N859" s="52"/>
      <c r="O859" s="53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3.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138"/>
      <c r="M860" s="52"/>
      <c r="N860" s="52"/>
      <c r="O860" s="53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3.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138"/>
      <c r="M861" s="52"/>
      <c r="N861" s="52"/>
      <c r="O861" s="53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3.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138"/>
      <c r="M862" s="52"/>
      <c r="N862" s="52"/>
      <c r="O862" s="53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3.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138"/>
      <c r="M863" s="52"/>
      <c r="N863" s="52"/>
      <c r="O863" s="53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3.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138"/>
      <c r="M864" s="52"/>
      <c r="N864" s="52"/>
      <c r="O864" s="53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3.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138"/>
      <c r="M865" s="52"/>
      <c r="N865" s="52"/>
      <c r="O865" s="53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3.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138"/>
      <c r="M866" s="52"/>
      <c r="N866" s="52"/>
      <c r="O866" s="53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3.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138"/>
      <c r="M867" s="52"/>
      <c r="N867" s="52"/>
      <c r="O867" s="53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3.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138"/>
      <c r="M868" s="52"/>
      <c r="N868" s="52"/>
      <c r="O868" s="53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3.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138"/>
      <c r="M869" s="52"/>
      <c r="N869" s="52"/>
      <c r="O869" s="53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3.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138"/>
      <c r="M870" s="52"/>
      <c r="N870" s="52"/>
      <c r="O870" s="53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3.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138"/>
      <c r="M871" s="52"/>
      <c r="N871" s="52"/>
      <c r="O871" s="53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3.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138"/>
      <c r="M872" s="52"/>
      <c r="N872" s="52"/>
      <c r="O872" s="53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3.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138"/>
      <c r="M873" s="52"/>
      <c r="N873" s="52"/>
      <c r="O873" s="53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3.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138"/>
      <c r="M874" s="52"/>
      <c r="N874" s="52"/>
      <c r="O874" s="53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3.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138"/>
      <c r="M875" s="52"/>
      <c r="N875" s="52"/>
      <c r="O875" s="53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3.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138"/>
      <c r="M876" s="52"/>
      <c r="N876" s="52"/>
      <c r="O876" s="53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3.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138"/>
      <c r="M877" s="52"/>
      <c r="N877" s="52"/>
      <c r="O877" s="53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3.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138"/>
      <c r="M878" s="52"/>
      <c r="N878" s="52"/>
      <c r="O878" s="53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3.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138"/>
      <c r="M879" s="52"/>
      <c r="N879" s="52"/>
      <c r="O879" s="53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3.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138"/>
      <c r="M880" s="52"/>
      <c r="N880" s="52"/>
      <c r="O880" s="53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3.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138"/>
      <c r="M881" s="52"/>
      <c r="N881" s="52"/>
      <c r="O881" s="53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3.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138"/>
      <c r="M882" s="52"/>
      <c r="N882" s="52"/>
      <c r="O882" s="53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3.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138"/>
      <c r="M883" s="52"/>
      <c r="N883" s="52"/>
      <c r="O883" s="53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3.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138"/>
      <c r="M884" s="52"/>
      <c r="N884" s="52"/>
      <c r="O884" s="53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3.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138"/>
      <c r="M885" s="52"/>
      <c r="N885" s="52"/>
      <c r="O885" s="53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3.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138"/>
      <c r="M886" s="52"/>
      <c r="N886" s="52"/>
      <c r="O886" s="53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3.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138"/>
      <c r="M887" s="52"/>
      <c r="N887" s="52"/>
      <c r="O887" s="53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3.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138"/>
      <c r="M888" s="52"/>
      <c r="N888" s="52"/>
      <c r="O888" s="53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3.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138"/>
      <c r="M889" s="52"/>
      <c r="N889" s="52"/>
      <c r="O889" s="53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3.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138"/>
      <c r="M890" s="52"/>
      <c r="N890" s="52"/>
      <c r="O890" s="53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3.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138"/>
      <c r="M891" s="52"/>
      <c r="N891" s="52"/>
      <c r="O891" s="53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3.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138"/>
      <c r="M892" s="52"/>
      <c r="N892" s="52"/>
      <c r="O892" s="53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3.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138"/>
      <c r="M893" s="52"/>
      <c r="N893" s="52"/>
      <c r="O893" s="53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3.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138"/>
      <c r="M894" s="52"/>
      <c r="N894" s="52"/>
      <c r="O894" s="53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3.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138"/>
      <c r="M895" s="52"/>
      <c r="N895" s="52"/>
      <c r="O895" s="53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3.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138"/>
      <c r="M896" s="52"/>
      <c r="N896" s="52"/>
      <c r="O896" s="53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3.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138"/>
      <c r="M897" s="52"/>
      <c r="N897" s="52"/>
      <c r="O897" s="53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3.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138"/>
      <c r="M898" s="52"/>
      <c r="N898" s="52"/>
      <c r="O898" s="53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3.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138"/>
      <c r="M899" s="52"/>
      <c r="N899" s="52"/>
      <c r="O899" s="53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3.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138"/>
      <c r="M900" s="52"/>
      <c r="N900" s="52"/>
      <c r="O900" s="53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3.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138"/>
      <c r="M901" s="52"/>
      <c r="N901" s="52"/>
      <c r="O901" s="53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3.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138"/>
      <c r="M902" s="52"/>
      <c r="N902" s="52"/>
      <c r="O902" s="53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3.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138"/>
      <c r="M903" s="52"/>
      <c r="N903" s="52"/>
      <c r="O903" s="53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3.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138"/>
      <c r="M904" s="52"/>
      <c r="N904" s="52"/>
      <c r="O904" s="53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3.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138"/>
      <c r="M905" s="52"/>
      <c r="N905" s="52"/>
      <c r="O905" s="53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3.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138"/>
      <c r="M906" s="52"/>
      <c r="N906" s="52"/>
      <c r="O906" s="53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3.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138"/>
      <c r="M907" s="52"/>
      <c r="N907" s="52"/>
      <c r="O907" s="53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3.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138"/>
      <c r="M908" s="52"/>
      <c r="N908" s="52"/>
      <c r="O908" s="53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3.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138"/>
      <c r="M909" s="52"/>
      <c r="N909" s="52"/>
      <c r="O909" s="53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3.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138"/>
      <c r="M910" s="52"/>
      <c r="N910" s="52"/>
      <c r="O910" s="53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3.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138"/>
      <c r="M911" s="52"/>
      <c r="N911" s="52"/>
      <c r="O911" s="53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3.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138"/>
      <c r="M912" s="52"/>
      <c r="N912" s="52"/>
      <c r="O912" s="53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3.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138"/>
      <c r="M913" s="52"/>
      <c r="N913" s="52"/>
      <c r="O913" s="53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3.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138"/>
      <c r="M914" s="52"/>
      <c r="N914" s="52"/>
      <c r="O914" s="53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3.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138"/>
      <c r="M915" s="52"/>
      <c r="N915" s="52"/>
      <c r="O915" s="53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3.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138"/>
      <c r="M916" s="52"/>
      <c r="N916" s="52"/>
      <c r="O916" s="53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3.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138"/>
      <c r="M917" s="52"/>
      <c r="N917" s="52"/>
      <c r="O917" s="53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3.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138"/>
      <c r="M918" s="52"/>
      <c r="N918" s="52"/>
      <c r="O918" s="53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3.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138"/>
      <c r="M919" s="52"/>
      <c r="N919" s="52"/>
      <c r="O919" s="53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3.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138"/>
      <c r="M920" s="52"/>
      <c r="N920" s="52"/>
      <c r="O920" s="53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3.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138"/>
      <c r="M921" s="52"/>
      <c r="N921" s="52"/>
      <c r="O921" s="53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3.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138"/>
      <c r="M922" s="52"/>
      <c r="N922" s="52"/>
      <c r="O922" s="53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3.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138"/>
      <c r="M923" s="52"/>
      <c r="N923" s="52"/>
      <c r="O923" s="53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3.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138"/>
      <c r="M924" s="52"/>
      <c r="N924" s="52"/>
      <c r="O924" s="53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3.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138"/>
      <c r="M925" s="52"/>
      <c r="N925" s="52"/>
      <c r="O925" s="53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3.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138"/>
      <c r="M926" s="52"/>
      <c r="N926" s="52"/>
      <c r="O926" s="53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3.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138"/>
      <c r="M927" s="52"/>
      <c r="N927" s="52"/>
      <c r="O927" s="53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3.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138"/>
      <c r="M928" s="52"/>
      <c r="N928" s="52"/>
      <c r="O928" s="53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3.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138"/>
      <c r="M929" s="52"/>
      <c r="N929" s="52"/>
      <c r="O929" s="53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3.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138"/>
      <c r="M930" s="52"/>
      <c r="N930" s="52"/>
      <c r="O930" s="53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3.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138"/>
      <c r="M931" s="52"/>
      <c r="N931" s="52"/>
      <c r="O931" s="53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3.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138"/>
      <c r="M932" s="52"/>
      <c r="N932" s="52"/>
      <c r="O932" s="53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3.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138"/>
      <c r="M933" s="52"/>
      <c r="N933" s="52"/>
      <c r="O933" s="53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3.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138"/>
      <c r="M934" s="52"/>
      <c r="N934" s="52"/>
      <c r="O934" s="53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3.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138"/>
      <c r="M935" s="52"/>
      <c r="N935" s="52"/>
      <c r="O935" s="53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3.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138"/>
      <c r="M936" s="52"/>
      <c r="N936" s="52"/>
      <c r="O936" s="53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3.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138"/>
      <c r="M937" s="52"/>
      <c r="N937" s="52"/>
      <c r="O937" s="53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3.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138"/>
      <c r="M938" s="52"/>
      <c r="N938" s="52"/>
      <c r="O938" s="53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3.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138"/>
      <c r="M939" s="52"/>
      <c r="N939" s="52"/>
      <c r="O939" s="53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3.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138"/>
      <c r="M940" s="52"/>
      <c r="N940" s="52"/>
      <c r="O940" s="53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3.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138"/>
      <c r="M941" s="52"/>
      <c r="N941" s="52"/>
      <c r="O941" s="53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3.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138"/>
      <c r="M942" s="52"/>
      <c r="N942" s="52"/>
      <c r="O942" s="53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3.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138"/>
      <c r="M943" s="52"/>
      <c r="N943" s="52"/>
      <c r="O943" s="53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3.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138"/>
      <c r="M944" s="52"/>
      <c r="N944" s="52"/>
      <c r="O944" s="53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3.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138"/>
      <c r="M945" s="52"/>
      <c r="N945" s="52"/>
      <c r="O945" s="53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3.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138"/>
      <c r="M946" s="52"/>
      <c r="N946" s="52"/>
      <c r="O946" s="53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3.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138"/>
      <c r="M947" s="52"/>
      <c r="N947" s="52"/>
      <c r="O947" s="53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3.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138"/>
      <c r="M948" s="52"/>
      <c r="N948" s="52"/>
      <c r="O948" s="53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3.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138"/>
      <c r="M949" s="52"/>
      <c r="N949" s="52"/>
      <c r="O949" s="53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3.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138"/>
      <c r="M950" s="52"/>
      <c r="N950" s="52"/>
      <c r="O950" s="53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3.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138"/>
      <c r="M951" s="52"/>
      <c r="N951" s="52"/>
      <c r="O951" s="53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3.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138"/>
      <c r="M952" s="52"/>
      <c r="N952" s="52"/>
      <c r="O952" s="53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3.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138"/>
      <c r="M953" s="52"/>
      <c r="N953" s="52"/>
      <c r="O953" s="53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3.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138"/>
      <c r="M954" s="52"/>
      <c r="N954" s="52"/>
      <c r="O954" s="53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3.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138"/>
      <c r="M955" s="52"/>
      <c r="N955" s="52"/>
      <c r="O955" s="53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3.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138"/>
      <c r="M956" s="52"/>
      <c r="N956" s="52"/>
      <c r="O956" s="53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3.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138"/>
      <c r="M957" s="52"/>
      <c r="N957" s="52"/>
      <c r="O957" s="53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3.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138"/>
      <c r="M958" s="52"/>
      <c r="N958" s="52"/>
      <c r="O958" s="53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3.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138"/>
      <c r="M959" s="52"/>
      <c r="N959" s="52"/>
      <c r="O959" s="53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3.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138"/>
      <c r="M960" s="52"/>
      <c r="N960" s="52"/>
      <c r="O960" s="53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3.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138"/>
      <c r="M961" s="52"/>
      <c r="N961" s="52"/>
      <c r="O961" s="53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3.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138"/>
      <c r="M962" s="52"/>
      <c r="N962" s="52"/>
      <c r="O962" s="53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3.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138"/>
      <c r="M963" s="52"/>
      <c r="N963" s="52"/>
      <c r="O963" s="53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3.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138"/>
      <c r="M964" s="52"/>
      <c r="N964" s="52"/>
      <c r="O964" s="53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3.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138"/>
      <c r="M965" s="52"/>
      <c r="N965" s="52"/>
      <c r="O965" s="53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3.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138"/>
      <c r="M966" s="52"/>
      <c r="N966" s="52"/>
      <c r="O966" s="53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3.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138"/>
      <c r="M967" s="52"/>
      <c r="N967" s="52"/>
      <c r="O967" s="53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3.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138"/>
      <c r="M968" s="52"/>
      <c r="N968" s="52"/>
      <c r="O968" s="53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3.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138"/>
      <c r="M969" s="52"/>
      <c r="N969" s="52"/>
      <c r="O969" s="53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3.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138"/>
      <c r="M970" s="52"/>
      <c r="N970" s="52"/>
      <c r="O970" s="53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3.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138"/>
      <c r="M971" s="52"/>
      <c r="N971" s="52"/>
      <c r="O971" s="53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3.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138"/>
      <c r="M972" s="52"/>
      <c r="N972" s="52"/>
      <c r="O972" s="53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3.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138"/>
      <c r="M973" s="52"/>
      <c r="N973" s="52"/>
      <c r="O973" s="53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3.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138"/>
      <c r="M974" s="52"/>
      <c r="N974" s="52"/>
      <c r="O974" s="53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3.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138"/>
      <c r="M975" s="52"/>
      <c r="N975" s="52"/>
      <c r="O975" s="53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3.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138"/>
      <c r="M976" s="52"/>
      <c r="N976" s="52"/>
      <c r="O976" s="53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3.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138"/>
      <c r="M977" s="52"/>
      <c r="N977" s="52"/>
      <c r="O977" s="53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3.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138"/>
      <c r="M978" s="52"/>
      <c r="N978" s="52"/>
      <c r="O978" s="53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3.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138"/>
      <c r="M979" s="52"/>
      <c r="N979" s="52"/>
      <c r="O979" s="53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3.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138"/>
      <c r="M980" s="52"/>
      <c r="N980" s="52"/>
      <c r="O980" s="53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3.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138"/>
      <c r="M981" s="52"/>
      <c r="N981" s="52"/>
      <c r="O981" s="53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3.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138"/>
      <c r="M982" s="52"/>
      <c r="N982" s="52"/>
      <c r="O982" s="53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3.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138"/>
      <c r="M983" s="52"/>
      <c r="N983" s="52"/>
      <c r="O983" s="53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3.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138"/>
      <c r="M984" s="52"/>
      <c r="N984" s="52"/>
      <c r="O984" s="53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3.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138"/>
      <c r="M985" s="52"/>
      <c r="N985" s="52"/>
      <c r="O985" s="53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3.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138"/>
      <c r="M986" s="52"/>
      <c r="N986" s="52"/>
      <c r="O986" s="53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3.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138"/>
      <c r="M987" s="52"/>
      <c r="N987" s="52"/>
      <c r="O987" s="53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3.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138"/>
      <c r="M988" s="52"/>
      <c r="N988" s="52"/>
      <c r="O988" s="53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3.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138"/>
      <c r="M989" s="52"/>
      <c r="N989" s="52"/>
      <c r="O989" s="53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3.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138"/>
      <c r="M990" s="52"/>
      <c r="N990" s="52"/>
      <c r="O990" s="53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3.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138"/>
      <c r="M991" s="52"/>
      <c r="N991" s="52"/>
      <c r="O991" s="53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3.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138"/>
      <c r="M992" s="52"/>
      <c r="N992" s="52"/>
      <c r="O992" s="53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3.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138"/>
      <c r="M993" s="52"/>
      <c r="N993" s="52"/>
      <c r="O993" s="53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3.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138"/>
      <c r="M994" s="52"/>
      <c r="N994" s="52"/>
      <c r="O994" s="53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3.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138"/>
      <c r="M995" s="52"/>
      <c r="N995" s="52"/>
      <c r="O995" s="53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3.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138"/>
      <c r="M996" s="52"/>
      <c r="N996" s="52"/>
      <c r="O996" s="53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3.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138"/>
      <c r="M997" s="52"/>
      <c r="N997" s="52"/>
      <c r="O997" s="53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3.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138"/>
      <c r="M998" s="52"/>
      <c r="N998" s="52"/>
      <c r="O998" s="53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3.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138"/>
      <c r="M999" s="52"/>
      <c r="N999" s="52"/>
      <c r="O999" s="53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3.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138"/>
      <c r="M1000" s="52"/>
      <c r="N1000" s="52"/>
      <c r="O1000" s="53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74">
    <mergeCell ref="A45:A46"/>
    <mergeCell ref="A48:A49"/>
    <mergeCell ref="A18:A19"/>
    <mergeCell ref="A21:A22"/>
    <mergeCell ref="A23:A24"/>
    <mergeCell ref="A25:A26"/>
    <mergeCell ref="A27:A28"/>
    <mergeCell ref="A29:A31"/>
    <mergeCell ref="A33:A34"/>
    <mergeCell ref="A35:A36"/>
    <mergeCell ref="A37:A38"/>
    <mergeCell ref="A39:A40"/>
    <mergeCell ref="A41:A42"/>
    <mergeCell ref="A43:A44"/>
    <mergeCell ref="C43:C44"/>
    <mergeCell ref="C45:C46"/>
    <mergeCell ref="C48:C49"/>
    <mergeCell ref="C25:C26"/>
    <mergeCell ref="C27:C28"/>
    <mergeCell ref="C29:C31"/>
    <mergeCell ref="C39:C40"/>
    <mergeCell ref="C41:C42"/>
    <mergeCell ref="C33:C34"/>
    <mergeCell ref="C37:C38"/>
    <mergeCell ref="S48:S49"/>
    <mergeCell ref="M25:M26"/>
    <mergeCell ref="M27:M28"/>
    <mergeCell ref="N27:N28"/>
    <mergeCell ref="M29:M31"/>
    <mergeCell ref="M33:M34"/>
    <mergeCell ref="M35:M36"/>
    <mergeCell ref="M37:M38"/>
    <mergeCell ref="M41:M42"/>
    <mergeCell ref="N41:N42"/>
    <mergeCell ref="S41:S42"/>
    <mergeCell ref="M43:M44"/>
    <mergeCell ref="M45:M46"/>
    <mergeCell ref="M48:M49"/>
    <mergeCell ref="N5:N6"/>
    <mergeCell ref="S5:S6"/>
    <mergeCell ref="A1:K1"/>
    <mergeCell ref="A3:A4"/>
    <mergeCell ref="C3:C4"/>
    <mergeCell ref="M3:M4"/>
    <mergeCell ref="A5:A6"/>
    <mergeCell ref="M5:M6"/>
    <mergeCell ref="N7:N8"/>
    <mergeCell ref="S7:S8"/>
    <mergeCell ref="M9:M10"/>
    <mergeCell ref="N9:N10"/>
    <mergeCell ref="S9:S10"/>
    <mergeCell ref="M15:M16"/>
    <mergeCell ref="C5:C6"/>
    <mergeCell ref="C7:C8"/>
    <mergeCell ref="A9:A10"/>
    <mergeCell ref="C9:C10"/>
    <mergeCell ref="A15:A16"/>
    <mergeCell ref="C15:C16"/>
    <mergeCell ref="A7:A8"/>
    <mergeCell ref="M7:M8"/>
    <mergeCell ref="C18:C19"/>
    <mergeCell ref="M18:M19"/>
    <mergeCell ref="M21:M22"/>
    <mergeCell ref="M23:M24"/>
    <mergeCell ref="N23:N24"/>
    <mergeCell ref="C21:C22"/>
    <mergeCell ref="C23:C24"/>
    <mergeCell ref="S23:S24"/>
    <mergeCell ref="N25:N26"/>
    <mergeCell ref="S25:S26"/>
    <mergeCell ref="S27:S28"/>
    <mergeCell ref="M39:M40"/>
    <mergeCell ref="N39:N40"/>
    <mergeCell ref="S39:S40"/>
  </mergeCells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Z1000"/>
  <sheetViews>
    <sheetView showGridLines="0" zoomScaleNormal="10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6.5" style="5" customWidth="1"/>
    <col min="3" max="3" width="25.83203125" style="5" bestFit="1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1" width="14.33203125" style="5" bestFit="1" customWidth="1"/>
    <col min="12" max="12" width="36.83203125" style="5" customWidth="1"/>
    <col min="13" max="13" width="24.33203125" style="5" customWidth="1"/>
    <col min="14" max="14" width="8.6640625" style="5" customWidth="1"/>
    <col min="15" max="15" width="13.5" style="5" bestFit="1" customWidth="1"/>
    <col min="16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51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195" t="s">
        <v>708</v>
      </c>
      <c r="B3" s="30" t="s">
        <v>227</v>
      </c>
      <c r="C3" s="196" t="s">
        <v>10</v>
      </c>
      <c r="D3" s="30" t="s">
        <v>228</v>
      </c>
      <c r="E3" s="196">
        <v>14</v>
      </c>
      <c r="F3" s="196">
        <v>214</v>
      </c>
      <c r="G3" s="196">
        <v>88</v>
      </c>
      <c r="H3" s="196">
        <v>283</v>
      </c>
      <c r="I3" s="196">
        <v>474</v>
      </c>
      <c r="J3" s="196">
        <v>280.41000000000003</v>
      </c>
      <c r="K3" s="30" t="s">
        <v>230</v>
      </c>
      <c r="L3" s="195">
        <f t="shared" ref="L3:L58" si="0">(H3-G3)/I3*100</f>
        <v>41.139240506329116</v>
      </c>
      <c r="M3" s="196">
        <v>215</v>
      </c>
      <c r="N3" s="52"/>
      <c r="O3" s="53"/>
      <c r="P3" s="52"/>
      <c r="Q3" s="52"/>
      <c r="R3" s="52"/>
      <c r="S3" s="58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197" t="s">
        <v>709</v>
      </c>
      <c r="B4" s="26" t="s">
        <v>227</v>
      </c>
      <c r="C4" s="24" t="s">
        <v>10</v>
      </c>
      <c r="D4" s="26" t="s">
        <v>228</v>
      </c>
      <c r="E4" s="24">
        <v>1</v>
      </c>
      <c r="F4" s="24">
        <v>150</v>
      </c>
      <c r="G4" s="24">
        <v>338</v>
      </c>
      <c r="H4" s="24">
        <v>473</v>
      </c>
      <c r="I4" s="24">
        <v>474</v>
      </c>
      <c r="J4" s="24">
        <v>185.72</v>
      </c>
      <c r="K4" s="26">
        <v>25.5</v>
      </c>
      <c r="L4" s="197">
        <f t="shared" si="0"/>
        <v>28.481012658227851</v>
      </c>
      <c r="M4" s="24">
        <v>167</v>
      </c>
      <c r="N4" s="52"/>
      <c r="O4" s="53"/>
      <c r="P4" s="52"/>
      <c r="Q4" s="52"/>
      <c r="R4" s="52"/>
      <c r="S4" s="58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198" t="s">
        <v>710</v>
      </c>
      <c r="B5" s="22" t="s">
        <v>232</v>
      </c>
      <c r="C5" s="39" t="s">
        <v>711</v>
      </c>
      <c r="D5" s="37" t="s">
        <v>228</v>
      </c>
      <c r="E5" s="39">
        <v>7</v>
      </c>
      <c r="F5" s="39">
        <v>82</v>
      </c>
      <c r="G5" s="39">
        <v>397</v>
      </c>
      <c r="H5" s="39">
        <v>473</v>
      </c>
      <c r="I5" s="39">
        <v>474</v>
      </c>
      <c r="J5" s="39">
        <v>90.35</v>
      </c>
      <c r="K5" s="39" t="s">
        <v>230</v>
      </c>
      <c r="L5" s="198">
        <f t="shared" si="0"/>
        <v>16.033755274261605</v>
      </c>
      <c r="M5" s="39">
        <v>206</v>
      </c>
      <c r="N5" s="52"/>
      <c r="O5" s="53"/>
      <c r="P5" s="52"/>
      <c r="Q5" s="52"/>
      <c r="R5" s="52"/>
      <c r="S5" s="58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4"/>
      <c r="B6" s="16" t="s">
        <v>239</v>
      </c>
      <c r="C6" s="33"/>
      <c r="D6" s="33" t="s">
        <v>240</v>
      </c>
      <c r="E6" s="33">
        <v>132</v>
      </c>
      <c r="F6" s="33">
        <v>199</v>
      </c>
      <c r="G6" s="33">
        <v>1</v>
      </c>
      <c r="H6" s="33">
        <v>71</v>
      </c>
      <c r="I6" s="33">
        <v>233</v>
      </c>
      <c r="J6" s="33">
        <v>59.5</v>
      </c>
      <c r="K6" s="33" t="s">
        <v>242</v>
      </c>
      <c r="L6" s="195">
        <f t="shared" si="0"/>
        <v>30.042918454935624</v>
      </c>
      <c r="M6" s="196"/>
      <c r="N6" s="52"/>
      <c r="O6" s="53"/>
      <c r="P6" s="52"/>
      <c r="Q6" s="52"/>
      <c r="R6" s="52"/>
      <c r="S6" s="58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199" t="s">
        <v>712</v>
      </c>
      <c r="B7" s="75" t="s">
        <v>232</v>
      </c>
      <c r="C7" s="200" t="s">
        <v>602</v>
      </c>
      <c r="D7" s="77" t="s">
        <v>228</v>
      </c>
      <c r="E7" s="200">
        <v>57</v>
      </c>
      <c r="F7" s="200">
        <v>545</v>
      </c>
      <c r="G7" s="200">
        <v>2</v>
      </c>
      <c r="H7" s="200">
        <v>473</v>
      </c>
      <c r="I7" s="200">
        <v>474</v>
      </c>
      <c r="J7" s="200">
        <v>590.02</v>
      </c>
      <c r="K7" s="200" t="s">
        <v>230</v>
      </c>
      <c r="L7" s="200">
        <f t="shared" si="0"/>
        <v>99.367088607594937</v>
      </c>
      <c r="M7" s="199">
        <v>862</v>
      </c>
      <c r="N7" s="77" t="s">
        <v>282</v>
      </c>
      <c r="O7" s="201">
        <v>0.55000000000000004</v>
      </c>
      <c r="P7" s="156" t="s">
        <v>341</v>
      </c>
      <c r="Q7" s="156" t="s">
        <v>459</v>
      </c>
      <c r="R7" s="156" t="s">
        <v>713</v>
      </c>
      <c r="S7" s="77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02"/>
      <c r="B8" s="82" t="s">
        <v>239</v>
      </c>
      <c r="C8" s="203"/>
      <c r="D8" s="203" t="s">
        <v>240</v>
      </c>
      <c r="E8" s="203">
        <v>595</v>
      </c>
      <c r="F8" s="203">
        <v>826</v>
      </c>
      <c r="G8" s="203">
        <v>1</v>
      </c>
      <c r="H8" s="203">
        <v>231</v>
      </c>
      <c r="I8" s="203">
        <v>233</v>
      </c>
      <c r="J8" s="203">
        <v>220.37</v>
      </c>
      <c r="K8" s="203" t="s">
        <v>242</v>
      </c>
      <c r="L8" s="204">
        <f t="shared" si="0"/>
        <v>98.712446351931334</v>
      </c>
      <c r="M8" s="204"/>
      <c r="N8" s="83"/>
      <c r="O8" s="205"/>
      <c r="P8" s="83"/>
      <c r="Q8" s="83"/>
      <c r="R8" s="83"/>
      <c r="S8" s="85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06" t="s">
        <v>714</v>
      </c>
      <c r="B9" s="7" t="s">
        <v>227</v>
      </c>
      <c r="C9" s="24" t="s">
        <v>10</v>
      </c>
      <c r="D9" s="26" t="s">
        <v>228</v>
      </c>
      <c r="E9" s="24">
        <v>1</v>
      </c>
      <c r="F9" s="24">
        <v>150</v>
      </c>
      <c r="G9" s="24">
        <v>338</v>
      </c>
      <c r="H9" s="24">
        <v>473</v>
      </c>
      <c r="I9" s="24">
        <v>474</v>
      </c>
      <c r="J9" s="24">
        <v>185.07</v>
      </c>
      <c r="K9" s="24" t="s">
        <v>230</v>
      </c>
      <c r="L9" s="195">
        <f t="shared" si="0"/>
        <v>28.481012658227851</v>
      </c>
      <c r="M9" s="197">
        <v>190</v>
      </c>
      <c r="N9" s="158"/>
      <c r="O9" s="189"/>
      <c r="P9" s="61"/>
      <c r="Q9" s="61"/>
      <c r="R9" s="61"/>
      <c r="S9" s="62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06" t="s">
        <v>715</v>
      </c>
      <c r="B10" s="24" t="s">
        <v>227</v>
      </c>
      <c r="C10" s="24" t="s">
        <v>10</v>
      </c>
      <c r="D10" s="24" t="s">
        <v>228</v>
      </c>
      <c r="E10" s="24">
        <v>2</v>
      </c>
      <c r="F10" s="24">
        <v>446</v>
      </c>
      <c r="G10" s="24">
        <v>46</v>
      </c>
      <c r="H10" s="24">
        <v>473</v>
      </c>
      <c r="I10" s="24">
        <v>474</v>
      </c>
      <c r="J10" s="24">
        <v>579.80999999999995</v>
      </c>
      <c r="K10" s="24" t="s">
        <v>230</v>
      </c>
      <c r="L10" s="195">
        <f t="shared" si="0"/>
        <v>90.084388185654007</v>
      </c>
      <c r="M10" s="197">
        <v>458</v>
      </c>
      <c r="N10" s="74"/>
      <c r="O10" s="53"/>
      <c r="P10" s="52"/>
      <c r="Q10" s="52"/>
      <c r="R10" s="52"/>
      <c r="S10" s="58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207" t="s">
        <v>716</v>
      </c>
      <c r="B11" s="196" t="s">
        <v>227</v>
      </c>
      <c r="C11" s="196" t="s">
        <v>10</v>
      </c>
      <c r="D11" s="196" t="s">
        <v>228</v>
      </c>
      <c r="E11" s="196">
        <v>7</v>
      </c>
      <c r="F11" s="196">
        <v>82</v>
      </c>
      <c r="G11" s="196">
        <v>397</v>
      </c>
      <c r="H11" s="196">
        <v>473</v>
      </c>
      <c r="I11" s="196">
        <v>474</v>
      </c>
      <c r="J11" s="196">
        <v>92.22</v>
      </c>
      <c r="K11" s="196" t="s">
        <v>230</v>
      </c>
      <c r="L11" s="195">
        <f t="shared" si="0"/>
        <v>16.033755274261605</v>
      </c>
      <c r="M11" s="195">
        <v>122</v>
      </c>
      <c r="N11" s="74"/>
      <c r="O11" s="53"/>
      <c r="P11" s="52"/>
      <c r="Q11" s="52"/>
      <c r="R11" s="52"/>
      <c r="S11" s="58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206" t="s">
        <v>717</v>
      </c>
      <c r="B12" s="7" t="s">
        <v>239</v>
      </c>
      <c r="C12" s="24" t="s">
        <v>10</v>
      </c>
      <c r="D12" s="24" t="s">
        <v>240</v>
      </c>
      <c r="E12" s="24">
        <v>3</v>
      </c>
      <c r="F12" s="24">
        <v>64</v>
      </c>
      <c r="G12" s="24">
        <v>173</v>
      </c>
      <c r="H12" s="24">
        <v>231</v>
      </c>
      <c r="I12" s="24">
        <v>233</v>
      </c>
      <c r="J12" s="24">
        <v>46.31</v>
      </c>
      <c r="K12" s="24" t="s">
        <v>242</v>
      </c>
      <c r="L12" s="195">
        <f t="shared" si="0"/>
        <v>24.892703862660944</v>
      </c>
      <c r="M12" s="197">
        <v>100</v>
      </c>
      <c r="N12" s="74"/>
      <c r="O12" s="53"/>
      <c r="P12" s="52"/>
      <c r="Q12" s="52"/>
      <c r="R12" s="52"/>
      <c r="S12" s="58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06" t="s">
        <v>718</v>
      </c>
      <c r="B13" s="7" t="s">
        <v>239</v>
      </c>
      <c r="C13" s="24" t="s">
        <v>10</v>
      </c>
      <c r="D13" s="24" t="s">
        <v>240</v>
      </c>
      <c r="E13" s="24">
        <v>1</v>
      </c>
      <c r="F13" s="24">
        <v>86</v>
      </c>
      <c r="G13" s="24">
        <v>77</v>
      </c>
      <c r="H13" s="24">
        <v>161</v>
      </c>
      <c r="I13" s="24">
        <v>233</v>
      </c>
      <c r="J13" s="24">
        <v>67.53</v>
      </c>
      <c r="K13" s="24" t="s">
        <v>242</v>
      </c>
      <c r="L13" s="195">
        <f t="shared" si="0"/>
        <v>36.051502145922747</v>
      </c>
      <c r="M13" s="197">
        <v>162</v>
      </c>
      <c r="N13" s="74"/>
      <c r="O13" s="53"/>
      <c r="P13" s="52"/>
      <c r="Q13" s="52"/>
      <c r="R13" s="52"/>
      <c r="S13" s="58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206" t="s">
        <v>719</v>
      </c>
      <c r="B14" s="24" t="s">
        <v>227</v>
      </c>
      <c r="C14" s="24" t="s">
        <v>10</v>
      </c>
      <c r="D14" s="24" t="s">
        <v>228</v>
      </c>
      <c r="E14" s="24">
        <v>1</v>
      </c>
      <c r="F14" s="24">
        <v>198</v>
      </c>
      <c r="G14" s="24">
        <v>92</v>
      </c>
      <c r="H14" s="24">
        <v>284</v>
      </c>
      <c r="I14" s="24">
        <v>474</v>
      </c>
      <c r="J14" s="24">
        <v>277.91000000000003</v>
      </c>
      <c r="K14" s="24" t="s">
        <v>230</v>
      </c>
      <c r="L14" s="195">
        <f t="shared" si="0"/>
        <v>40.506329113924053</v>
      </c>
      <c r="M14" s="197">
        <v>211</v>
      </c>
      <c r="N14" s="74"/>
      <c r="O14" s="53"/>
      <c r="P14" s="52"/>
      <c r="Q14" s="52"/>
      <c r="R14" s="52"/>
      <c r="S14" s="58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06" t="s">
        <v>720</v>
      </c>
      <c r="B15" s="24" t="s">
        <v>227</v>
      </c>
      <c r="C15" s="24" t="s">
        <v>10</v>
      </c>
      <c r="D15" s="24" t="s">
        <v>228</v>
      </c>
      <c r="E15" s="24">
        <v>13</v>
      </c>
      <c r="F15" s="24">
        <v>151</v>
      </c>
      <c r="G15" s="24">
        <v>2</v>
      </c>
      <c r="H15" s="24">
        <v>141</v>
      </c>
      <c r="I15" s="24">
        <v>474</v>
      </c>
      <c r="J15" s="24">
        <v>107.56</v>
      </c>
      <c r="K15" s="24" t="s">
        <v>230</v>
      </c>
      <c r="L15" s="195">
        <f t="shared" si="0"/>
        <v>29.324894514767934</v>
      </c>
      <c r="M15" s="197">
        <v>154</v>
      </c>
      <c r="N15" s="74"/>
      <c r="O15" s="53"/>
      <c r="P15" s="52"/>
      <c r="Q15" s="52"/>
      <c r="R15" s="52"/>
      <c r="S15" s="58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207" t="s">
        <v>721</v>
      </c>
      <c r="B16" s="24" t="s">
        <v>227</v>
      </c>
      <c r="C16" s="24" t="s">
        <v>10</v>
      </c>
      <c r="D16" s="24" t="s">
        <v>228</v>
      </c>
      <c r="E16" s="196">
        <v>7</v>
      </c>
      <c r="F16" s="196">
        <v>82</v>
      </c>
      <c r="G16" s="196">
        <v>397</v>
      </c>
      <c r="H16" s="196">
        <v>473</v>
      </c>
      <c r="I16" s="196">
        <v>474</v>
      </c>
      <c r="J16" s="196">
        <v>91.84</v>
      </c>
      <c r="K16" s="24" t="s">
        <v>230</v>
      </c>
      <c r="L16" s="195">
        <f t="shared" si="0"/>
        <v>16.033755274261605</v>
      </c>
      <c r="M16" s="195">
        <v>134</v>
      </c>
      <c r="N16" s="69"/>
      <c r="O16" s="179"/>
      <c r="P16" s="64"/>
      <c r="Q16" s="64"/>
      <c r="R16" s="64"/>
      <c r="S16" s="59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08" t="s">
        <v>722</v>
      </c>
      <c r="B17" s="75" t="s">
        <v>232</v>
      </c>
      <c r="C17" s="153" t="s">
        <v>723</v>
      </c>
      <c r="D17" s="77" t="s">
        <v>228</v>
      </c>
      <c r="E17" s="209">
        <v>2</v>
      </c>
      <c r="F17" s="209">
        <v>446</v>
      </c>
      <c r="G17" s="209">
        <v>46</v>
      </c>
      <c r="H17" s="209">
        <v>473</v>
      </c>
      <c r="I17" s="209">
        <v>474</v>
      </c>
      <c r="J17" s="209">
        <v>575.92999999999995</v>
      </c>
      <c r="K17" s="200" t="s">
        <v>230</v>
      </c>
      <c r="L17" s="200">
        <f t="shared" si="0"/>
        <v>90.084388185654007</v>
      </c>
      <c r="M17" s="210">
        <v>763</v>
      </c>
      <c r="N17" s="157" t="s">
        <v>282</v>
      </c>
      <c r="O17" s="211">
        <v>0.56000000000000005</v>
      </c>
      <c r="P17" s="157" t="s">
        <v>284</v>
      </c>
      <c r="Q17" s="157" t="s">
        <v>419</v>
      </c>
      <c r="R17" s="157" t="s">
        <v>724</v>
      </c>
      <c r="S17" s="77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02"/>
      <c r="B18" s="82" t="s">
        <v>239</v>
      </c>
      <c r="C18" s="203"/>
      <c r="D18" s="203" t="s">
        <v>240</v>
      </c>
      <c r="E18" s="203">
        <v>496</v>
      </c>
      <c r="F18" s="203">
        <v>727</v>
      </c>
      <c r="G18" s="203">
        <v>1</v>
      </c>
      <c r="H18" s="203">
        <v>231</v>
      </c>
      <c r="I18" s="203">
        <v>233</v>
      </c>
      <c r="J18" s="203">
        <v>221.16</v>
      </c>
      <c r="K18" s="203" t="s">
        <v>242</v>
      </c>
      <c r="L18" s="204">
        <f t="shared" si="0"/>
        <v>98.712446351931334</v>
      </c>
      <c r="M18" s="204"/>
      <c r="N18" s="83"/>
      <c r="O18" s="205"/>
      <c r="P18" s="83"/>
      <c r="Q18" s="83"/>
      <c r="R18" s="83"/>
      <c r="S18" s="85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208" t="s">
        <v>725</v>
      </c>
      <c r="B19" s="75" t="s">
        <v>232</v>
      </c>
      <c r="C19" s="209" t="s">
        <v>602</v>
      </c>
      <c r="D19" s="77" t="s">
        <v>228</v>
      </c>
      <c r="E19" s="209">
        <v>57</v>
      </c>
      <c r="F19" s="209">
        <v>545</v>
      </c>
      <c r="G19" s="209">
        <v>2</v>
      </c>
      <c r="H19" s="209">
        <v>473</v>
      </c>
      <c r="I19" s="209">
        <v>474</v>
      </c>
      <c r="J19" s="209">
        <v>590.12</v>
      </c>
      <c r="K19" s="200" t="s">
        <v>230</v>
      </c>
      <c r="L19" s="200">
        <f t="shared" si="0"/>
        <v>99.367088607594937</v>
      </c>
      <c r="M19" s="210">
        <v>859</v>
      </c>
      <c r="N19" s="157" t="s">
        <v>282</v>
      </c>
      <c r="O19" s="211">
        <v>0.55000000000000004</v>
      </c>
      <c r="P19" s="157" t="s">
        <v>342</v>
      </c>
      <c r="Q19" s="157" t="s">
        <v>459</v>
      </c>
      <c r="R19" s="157" t="s">
        <v>713</v>
      </c>
      <c r="S19" s="8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202"/>
      <c r="B20" s="82" t="s">
        <v>239</v>
      </c>
      <c r="C20" s="203"/>
      <c r="D20" s="203" t="s">
        <v>240</v>
      </c>
      <c r="E20" s="203">
        <v>595</v>
      </c>
      <c r="F20" s="203">
        <v>826</v>
      </c>
      <c r="G20" s="203">
        <v>1</v>
      </c>
      <c r="H20" s="203">
        <v>231</v>
      </c>
      <c r="I20" s="203">
        <v>233</v>
      </c>
      <c r="J20" s="203">
        <v>220.85</v>
      </c>
      <c r="K20" s="203" t="s">
        <v>242</v>
      </c>
      <c r="L20" s="204">
        <f t="shared" si="0"/>
        <v>98.712446351931334</v>
      </c>
      <c r="M20" s="204"/>
      <c r="N20" s="83"/>
      <c r="O20" s="205"/>
      <c r="P20" s="83"/>
      <c r="Q20" s="83"/>
      <c r="R20" s="83"/>
      <c r="S20" s="85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208" t="s">
        <v>726</v>
      </c>
      <c r="B21" s="75" t="s">
        <v>232</v>
      </c>
      <c r="C21" s="209" t="s">
        <v>727</v>
      </c>
      <c r="D21" s="77" t="s">
        <v>228</v>
      </c>
      <c r="E21" s="209">
        <v>2</v>
      </c>
      <c r="F21" s="209">
        <v>438</v>
      </c>
      <c r="G21" s="209">
        <v>46</v>
      </c>
      <c r="H21" s="209">
        <v>473</v>
      </c>
      <c r="I21" s="209">
        <v>474</v>
      </c>
      <c r="J21" s="209">
        <v>544.77</v>
      </c>
      <c r="K21" s="200" t="s">
        <v>230</v>
      </c>
      <c r="L21" s="200">
        <f t="shared" si="0"/>
        <v>90.084388185654007</v>
      </c>
      <c r="M21" s="210">
        <v>755</v>
      </c>
      <c r="N21" s="157" t="s">
        <v>282</v>
      </c>
      <c r="O21" s="211">
        <v>0.55000000000000004</v>
      </c>
      <c r="P21" s="157" t="s">
        <v>284</v>
      </c>
      <c r="Q21" s="157" t="s">
        <v>419</v>
      </c>
      <c r="R21" s="157" t="s">
        <v>728</v>
      </c>
      <c r="S21" s="8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02"/>
      <c r="B22" s="82" t="s">
        <v>239</v>
      </c>
      <c r="C22" s="203"/>
      <c r="D22" s="203" t="s">
        <v>240</v>
      </c>
      <c r="E22" s="203">
        <v>488</v>
      </c>
      <c r="F22" s="203">
        <v>719</v>
      </c>
      <c r="G22" s="203">
        <v>1</v>
      </c>
      <c r="H22" s="203">
        <v>231</v>
      </c>
      <c r="I22" s="203">
        <v>233</v>
      </c>
      <c r="J22" s="203">
        <v>221.19</v>
      </c>
      <c r="K22" s="203" t="s">
        <v>242</v>
      </c>
      <c r="L22" s="204">
        <f t="shared" si="0"/>
        <v>98.712446351931334</v>
      </c>
      <c r="M22" s="204"/>
      <c r="N22" s="83"/>
      <c r="O22" s="205"/>
      <c r="P22" s="83"/>
      <c r="Q22" s="83"/>
      <c r="R22" s="83"/>
      <c r="S22" s="85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08" t="s">
        <v>729</v>
      </c>
      <c r="B23" s="75" t="s">
        <v>232</v>
      </c>
      <c r="C23" s="209" t="s">
        <v>723</v>
      </c>
      <c r="D23" s="77" t="s">
        <v>228</v>
      </c>
      <c r="E23" s="209">
        <v>2</v>
      </c>
      <c r="F23" s="209">
        <v>446</v>
      </c>
      <c r="G23" s="209">
        <v>46</v>
      </c>
      <c r="H23" s="209">
        <v>473</v>
      </c>
      <c r="I23" s="209">
        <v>474</v>
      </c>
      <c r="J23" s="209">
        <v>575.92999999999995</v>
      </c>
      <c r="K23" s="200" t="s">
        <v>230</v>
      </c>
      <c r="L23" s="200">
        <f t="shared" si="0"/>
        <v>90.084388185654007</v>
      </c>
      <c r="M23" s="210">
        <v>763</v>
      </c>
      <c r="N23" s="157" t="s">
        <v>282</v>
      </c>
      <c r="O23" s="211">
        <v>0.56000000000000005</v>
      </c>
      <c r="P23" s="157" t="s">
        <v>284</v>
      </c>
      <c r="Q23" s="157" t="s">
        <v>419</v>
      </c>
      <c r="R23" s="157" t="s">
        <v>724</v>
      </c>
      <c r="S23" s="8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02"/>
      <c r="B24" s="82" t="s">
        <v>239</v>
      </c>
      <c r="C24" s="203"/>
      <c r="D24" s="203" t="s">
        <v>240</v>
      </c>
      <c r="E24" s="203">
        <v>496</v>
      </c>
      <c r="F24" s="203">
        <v>727</v>
      </c>
      <c r="G24" s="203">
        <v>1</v>
      </c>
      <c r="H24" s="203">
        <v>231</v>
      </c>
      <c r="I24" s="203">
        <v>233</v>
      </c>
      <c r="J24" s="203">
        <v>221.16</v>
      </c>
      <c r="K24" s="203" t="s">
        <v>242</v>
      </c>
      <c r="L24" s="204">
        <f t="shared" si="0"/>
        <v>98.712446351931334</v>
      </c>
      <c r="M24" s="204"/>
      <c r="N24" s="83"/>
      <c r="O24" s="205"/>
      <c r="P24" s="83"/>
      <c r="Q24" s="83"/>
      <c r="R24" s="83"/>
      <c r="S24" s="85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08" t="s">
        <v>730</v>
      </c>
      <c r="B25" s="75" t="s">
        <v>232</v>
      </c>
      <c r="C25" s="209" t="s">
        <v>602</v>
      </c>
      <c r="D25" s="77" t="s">
        <v>228</v>
      </c>
      <c r="E25" s="209">
        <v>57</v>
      </c>
      <c r="F25" s="209">
        <v>545</v>
      </c>
      <c r="G25" s="209">
        <v>2</v>
      </c>
      <c r="H25" s="209">
        <v>473</v>
      </c>
      <c r="I25" s="209">
        <v>474</v>
      </c>
      <c r="J25" s="209">
        <v>590.11</v>
      </c>
      <c r="K25" s="200" t="s">
        <v>230</v>
      </c>
      <c r="L25" s="200">
        <f t="shared" si="0"/>
        <v>99.367088607594937</v>
      </c>
      <c r="M25" s="210">
        <v>862</v>
      </c>
      <c r="N25" s="157" t="s">
        <v>282</v>
      </c>
      <c r="O25" s="211">
        <v>0.55000000000000004</v>
      </c>
      <c r="P25" s="157" t="s">
        <v>342</v>
      </c>
      <c r="Q25" s="157" t="s">
        <v>377</v>
      </c>
      <c r="R25" s="157" t="s">
        <v>713</v>
      </c>
      <c r="S25" s="8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02"/>
      <c r="B26" s="82" t="s">
        <v>239</v>
      </c>
      <c r="C26" s="203"/>
      <c r="D26" s="203" t="s">
        <v>240</v>
      </c>
      <c r="E26" s="203">
        <v>595</v>
      </c>
      <c r="F26" s="203">
        <v>826</v>
      </c>
      <c r="G26" s="203">
        <v>1</v>
      </c>
      <c r="H26" s="203">
        <v>231</v>
      </c>
      <c r="I26" s="203">
        <v>233</v>
      </c>
      <c r="J26" s="203">
        <v>220.84</v>
      </c>
      <c r="K26" s="203" t="s">
        <v>242</v>
      </c>
      <c r="L26" s="204">
        <f t="shared" si="0"/>
        <v>98.712446351931334</v>
      </c>
      <c r="M26" s="204"/>
      <c r="N26" s="83"/>
      <c r="O26" s="205"/>
      <c r="P26" s="83"/>
      <c r="Q26" s="83"/>
      <c r="R26" s="83"/>
      <c r="S26" s="85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08" t="s">
        <v>731</v>
      </c>
      <c r="B27" s="75" t="s">
        <v>232</v>
      </c>
      <c r="C27" s="209" t="s">
        <v>602</v>
      </c>
      <c r="D27" s="77" t="s">
        <v>228</v>
      </c>
      <c r="E27" s="209">
        <v>57</v>
      </c>
      <c r="F27" s="209">
        <v>545</v>
      </c>
      <c r="G27" s="209">
        <v>2</v>
      </c>
      <c r="H27" s="209">
        <v>473</v>
      </c>
      <c r="I27" s="209">
        <v>474</v>
      </c>
      <c r="J27" s="209">
        <v>590.02</v>
      </c>
      <c r="K27" s="200" t="s">
        <v>230</v>
      </c>
      <c r="L27" s="200">
        <f t="shared" si="0"/>
        <v>99.367088607594937</v>
      </c>
      <c r="M27" s="210">
        <v>862</v>
      </c>
      <c r="N27" s="157" t="s">
        <v>282</v>
      </c>
      <c r="O27" s="211">
        <v>0.55000000000000004</v>
      </c>
      <c r="P27" s="157" t="s">
        <v>341</v>
      </c>
      <c r="Q27" s="157" t="s">
        <v>459</v>
      </c>
      <c r="R27" s="157" t="s">
        <v>713</v>
      </c>
      <c r="S27" s="8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02"/>
      <c r="B28" s="82" t="s">
        <v>239</v>
      </c>
      <c r="C28" s="203"/>
      <c r="D28" s="203" t="s">
        <v>240</v>
      </c>
      <c r="E28" s="203">
        <v>595</v>
      </c>
      <c r="F28" s="203">
        <v>826</v>
      </c>
      <c r="G28" s="203">
        <v>1</v>
      </c>
      <c r="H28" s="203">
        <v>231</v>
      </c>
      <c r="I28" s="203">
        <v>233</v>
      </c>
      <c r="J28" s="203">
        <v>220.37</v>
      </c>
      <c r="K28" s="203" t="s">
        <v>242</v>
      </c>
      <c r="L28" s="204">
        <f t="shared" si="0"/>
        <v>98.712446351931334</v>
      </c>
      <c r="M28" s="204"/>
      <c r="N28" s="157"/>
      <c r="O28" s="211"/>
      <c r="P28" s="157"/>
      <c r="Q28" s="157"/>
      <c r="R28" s="157"/>
      <c r="S28" s="85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06" t="s">
        <v>732</v>
      </c>
      <c r="B29" s="7" t="s">
        <v>239</v>
      </c>
      <c r="C29" s="24" t="s">
        <v>10</v>
      </c>
      <c r="D29" s="24" t="s">
        <v>240</v>
      </c>
      <c r="E29" s="24">
        <v>1</v>
      </c>
      <c r="F29" s="24">
        <v>118</v>
      </c>
      <c r="G29" s="24">
        <v>118</v>
      </c>
      <c r="H29" s="24">
        <v>231</v>
      </c>
      <c r="I29" s="24">
        <v>233</v>
      </c>
      <c r="J29" s="24">
        <v>104.06</v>
      </c>
      <c r="K29" s="24" t="s">
        <v>242</v>
      </c>
      <c r="L29" s="195">
        <f t="shared" si="0"/>
        <v>48.497854077253216</v>
      </c>
      <c r="M29" s="197">
        <v>154</v>
      </c>
      <c r="N29" s="158"/>
      <c r="O29" s="189"/>
      <c r="P29" s="61"/>
      <c r="Q29" s="61"/>
      <c r="R29" s="61"/>
      <c r="S29" s="62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06" t="s">
        <v>733</v>
      </c>
      <c r="B30" s="7" t="s">
        <v>239</v>
      </c>
      <c r="C30" s="24" t="s">
        <v>734</v>
      </c>
      <c r="D30" s="24" t="s">
        <v>240</v>
      </c>
      <c r="E30" s="24">
        <v>89</v>
      </c>
      <c r="F30" s="24">
        <v>320</v>
      </c>
      <c r="G30" s="24">
        <v>1</v>
      </c>
      <c r="H30" s="24">
        <v>231</v>
      </c>
      <c r="I30" s="24">
        <v>233</v>
      </c>
      <c r="J30" s="24">
        <v>223.77</v>
      </c>
      <c r="K30" s="24" t="s">
        <v>242</v>
      </c>
      <c r="L30" s="195">
        <f t="shared" si="0"/>
        <v>98.712446351931334</v>
      </c>
      <c r="M30" s="197">
        <v>356</v>
      </c>
      <c r="N30" s="74"/>
      <c r="O30" s="53"/>
      <c r="P30" s="52"/>
      <c r="Q30" s="52"/>
      <c r="R30" s="52"/>
      <c r="S30" s="58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4" t="s">
        <v>735</v>
      </c>
      <c r="B31" s="22" t="s">
        <v>232</v>
      </c>
      <c r="C31" s="33"/>
      <c r="D31" s="37" t="s">
        <v>228</v>
      </c>
      <c r="E31" s="33">
        <v>1</v>
      </c>
      <c r="F31" s="33">
        <v>107</v>
      </c>
      <c r="G31" s="33">
        <v>381</v>
      </c>
      <c r="H31" s="33">
        <v>473</v>
      </c>
      <c r="I31" s="33">
        <v>474</v>
      </c>
      <c r="J31" s="33">
        <v>114.8</v>
      </c>
      <c r="K31" s="39" t="s">
        <v>230</v>
      </c>
      <c r="L31" s="39">
        <f t="shared" si="0"/>
        <v>19.40928270042194</v>
      </c>
      <c r="M31" s="212">
        <v>424</v>
      </c>
      <c r="N31" s="74"/>
      <c r="O31" s="53"/>
      <c r="P31" s="52"/>
      <c r="Q31" s="52"/>
      <c r="R31" s="52"/>
      <c r="S31" s="58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207"/>
      <c r="B32" s="18" t="s">
        <v>239</v>
      </c>
      <c r="C32" s="196"/>
      <c r="D32" s="196" t="s">
        <v>240</v>
      </c>
      <c r="E32" s="196">
        <v>157</v>
      </c>
      <c r="F32" s="196">
        <v>388</v>
      </c>
      <c r="G32" s="196">
        <v>1</v>
      </c>
      <c r="H32" s="196">
        <v>231</v>
      </c>
      <c r="I32" s="196">
        <v>233</v>
      </c>
      <c r="J32" s="196">
        <v>222.6</v>
      </c>
      <c r="K32" s="196" t="s">
        <v>242</v>
      </c>
      <c r="L32" s="195">
        <f t="shared" si="0"/>
        <v>98.712446351931334</v>
      </c>
      <c r="M32" s="195"/>
      <c r="N32" s="69"/>
      <c r="O32" s="179"/>
      <c r="P32" s="64"/>
      <c r="Q32" s="64"/>
      <c r="R32" s="64"/>
      <c r="S32" s="59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213" t="s">
        <v>736</v>
      </c>
      <c r="B33" s="101" t="s">
        <v>232</v>
      </c>
      <c r="C33" s="124" t="s">
        <v>602</v>
      </c>
      <c r="D33" s="96" t="s">
        <v>228</v>
      </c>
      <c r="E33" s="124">
        <v>57</v>
      </c>
      <c r="F33" s="124">
        <v>545</v>
      </c>
      <c r="G33" s="124">
        <v>2</v>
      </c>
      <c r="H33" s="124">
        <v>473</v>
      </c>
      <c r="I33" s="124">
        <v>474</v>
      </c>
      <c r="J33" s="124">
        <v>592.51</v>
      </c>
      <c r="K33" s="214" t="s">
        <v>230</v>
      </c>
      <c r="L33" s="214">
        <f t="shared" si="0"/>
        <v>99.367088607594937</v>
      </c>
      <c r="M33" s="128">
        <v>862</v>
      </c>
      <c r="N33" s="215" t="s">
        <v>282</v>
      </c>
      <c r="O33" s="216">
        <v>0.55000000000000004</v>
      </c>
      <c r="P33" s="215" t="s">
        <v>342</v>
      </c>
      <c r="Q33" s="215" t="s">
        <v>737</v>
      </c>
      <c r="R33" s="215" t="s">
        <v>713</v>
      </c>
      <c r="S33" s="217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218"/>
      <c r="B34" s="114" t="s">
        <v>239</v>
      </c>
      <c r="C34" s="129"/>
      <c r="D34" s="129" t="s">
        <v>240</v>
      </c>
      <c r="E34" s="129">
        <v>595</v>
      </c>
      <c r="F34" s="129">
        <v>826</v>
      </c>
      <c r="G34" s="129">
        <v>1</v>
      </c>
      <c r="H34" s="129">
        <v>231</v>
      </c>
      <c r="I34" s="129">
        <v>233</v>
      </c>
      <c r="J34" s="129">
        <v>220.2</v>
      </c>
      <c r="K34" s="129" t="s">
        <v>242</v>
      </c>
      <c r="L34" s="219">
        <f t="shared" si="0"/>
        <v>98.712446351931334</v>
      </c>
      <c r="M34" s="219"/>
      <c r="N34" s="220"/>
      <c r="O34" s="221"/>
      <c r="P34" s="220"/>
      <c r="Q34" s="220"/>
      <c r="R34" s="220"/>
      <c r="S34" s="222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208" t="s">
        <v>738</v>
      </c>
      <c r="B35" s="75" t="s">
        <v>232</v>
      </c>
      <c r="C35" s="209" t="s">
        <v>723</v>
      </c>
      <c r="D35" s="77" t="s">
        <v>228</v>
      </c>
      <c r="E35" s="209">
        <v>2</v>
      </c>
      <c r="F35" s="209">
        <v>446</v>
      </c>
      <c r="G35" s="209">
        <v>46</v>
      </c>
      <c r="H35" s="209">
        <v>473</v>
      </c>
      <c r="I35" s="209">
        <v>474</v>
      </c>
      <c r="J35" s="209">
        <v>573.96</v>
      </c>
      <c r="K35" s="200" t="s">
        <v>230</v>
      </c>
      <c r="L35" s="200">
        <f t="shared" si="0"/>
        <v>90.084388185654007</v>
      </c>
      <c r="M35" s="210">
        <v>763</v>
      </c>
      <c r="N35" s="157" t="s">
        <v>282</v>
      </c>
      <c r="O35" s="211">
        <v>0.56000000000000005</v>
      </c>
      <c r="P35" s="157" t="s">
        <v>284</v>
      </c>
      <c r="Q35" s="157" t="s">
        <v>377</v>
      </c>
      <c r="R35" s="157" t="s">
        <v>724</v>
      </c>
      <c r="S35" s="84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202"/>
      <c r="B36" s="82" t="s">
        <v>239</v>
      </c>
      <c r="C36" s="203"/>
      <c r="D36" s="203" t="s">
        <v>240</v>
      </c>
      <c r="E36" s="203">
        <v>496</v>
      </c>
      <c r="F36" s="203">
        <v>727</v>
      </c>
      <c r="G36" s="203">
        <v>1</v>
      </c>
      <c r="H36" s="203">
        <v>231</v>
      </c>
      <c r="I36" s="203">
        <v>233</v>
      </c>
      <c r="J36" s="203">
        <v>220.7</v>
      </c>
      <c r="K36" s="203" t="s">
        <v>242</v>
      </c>
      <c r="L36" s="204">
        <f t="shared" si="0"/>
        <v>98.712446351931334</v>
      </c>
      <c r="M36" s="204"/>
      <c r="N36" s="157"/>
      <c r="O36" s="211"/>
      <c r="P36" s="157"/>
      <c r="Q36" s="157"/>
      <c r="R36" s="157"/>
      <c r="S36" s="85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 t="s">
        <v>739</v>
      </c>
      <c r="B37" s="22" t="s">
        <v>232</v>
      </c>
      <c r="C37" s="33" t="s">
        <v>723</v>
      </c>
      <c r="D37" s="37" t="s">
        <v>228</v>
      </c>
      <c r="E37" s="33">
        <v>2</v>
      </c>
      <c r="F37" s="33">
        <v>446</v>
      </c>
      <c r="G37" s="33">
        <v>46</v>
      </c>
      <c r="H37" s="33">
        <v>473</v>
      </c>
      <c r="I37" s="33">
        <v>474</v>
      </c>
      <c r="J37" s="33">
        <v>575.23</v>
      </c>
      <c r="K37" s="39" t="s">
        <v>230</v>
      </c>
      <c r="L37" s="39">
        <f t="shared" si="0"/>
        <v>90.084388185654007</v>
      </c>
      <c r="M37" s="212">
        <v>570</v>
      </c>
      <c r="N37" s="158"/>
      <c r="O37" s="189"/>
      <c r="P37" s="61"/>
      <c r="Q37" s="61"/>
      <c r="R37" s="61"/>
      <c r="S37" s="62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207"/>
      <c r="B38" s="18" t="s">
        <v>239</v>
      </c>
      <c r="C38" s="196"/>
      <c r="D38" s="196" t="s">
        <v>240</v>
      </c>
      <c r="E38" s="196">
        <v>496</v>
      </c>
      <c r="F38" s="196">
        <v>563</v>
      </c>
      <c r="G38" s="196">
        <v>1</v>
      </c>
      <c r="H38" s="196">
        <v>71</v>
      </c>
      <c r="I38" s="196">
        <v>233</v>
      </c>
      <c r="J38" s="196">
        <v>57.11</v>
      </c>
      <c r="K38" s="196" t="s">
        <v>242</v>
      </c>
      <c r="L38" s="195">
        <f t="shared" si="0"/>
        <v>30.042918454935624</v>
      </c>
      <c r="M38" s="195"/>
      <c r="N38" s="69"/>
      <c r="O38" s="179"/>
      <c r="P38" s="64"/>
      <c r="Q38" s="64"/>
      <c r="R38" s="64"/>
      <c r="S38" s="59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208" t="s">
        <v>740</v>
      </c>
      <c r="B39" s="75" t="s">
        <v>232</v>
      </c>
      <c r="C39" s="209" t="s">
        <v>602</v>
      </c>
      <c r="D39" s="77" t="s">
        <v>228</v>
      </c>
      <c r="E39" s="209">
        <v>57</v>
      </c>
      <c r="F39" s="209">
        <v>545</v>
      </c>
      <c r="G39" s="209">
        <v>2</v>
      </c>
      <c r="H39" s="209">
        <v>473</v>
      </c>
      <c r="I39" s="209">
        <v>474</v>
      </c>
      <c r="J39" s="209">
        <v>600.54999999999995</v>
      </c>
      <c r="K39" s="200" t="s">
        <v>230</v>
      </c>
      <c r="L39" s="200">
        <f t="shared" si="0"/>
        <v>99.367088607594937</v>
      </c>
      <c r="M39" s="210">
        <v>864</v>
      </c>
      <c r="N39" s="157" t="s">
        <v>282</v>
      </c>
      <c r="O39" s="211">
        <v>0.55000000000000004</v>
      </c>
      <c r="P39" s="157" t="s">
        <v>341</v>
      </c>
      <c r="Q39" s="157" t="s">
        <v>377</v>
      </c>
      <c r="R39" s="157" t="s">
        <v>590</v>
      </c>
      <c r="S39" s="77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202"/>
      <c r="B40" s="82" t="s">
        <v>239</v>
      </c>
      <c r="C40" s="203"/>
      <c r="D40" s="203" t="s">
        <v>240</v>
      </c>
      <c r="E40" s="203">
        <v>595</v>
      </c>
      <c r="F40" s="203">
        <v>829</v>
      </c>
      <c r="G40" s="203">
        <v>1</v>
      </c>
      <c r="H40" s="203">
        <v>232</v>
      </c>
      <c r="I40" s="203">
        <v>233</v>
      </c>
      <c r="J40" s="203">
        <v>247.53</v>
      </c>
      <c r="K40" s="203" t="s">
        <v>242</v>
      </c>
      <c r="L40" s="204">
        <f t="shared" si="0"/>
        <v>99.141630901287556</v>
      </c>
      <c r="M40" s="204"/>
      <c r="N40" s="157"/>
      <c r="O40" s="211"/>
      <c r="P40" s="157"/>
      <c r="Q40" s="157"/>
      <c r="R40" s="157"/>
      <c r="S40" s="85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206" t="s">
        <v>741</v>
      </c>
      <c r="B41" s="7" t="s">
        <v>239</v>
      </c>
      <c r="C41" s="24"/>
      <c r="D41" s="24"/>
      <c r="E41" s="24">
        <v>3</v>
      </c>
      <c r="F41" s="24">
        <v>64</v>
      </c>
      <c r="G41" s="24">
        <v>173</v>
      </c>
      <c r="H41" s="24">
        <v>231</v>
      </c>
      <c r="I41" s="24">
        <v>233</v>
      </c>
      <c r="J41" s="24">
        <v>46.31</v>
      </c>
      <c r="K41" s="24" t="s">
        <v>242</v>
      </c>
      <c r="L41" s="195">
        <f t="shared" si="0"/>
        <v>24.892703862660944</v>
      </c>
      <c r="M41" s="197">
        <v>100</v>
      </c>
      <c r="N41" s="71"/>
      <c r="O41" s="223"/>
      <c r="P41" s="72"/>
      <c r="Q41" s="72"/>
      <c r="R41" s="72"/>
      <c r="S41" s="67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208" t="s">
        <v>742</v>
      </c>
      <c r="B42" s="75" t="s">
        <v>232</v>
      </c>
      <c r="C42" s="209" t="s">
        <v>602</v>
      </c>
      <c r="D42" s="77" t="s">
        <v>228</v>
      </c>
      <c r="E42" s="209">
        <v>57</v>
      </c>
      <c r="F42" s="209">
        <v>545</v>
      </c>
      <c r="G42" s="209">
        <v>2</v>
      </c>
      <c r="H42" s="209">
        <v>473</v>
      </c>
      <c r="I42" s="209">
        <v>474</v>
      </c>
      <c r="J42" s="209">
        <v>600.54999999999995</v>
      </c>
      <c r="K42" s="200" t="s">
        <v>230</v>
      </c>
      <c r="L42" s="200">
        <f t="shared" si="0"/>
        <v>99.367088607594937</v>
      </c>
      <c r="M42" s="210">
        <v>864</v>
      </c>
      <c r="N42" s="157" t="s">
        <v>282</v>
      </c>
      <c r="O42" s="211">
        <v>0.55000000000000004</v>
      </c>
      <c r="P42" s="157" t="s">
        <v>341</v>
      </c>
      <c r="Q42" s="157" t="s">
        <v>377</v>
      </c>
      <c r="R42" s="157" t="s">
        <v>590</v>
      </c>
      <c r="S42" s="77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202"/>
      <c r="B43" s="82" t="s">
        <v>239</v>
      </c>
      <c r="C43" s="203"/>
      <c r="D43" s="203" t="s">
        <v>240</v>
      </c>
      <c r="E43" s="203">
        <v>595</v>
      </c>
      <c r="F43" s="203">
        <v>829</v>
      </c>
      <c r="G43" s="203">
        <v>1</v>
      </c>
      <c r="H43" s="203">
        <v>232</v>
      </c>
      <c r="I43" s="203">
        <v>233</v>
      </c>
      <c r="J43" s="203">
        <v>247.53</v>
      </c>
      <c r="K43" s="203" t="s">
        <v>242</v>
      </c>
      <c r="L43" s="204">
        <f t="shared" si="0"/>
        <v>99.141630901287556</v>
      </c>
      <c r="M43" s="204"/>
      <c r="N43" s="157"/>
      <c r="O43" s="211"/>
      <c r="P43" s="157"/>
      <c r="Q43" s="157"/>
      <c r="R43" s="157"/>
      <c r="S43" s="85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 t="s">
        <v>743</v>
      </c>
      <c r="B44" s="22" t="s">
        <v>232</v>
      </c>
      <c r="C44" s="33" t="s">
        <v>744</v>
      </c>
      <c r="D44" s="37" t="s">
        <v>228</v>
      </c>
      <c r="E44" s="33">
        <v>2</v>
      </c>
      <c r="F44" s="33">
        <v>285</v>
      </c>
      <c r="G44" s="33">
        <v>207</v>
      </c>
      <c r="H44" s="33">
        <v>473</v>
      </c>
      <c r="I44" s="33">
        <v>474</v>
      </c>
      <c r="J44" s="33">
        <v>328.2</v>
      </c>
      <c r="K44" s="39" t="s">
        <v>230</v>
      </c>
      <c r="L44" s="39">
        <f t="shared" si="0"/>
        <v>56.118143459915615</v>
      </c>
      <c r="M44" s="212">
        <v>602</v>
      </c>
      <c r="N44" s="158"/>
      <c r="O44" s="189"/>
      <c r="P44" s="61"/>
      <c r="Q44" s="61"/>
      <c r="R44" s="61"/>
      <c r="S44" s="62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207"/>
      <c r="B45" s="18" t="s">
        <v>239</v>
      </c>
      <c r="C45" s="196"/>
      <c r="D45" s="196" t="s">
        <v>240</v>
      </c>
      <c r="E45" s="196">
        <v>335</v>
      </c>
      <c r="F45" s="196">
        <v>566</v>
      </c>
      <c r="G45" s="196">
        <v>1</v>
      </c>
      <c r="H45" s="196">
        <v>231</v>
      </c>
      <c r="I45" s="196">
        <v>233</v>
      </c>
      <c r="J45" s="196">
        <v>221.39</v>
      </c>
      <c r="K45" s="196" t="s">
        <v>242</v>
      </c>
      <c r="L45" s="195">
        <f t="shared" si="0"/>
        <v>98.712446351931334</v>
      </c>
      <c r="M45" s="195"/>
      <c r="N45" s="69"/>
      <c r="O45" s="179"/>
      <c r="P45" s="64"/>
      <c r="Q45" s="64"/>
      <c r="R45" s="64"/>
      <c r="S45" s="59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208" t="s">
        <v>745</v>
      </c>
      <c r="B46" s="75" t="s">
        <v>232</v>
      </c>
      <c r="C46" s="209" t="s">
        <v>602</v>
      </c>
      <c r="D46" s="77" t="s">
        <v>228</v>
      </c>
      <c r="E46" s="209">
        <v>57</v>
      </c>
      <c r="F46" s="209">
        <v>545</v>
      </c>
      <c r="G46" s="209">
        <v>2</v>
      </c>
      <c r="H46" s="209">
        <v>473</v>
      </c>
      <c r="I46" s="209">
        <v>474</v>
      </c>
      <c r="J46" s="209">
        <v>600.54999999999995</v>
      </c>
      <c r="K46" s="200">
        <v>25.5</v>
      </c>
      <c r="L46" s="200">
        <f t="shared" si="0"/>
        <v>99.367088607594937</v>
      </c>
      <c r="M46" s="210">
        <v>864</v>
      </c>
      <c r="N46" s="157" t="s">
        <v>282</v>
      </c>
      <c r="O46" s="211">
        <v>0.55000000000000004</v>
      </c>
      <c r="P46" s="157" t="s">
        <v>341</v>
      </c>
      <c r="Q46" s="157" t="s">
        <v>377</v>
      </c>
      <c r="R46" s="157" t="s">
        <v>590</v>
      </c>
      <c r="S46" s="77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202"/>
      <c r="B47" s="82" t="s">
        <v>239</v>
      </c>
      <c r="C47" s="203"/>
      <c r="D47" s="203" t="s">
        <v>240</v>
      </c>
      <c r="E47" s="203">
        <v>595</v>
      </c>
      <c r="F47" s="203">
        <v>829</v>
      </c>
      <c r="G47" s="203">
        <v>1</v>
      </c>
      <c r="H47" s="203">
        <v>232</v>
      </c>
      <c r="I47" s="203">
        <v>233</v>
      </c>
      <c r="J47" s="203">
        <v>247.53</v>
      </c>
      <c r="K47" s="203" t="s">
        <v>242</v>
      </c>
      <c r="L47" s="204">
        <f t="shared" si="0"/>
        <v>99.141630901287556</v>
      </c>
      <c r="M47" s="204"/>
      <c r="N47" s="83"/>
      <c r="O47" s="205"/>
      <c r="P47" s="83"/>
      <c r="Q47" s="83"/>
      <c r="R47" s="83"/>
      <c r="S47" s="85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208" t="s">
        <v>746</v>
      </c>
      <c r="B48" s="75" t="s">
        <v>232</v>
      </c>
      <c r="C48" s="209" t="s">
        <v>602</v>
      </c>
      <c r="D48" s="77" t="s">
        <v>228</v>
      </c>
      <c r="E48" s="209">
        <v>57</v>
      </c>
      <c r="F48" s="209">
        <v>545</v>
      </c>
      <c r="G48" s="209">
        <v>2</v>
      </c>
      <c r="H48" s="209">
        <v>473</v>
      </c>
      <c r="I48" s="209">
        <v>474</v>
      </c>
      <c r="J48" s="209">
        <v>600.54999999999995</v>
      </c>
      <c r="K48" s="200" t="s">
        <v>230</v>
      </c>
      <c r="L48" s="200">
        <f t="shared" si="0"/>
        <v>99.367088607594937</v>
      </c>
      <c r="M48" s="210">
        <v>864</v>
      </c>
      <c r="N48" s="157" t="s">
        <v>282</v>
      </c>
      <c r="O48" s="211">
        <v>0.85</v>
      </c>
      <c r="P48" s="157" t="s">
        <v>747</v>
      </c>
      <c r="Q48" s="157" t="s">
        <v>748</v>
      </c>
      <c r="R48" s="157" t="s">
        <v>749</v>
      </c>
      <c r="S48" s="8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202"/>
      <c r="B49" s="82" t="s">
        <v>239</v>
      </c>
      <c r="C49" s="203"/>
      <c r="D49" s="203" t="s">
        <v>240</v>
      </c>
      <c r="E49" s="203">
        <v>595</v>
      </c>
      <c r="F49" s="203">
        <v>829</v>
      </c>
      <c r="G49" s="203">
        <v>1</v>
      </c>
      <c r="H49" s="203">
        <v>232</v>
      </c>
      <c r="I49" s="203">
        <v>233</v>
      </c>
      <c r="J49" s="203">
        <v>247.53</v>
      </c>
      <c r="K49" s="203" t="s">
        <v>242</v>
      </c>
      <c r="L49" s="204">
        <f t="shared" si="0"/>
        <v>99.141630901287556</v>
      </c>
      <c r="M49" s="204"/>
      <c r="N49" s="83"/>
      <c r="O49" s="205"/>
      <c r="P49" s="83"/>
      <c r="Q49" s="83"/>
      <c r="R49" s="83"/>
      <c r="S49" s="85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224" t="s">
        <v>750</v>
      </c>
      <c r="B50" s="75" t="s">
        <v>232</v>
      </c>
      <c r="C50" s="209" t="s">
        <v>602</v>
      </c>
      <c r="D50" s="77" t="s">
        <v>228</v>
      </c>
      <c r="E50" s="209">
        <v>57</v>
      </c>
      <c r="F50" s="209">
        <v>545</v>
      </c>
      <c r="G50" s="209">
        <v>2</v>
      </c>
      <c r="H50" s="209">
        <v>473</v>
      </c>
      <c r="I50" s="209">
        <v>474</v>
      </c>
      <c r="J50" s="209">
        <v>600.54999999999995</v>
      </c>
      <c r="K50" s="200" t="s">
        <v>230</v>
      </c>
      <c r="L50" s="200">
        <f t="shared" si="0"/>
        <v>99.367088607594937</v>
      </c>
      <c r="M50" s="210">
        <v>864</v>
      </c>
      <c r="N50" s="157" t="s">
        <v>282</v>
      </c>
      <c r="O50" s="211">
        <v>0.55000000000000004</v>
      </c>
      <c r="P50" s="157" t="s">
        <v>341</v>
      </c>
      <c r="Q50" s="157" t="s">
        <v>377</v>
      </c>
      <c r="R50" s="157" t="s">
        <v>590</v>
      </c>
      <c r="S50" s="8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202"/>
      <c r="B51" s="82" t="s">
        <v>239</v>
      </c>
      <c r="C51" s="203"/>
      <c r="D51" s="203" t="s">
        <v>240</v>
      </c>
      <c r="E51" s="203">
        <v>595</v>
      </c>
      <c r="F51" s="203">
        <v>829</v>
      </c>
      <c r="G51" s="203">
        <v>1</v>
      </c>
      <c r="H51" s="203">
        <v>232</v>
      </c>
      <c r="I51" s="203">
        <v>233</v>
      </c>
      <c r="J51" s="203">
        <v>247.53</v>
      </c>
      <c r="K51" s="203" t="s">
        <v>242</v>
      </c>
      <c r="L51" s="204">
        <f t="shared" si="0"/>
        <v>99.141630901287556</v>
      </c>
      <c r="M51" s="204"/>
      <c r="N51" s="83"/>
      <c r="O51" s="205"/>
      <c r="P51" s="83"/>
      <c r="Q51" s="83"/>
      <c r="R51" s="83"/>
      <c r="S51" s="85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213" t="s">
        <v>751</v>
      </c>
      <c r="B52" s="101" t="s">
        <v>232</v>
      </c>
      <c r="C52" s="124" t="s">
        <v>602</v>
      </c>
      <c r="D52" s="96" t="s">
        <v>228</v>
      </c>
      <c r="E52" s="124">
        <v>57</v>
      </c>
      <c r="F52" s="124">
        <v>545</v>
      </c>
      <c r="G52" s="124">
        <v>2</v>
      </c>
      <c r="H52" s="124">
        <v>473</v>
      </c>
      <c r="I52" s="124">
        <v>474</v>
      </c>
      <c r="J52" s="124">
        <v>592.51</v>
      </c>
      <c r="K52" s="214" t="s">
        <v>230</v>
      </c>
      <c r="L52" s="214">
        <f t="shared" si="0"/>
        <v>99.367088607594937</v>
      </c>
      <c r="M52" s="128">
        <v>862</v>
      </c>
      <c r="N52" s="215" t="s">
        <v>282</v>
      </c>
      <c r="O52" s="216">
        <v>0.55000000000000004</v>
      </c>
      <c r="P52" s="215" t="s">
        <v>342</v>
      </c>
      <c r="Q52" s="215" t="s">
        <v>737</v>
      </c>
      <c r="R52" s="215" t="s">
        <v>713</v>
      </c>
      <c r="S52" s="225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218"/>
      <c r="B53" s="114" t="s">
        <v>239</v>
      </c>
      <c r="C53" s="129"/>
      <c r="D53" s="129" t="s">
        <v>240</v>
      </c>
      <c r="E53" s="129">
        <v>595</v>
      </c>
      <c r="F53" s="129">
        <v>826</v>
      </c>
      <c r="G53" s="129">
        <v>1</v>
      </c>
      <c r="H53" s="129">
        <v>231</v>
      </c>
      <c r="I53" s="129">
        <v>233</v>
      </c>
      <c r="J53" s="129">
        <v>220.2</v>
      </c>
      <c r="K53" s="129" t="s">
        <v>242</v>
      </c>
      <c r="L53" s="219">
        <f t="shared" si="0"/>
        <v>98.712446351931334</v>
      </c>
      <c r="M53" s="219"/>
      <c r="N53" s="215"/>
      <c r="O53" s="216"/>
      <c r="P53" s="215"/>
      <c r="Q53" s="215"/>
      <c r="R53" s="215"/>
      <c r="S53" s="222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 t="s">
        <v>752</v>
      </c>
      <c r="B54" s="22" t="s">
        <v>232</v>
      </c>
      <c r="C54" s="33" t="s">
        <v>753</v>
      </c>
      <c r="D54" s="37" t="s">
        <v>228</v>
      </c>
      <c r="E54" s="33">
        <v>1</v>
      </c>
      <c r="F54" s="33">
        <v>107</v>
      </c>
      <c r="G54" s="33">
        <v>381</v>
      </c>
      <c r="H54" s="33">
        <v>473</v>
      </c>
      <c r="I54" s="33">
        <v>474</v>
      </c>
      <c r="J54" s="33">
        <v>114.8</v>
      </c>
      <c r="K54" s="39" t="s">
        <v>230</v>
      </c>
      <c r="L54" s="39">
        <f t="shared" si="0"/>
        <v>19.40928270042194</v>
      </c>
      <c r="M54" s="212">
        <v>424</v>
      </c>
      <c r="N54" s="158"/>
      <c r="O54" s="189"/>
      <c r="P54" s="61"/>
      <c r="Q54" s="61"/>
      <c r="R54" s="61"/>
      <c r="S54" s="62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207"/>
      <c r="B55" s="18" t="s">
        <v>239</v>
      </c>
      <c r="C55" s="196"/>
      <c r="D55" s="196" t="s">
        <v>240</v>
      </c>
      <c r="E55" s="196">
        <v>157</v>
      </c>
      <c r="F55" s="196">
        <v>388</v>
      </c>
      <c r="G55" s="196">
        <v>1</v>
      </c>
      <c r="H55" s="196">
        <v>231</v>
      </c>
      <c r="I55" s="196">
        <v>233</v>
      </c>
      <c r="J55" s="196">
        <v>223.06</v>
      </c>
      <c r="K55" s="196" t="s">
        <v>242</v>
      </c>
      <c r="L55" s="195">
        <f t="shared" si="0"/>
        <v>98.712446351931334</v>
      </c>
      <c r="M55" s="195"/>
      <c r="N55" s="74"/>
      <c r="O55" s="53"/>
      <c r="P55" s="52"/>
      <c r="Q55" s="52"/>
      <c r="R55" s="52"/>
      <c r="S55" s="58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206" t="s">
        <v>754</v>
      </c>
      <c r="B56" s="7" t="s">
        <v>239</v>
      </c>
      <c r="C56" s="24" t="s">
        <v>10</v>
      </c>
      <c r="D56" s="24" t="s">
        <v>240</v>
      </c>
      <c r="E56" s="24">
        <v>2</v>
      </c>
      <c r="F56" s="24">
        <v>61</v>
      </c>
      <c r="G56" s="24">
        <v>176</v>
      </c>
      <c r="H56" s="24">
        <v>232</v>
      </c>
      <c r="I56" s="24">
        <v>233</v>
      </c>
      <c r="J56" s="24">
        <v>50.92</v>
      </c>
      <c r="K56" s="24" t="s">
        <v>242</v>
      </c>
      <c r="L56" s="195">
        <f t="shared" si="0"/>
        <v>24.034334763948497</v>
      </c>
      <c r="M56" s="197">
        <v>119</v>
      </c>
      <c r="N56" s="69"/>
      <c r="O56" s="179"/>
      <c r="P56" s="64"/>
      <c r="Q56" s="64"/>
      <c r="R56" s="64"/>
      <c r="S56" s="59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208" t="s">
        <v>755</v>
      </c>
      <c r="B57" s="75" t="s">
        <v>232</v>
      </c>
      <c r="C57" s="209" t="s">
        <v>602</v>
      </c>
      <c r="D57" s="77" t="s">
        <v>228</v>
      </c>
      <c r="E57" s="209">
        <v>57</v>
      </c>
      <c r="F57" s="209">
        <v>545</v>
      </c>
      <c r="G57" s="209">
        <v>2</v>
      </c>
      <c r="H57" s="209">
        <v>473</v>
      </c>
      <c r="I57" s="209">
        <v>474</v>
      </c>
      <c r="J57" s="209">
        <v>590.01</v>
      </c>
      <c r="K57" s="200" t="s">
        <v>230</v>
      </c>
      <c r="L57" s="200">
        <f t="shared" si="0"/>
        <v>99.367088607594937</v>
      </c>
      <c r="M57" s="210">
        <v>862</v>
      </c>
      <c r="N57" s="157" t="s">
        <v>282</v>
      </c>
      <c r="O57" s="211">
        <v>0.55000000000000004</v>
      </c>
      <c r="P57" s="157" t="s">
        <v>341</v>
      </c>
      <c r="Q57" s="157" t="s">
        <v>459</v>
      </c>
      <c r="R57" s="157" t="s">
        <v>713</v>
      </c>
      <c r="S57" s="77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202"/>
      <c r="B58" s="82" t="s">
        <v>239</v>
      </c>
      <c r="C58" s="203"/>
      <c r="D58" s="203" t="s">
        <v>240</v>
      </c>
      <c r="E58" s="203">
        <v>595</v>
      </c>
      <c r="F58" s="203">
        <v>826</v>
      </c>
      <c r="G58" s="203">
        <v>1</v>
      </c>
      <c r="H58" s="203">
        <v>231</v>
      </c>
      <c r="I58" s="203">
        <v>233</v>
      </c>
      <c r="J58" s="203">
        <v>220.84</v>
      </c>
      <c r="K58" s="203" t="s">
        <v>242</v>
      </c>
      <c r="L58" s="204">
        <f t="shared" si="0"/>
        <v>98.712446351931334</v>
      </c>
      <c r="M58" s="204"/>
      <c r="N58" s="83"/>
      <c r="O58" s="205"/>
      <c r="P58" s="83"/>
      <c r="Q58" s="83"/>
      <c r="R58" s="83"/>
      <c r="S58" s="85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2"/>
      <c r="O59" s="53"/>
      <c r="P59" s="52"/>
      <c r="Q59" s="52"/>
      <c r="R59" s="52"/>
      <c r="S59" s="52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2"/>
      <c r="O60" s="53"/>
      <c r="P60" s="52"/>
      <c r="Q60" s="52"/>
      <c r="R60" s="52"/>
      <c r="S60" s="52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2"/>
      <c r="O61" s="53"/>
      <c r="P61" s="52"/>
      <c r="Q61" s="52"/>
      <c r="R61" s="52"/>
      <c r="S61" s="5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2"/>
      <c r="O62" s="53"/>
      <c r="P62" s="52"/>
      <c r="Q62" s="52"/>
      <c r="R62" s="52"/>
      <c r="S62" s="52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2"/>
      <c r="O63" s="53"/>
      <c r="P63" s="52"/>
      <c r="Q63" s="52"/>
      <c r="R63" s="52"/>
      <c r="S63" s="52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2"/>
      <c r="O64" s="53"/>
      <c r="P64" s="52"/>
      <c r="Q64" s="52"/>
      <c r="R64" s="52"/>
      <c r="S64" s="52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2"/>
      <c r="O65" s="53"/>
      <c r="P65" s="52"/>
      <c r="Q65" s="52"/>
      <c r="R65" s="52"/>
      <c r="S65" s="52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2"/>
      <c r="O74" s="53"/>
      <c r="P74" s="52"/>
      <c r="Q74" s="52"/>
      <c r="R74" s="52"/>
      <c r="S74" s="52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2"/>
      <c r="O75" s="53"/>
      <c r="P75" s="52"/>
      <c r="Q75" s="52"/>
      <c r="R75" s="52"/>
      <c r="S75" s="52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2"/>
      <c r="O76" s="53"/>
      <c r="P76" s="52"/>
      <c r="Q76" s="52"/>
      <c r="R76" s="52"/>
      <c r="S76" s="52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2"/>
      <c r="O77" s="53"/>
      <c r="P77" s="52"/>
      <c r="Q77" s="52"/>
      <c r="R77" s="52"/>
      <c r="S77" s="52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2"/>
      <c r="O78" s="53"/>
      <c r="P78" s="52"/>
      <c r="Q78" s="52"/>
      <c r="R78" s="52"/>
      <c r="S78" s="52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2"/>
      <c r="O79" s="53"/>
      <c r="P79" s="52"/>
      <c r="Q79" s="52"/>
      <c r="R79" s="52"/>
      <c r="S79" s="52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">
    <mergeCell ref="A1:K1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Z1000"/>
  <sheetViews>
    <sheetView showGridLines="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6.5" style="5" customWidth="1"/>
    <col min="3" max="3" width="18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12.33203125" style="5" customWidth="1"/>
    <col min="11" max="11" width="13.6640625" style="5" customWidth="1"/>
    <col min="12" max="12" width="36.83203125" style="5" customWidth="1"/>
    <col min="13" max="13" width="24.33203125" style="5" customWidth="1"/>
    <col min="14" max="14" width="8.6640625" style="5" customWidth="1"/>
    <col min="15" max="15" width="13.33203125" style="5" bestFit="1" customWidth="1"/>
    <col min="16" max="16" width="13.83203125" style="5" customWidth="1"/>
    <col min="17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68" x14ac:dyDescent="0.2">
      <c r="A2" s="54" t="s">
        <v>208</v>
      </c>
      <c r="B2" s="54" t="s">
        <v>209</v>
      </c>
      <c r="C2" s="55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207" t="s">
        <v>756</v>
      </c>
      <c r="B3" s="18" t="s">
        <v>232</v>
      </c>
      <c r="C3" s="196"/>
      <c r="D3" s="30" t="s">
        <v>228</v>
      </c>
      <c r="E3" s="196">
        <v>59</v>
      </c>
      <c r="F3" s="196">
        <v>486</v>
      </c>
      <c r="G3" s="196">
        <v>2</v>
      </c>
      <c r="H3" s="196">
        <v>415</v>
      </c>
      <c r="I3" s="196">
        <v>474</v>
      </c>
      <c r="J3" s="196">
        <v>519.04</v>
      </c>
      <c r="K3" s="196" t="s">
        <v>230</v>
      </c>
      <c r="L3" s="196">
        <f t="shared" ref="L3:L79" si="0">(H3-G3)/I3*100</f>
        <v>87.130801687763721</v>
      </c>
      <c r="M3" s="195">
        <v>486</v>
      </c>
      <c r="N3" s="74"/>
      <c r="O3" s="53"/>
      <c r="P3" s="52"/>
      <c r="Q3" s="52"/>
      <c r="R3" s="52"/>
      <c r="S3" s="58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52" t="s">
        <v>757</v>
      </c>
      <c r="B4" s="16" t="s">
        <v>232</v>
      </c>
      <c r="C4" s="33" t="s">
        <v>651</v>
      </c>
      <c r="D4" s="34" t="s">
        <v>228</v>
      </c>
      <c r="E4" s="33">
        <v>1</v>
      </c>
      <c r="F4" s="33">
        <v>111</v>
      </c>
      <c r="G4" s="33">
        <v>377</v>
      </c>
      <c r="H4" s="33">
        <v>473</v>
      </c>
      <c r="I4" s="33">
        <v>474</v>
      </c>
      <c r="J4" s="33">
        <v>114.42</v>
      </c>
      <c r="K4" s="39" t="s">
        <v>230</v>
      </c>
      <c r="L4" s="39">
        <f t="shared" si="0"/>
        <v>20.253164556962027</v>
      </c>
      <c r="M4" s="212">
        <v>433</v>
      </c>
      <c r="N4" s="74"/>
      <c r="O4" s="53"/>
      <c r="P4" s="52"/>
      <c r="Q4" s="52"/>
      <c r="R4" s="52"/>
      <c r="S4" s="58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64"/>
      <c r="B5" s="18" t="s">
        <v>239</v>
      </c>
      <c r="C5" s="196"/>
      <c r="D5" s="196" t="s">
        <v>240</v>
      </c>
      <c r="E5" s="196">
        <v>161</v>
      </c>
      <c r="F5" s="196">
        <v>397</v>
      </c>
      <c r="G5" s="196">
        <v>1</v>
      </c>
      <c r="H5" s="196">
        <v>233</v>
      </c>
      <c r="I5" s="196">
        <v>233</v>
      </c>
      <c r="J5" s="196">
        <v>250.76</v>
      </c>
      <c r="K5" s="196" t="s">
        <v>242</v>
      </c>
      <c r="L5" s="196">
        <f t="shared" si="0"/>
        <v>99.570815450643778</v>
      </c>
      <c r="M5" s="195"/>
      <c r="N5" s="74"/>
      <c r="O5" s="53"/>
      <c r="P5" s="52"/>
      <c r="Q5" s="52"/>
      <c r="R5" s="52"/>
      <c r="S5" s="58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4" t="s">
        <v>758</v>
      </c>
      <c r="B6" s="16" t="s">
        <v>232</v>
      </c>
      <c r="C6" s="33"/>
      <c r="D6" s="34" t="s">
        <v>228</v>
      </c>
      <c r="E6" s="33">
        <v>59</v>
      </c>
      <c r="F6" s="33">
        <v>162</v>
      </c>
      <c r="G6" s="33">
        <v>2</v>
      </c>
      <c r="H6" s="33">
        <v>108</v>
      </c>
      <c r="I6" s="33">
        <v>474</v>
      </c>
      <c r="J6" s="33">
        <v>73.39</v>
      </c>
      <c r="K6" s="39" t="s">
        <v>230</v>
      </c>
      <c r="L6" s="39">
        <f t="shared" si="0"/>
        <v>22.362869198312236</v>
      </c>
      <c r="M6" s="212">
        <v>212</v>
      </c>
      <c r="N6" s="74"/>
      <c r="O6" s="53"/>
      <c r="P6" s="52"/>
      <c r="Q6" s="52"/>
      <c r="R6" s="52"/>
      <c r="S6" s="58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07"/>
      <c r="B7" s="18" t="s">
        <v>232</v>
      </c>
      <c r="C7" s="196"/>
      <c r="D7" s="30" t="s">
        <v>228</v>
      </c>
      <c r="E7" s="196">
        <v>168</v>
      </c>
      <c r="F7" s="196">
        <v>212</v>
      </c>
      <c r="G7" s="196">
        <v>246</v>
      </c>
      <c r="H7" s="196">
        <v>291</v>
      </c>
      <c r="I7" s="196">
        <v>474</v>
      </c>
      <c r="J7" s="196">
        <v>27.55</v>
      </c>
      <c r="K7" s="196" t="s">
        <v>230</v>
      </c>
      <c r="L7" s="196">
        <f t="shared" si="0"/>
        <v>9.4936708860759502</v>
      </c>
      <c r="M7" s="195"/>
      <c r="N7" s="69"/>
      <c r="O7" s="179"/>
      <c r="P7" s="64"/>
      <c r="Q7" s="64"/>
      <c r="R7" s="64"/>
      <c r="S7" s="59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13" t="s">
        <v>759</v>
      </c>
      <c r="B8" s="124" t="s">
        <v>232</v>
      </c>
      <c r="C8" s="124" t="s">
        <v>760</v>
      </c>
      <c r="D8" s="124" t="s">
        <v>228</v>
      </c>
      <c r="E8" s="124">
        <v>58</v>
      </c>
      <c r="F8" s="124">
        <v>543</v>
      </c>
      <c r="G8" s="124">
        <v>2</v>
      </c>
      <c r="H8" s="124">
        <v>473</v>
      </c>
      <c r="I8" s="124">
        <v>474</v>
      </c>
      <c r="J8" s="124">
        <v>573.62</v>
      </c>
      <c r="K8" s="124" t="s">
        <v>230</v>
      </c>
      <c r="L8" s="124">
        <f t="shared" si="0"/>
        <v>99.367088607594937</v>
      </c>
      <c r="M8" s="124">
        <v>861</v>
      </c>
      <c r="N8" s="105" t="s">
        <v>282</v>
      </c>
      <c r="O8" s="181">
        <v>0.55000000000000004</v>
      </c>
      <c r="P8" s="105" t="s">
        <v>341</v>
      </c>
      <c r="Q8" s="105" t="s">
        <v>459</v>
      </c>
      <c r="R8" s="105" t="s">
        <v>360</v>
      </c>
      <c r="S8" s="96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218"/>
      <c r="B9" s="129" t="s">
        <v>239</v>
      </c>
      <c r="C9" s="129"/>
      <c r="D9" s="129" t="s">
        <v>240</v>
      </c>
      <c r="E9" s="129">
        <v>593</v>
      </c>
      <c r="F9" s="129">
        <v>824</v>
      </c>
      <c r="G9" s="129">
        <v>1</v>
      </c>
      <c r="H9" s="129">
        <v>230</v>
      </c>
      <c r="I9" s="129">
        <v>233</v>
      </c>
      <c r="J9" s="129">
        <v>256.25</v>
      </c>
      <c r="K9" s="129" t="s">
        <v>242</v>
      </c>
      <c r="L9" s="129">
        <f t="shared" si="0"/>
        <v>98.283261802575112</v>
      </c>
      <c r="M9" s="129"/>
      <c r="N9" s="103"/>
      <c r="O9" s="183"/>
      <c r="P9" s="103"/>
      <c r="Q9" s="103"/>
      <c r="R9" s="103"/>
      <c r="S9" s="103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213" t="s">
        <v>761</v>
      </c>
      <c r="B10" s="110" t="s">
        <v>232</v>
      </c>
      <c r="C10" s="124" t="s">
        <v>760</v>
      </c>
      <c r="D10" s="105" t="s">
        <v>228</v>
      </c>
      <c r="E10" s="124">
        <v>59</v>
      </c>
      <c r="F10" s="124">
        <v>543</v>
      </c>
      <c r="G10" s="124">
        <v>2</v>
      </c>
      <c r="H10" s="124">
        <v>473</v>
      </c>
      <c r="I10" s="124">
        <v>474</v>
      </c>
      <c r="J10" s="124">
        <v>588.16</v>
      </c>
      <c r="K10" s="124" t="s">
        <v>230</v>
      </c>
      <c r="L10" s="124">
        <f t="shared" si="0"/>
        <v>99.367088607594937</v>
      </c>
      <c r="M10" s="124">
        <v>865</v>
      </c>
      <c r="N10" s="105" t="s">
        <v>282</v>
      </c>
      <c r="O10" s="181">
        <v>0.54</v>
      </c>
      <c r="P10" s="105" t="s">
        <v>341</v>
      </c>
      <c r="Q10" s="105" t="s">
        <v>359</v>
      </c>
      <c r="R10" s="105" t="s">
        <v>762</v>
      </c>
      <c r="S10" s="105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218"/>
      <c r="B11" s="114" t="s">
        <v>239</v>
      </c>
      <c r="C11" s="129"/>
      <c r="D11" s="103" t="s">
        <v>240</v>
      </c>
      <c r="E11" s="129">
        <v>593</v>
      </c>
      <c r="F11" s="129">
        <v>829</v>
      </c>
      <c r="G11" s="129">
        <v>1</v>
      </c>
      <c r="H11" s="129">
        <v>233</v>
      </c>
      <c r="I11" s="129">
        <v>233</v>
      </c>
      <c r="J11" s="129">
        <v>249.21</v>
      </c>
      <c r="K11" s="129" t="s">
        <v>242</v>
      </c>
      <c r="L11" s="129">
        <f t="shared" si="0"/>
        <v>99.570815450643778</v>
      </c>
      <c r="M11" s="129"/>
      <c r="N11" s="103"/>
      <c r="O11" s="183"/>
      <c r="P11" s="103"/>
      <c r="Q11" s="103"/>
      <c r="R11" s="103"/>
      <c r="S11" s="103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213" t="s">
        <v>763</v>
      </c>
      <c r="B12" s="101" t="s">
        <v>232</v>
      </c>
      <c r="C12" s="124" t="s">
        <v>760</v>
      </c>
      <c r="D12" s="96" t="s">
        <v>228</v>
      </c>
      <c r="E12" s="124">
        <v>58</v>
      </c>
      <c r="F12" s="124">
        <v>543</v>
      </c>
      <c r="G12" s="124">
        <v>2</v>
      </c>
      <c r="H12" s="124">
        <v>473</v>
      </c>
      <c r="I12" s="124">
        <v>474</v>
      </c>
      <c r="J12" s="124">
        <v>573.62</v>
      </c>
      <c r="K12" s="214" t="s">
        <v>230</v>
      </c>
      <c r="L12" s="214">
        <f t="shared" si="0"/>
        <v>99.367088607594937</v>
      </c>
      <c r="M12" s="124">
        <v>861</v>
      </c>
      <c r="N12" s="105" t="s">
        <v>282</v>
      </c>
      <c r="O12" s="181">
        <v>0.54</v>
      </c>
      <c r="P12" s="105" t="s">
        <v>341</v>
      </c>
      <c r="Q12" s="105" t="s">
        <v>359</v>
      </c>
      <c r="R12" s="105" t="s">
        <v>762</v>
      </c>
      <c r="S12" s="105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218"/>
      <c r="B13" s="114" t="s">
        <v>239</v>
      </c>
      <c r="C13" s="129"/>
      <c r="D13" s="103" t="s">
        <v>240</v>
      </c>
      <c r="E13" s="129">
        <v>593</v>
      </c>
      <c r="F13" s="129">
        <v>824</v>
      </c>
      <c r="G13" s="129">
        <v>1</v>
      </c>
      <c r="H13" s="129">
        <v>230</v>
      </c>
      <c r="I13" s="129">
        <v>233</v>
      </c>
      <c r="J13" s="129">
        <v>256.25</v>
      </c>
      <c r="K13" s="129" t="s">
        <v>242</v>
      </c>
      <c r="L13" s="129">
        <f t="shared" si="0"/>
        <v>98.283261802575112</v>
      </c>
      <c r="M13" s="129"/>
      <c r="N13" s="103"/>
      <c r="O13" s="183"/>
      <c r="P13" s="103"/>
      <c r="Q13" s="103"/>
      <c r="R13" s="103"/>
      <c r="S13" s="103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213" t="s">
        <v>764</v>
      </c>
      <c r="B14" s="101" t="s">
        <v>232</v>
      </c>
      <c r="C14" s="124" t="s">
        <v>760</v>
      </c>
      <c r="D14" s="96" t="s">
        <v>228</v>
      </c>
      <c r="E14" s="124">
        <v>59</v>
      </c>
      <c r="F14" s="124">
        <v>543</v>
      </c>
      <c r="G14" s="124">
        <v>2</v>
      </c>
      <c r="H14" s="124">
        <v>473</v>
      </c>
      <c r="I14" s="124">
        <v>474</v>
      </c>
      <c r="J14" s="124">
        <v>588.16</v>
      </c>
      <c r="K14" s="214" t="s">
        <v>230</v>
      </c>
      <c r="L14" s="214">
        <f t="shared" si="0"/>
        <v>99.367088607594937</v>
      </c>
      <c r="M14" s="124">
        <v>865</v>
      </c>
      <c r="N14" s="105" t="s">
        <v>282</v>
      </c>
      <c r="O14" s="181">
        <v>0.54</v>
      </c>
      <c r="P14" s="105" t="s">
        <v>341</v>
      </c>
      <c r="Q14" s="105" t="s">
        <v>359</v>
      </c>
      <c r="R14" s="105" t="s">
        <v>762</v>
      </c>
      <c r="S14" s="105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18"/>
      <c r="B15" s="114" t="s">
        <v>239</v>
      </c>
      <c r="C15" s="129"/>
      <c r="D15" s="103" t="s">
        <v>240</v>
      </c>
      <c r="E15" s="129">
        <v>593</v>
      </c>
      <c r="F15" s="129">
        <v>829</v>
      </c>
      <c r="G15" s="129">
        <v>1</v>
      </c>
      <c r="H15" s="129">
        <v>233</v>
      </c>
      <c r="I15" s="129">
        <v>233</v>
      </c>
      <c r="J15" s="129">
        <v>249.21</v>
      </c>
      <c r="K15" s="129" t="s">
        <v>242</v>
      </c>
      <c r="L15" s="129">
        <f t="shared" si="0"/>
        <v>99.570815450643778</v>
      </c>
      <c r="M15" s="129"/>
      <c r="N15" s="103"/>
      <c r="O15" s="183"/>
      <c r="P15" s="103"/>
      <c r="Q15" s="103"/>
      <c r="R15" s="103"/>
      <c r="S15" s="103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208" t="s">
        <v>765</v>
      </c>
      <c r="B16" s="75" t="s">
        <v>232</v>
      </c>
      <c r="C16" s="209" t="s">
        <v>760</v>
      </c>
      <c r="D16" s="77" t="s">
        <v>228</v>
      </c>
      <c r="E16" s="209">
        <v>58</v>
      </c>
      <c r="F16" s="209">
        <v>543</v>
      </c>
      <c r="G16" s="209">
        <v>2</v>
      </c>
      <c r="H16" s="209">
        <v>473</v>
      </c>
      <c r="I16" s="209">
        <v>474</v>
      </c>
      <c r="J16" s="209">
        <v>572.48</v>
      </c>
      <c r="K16" s="200" t="s">
        <v>230</v>
      </c>
      <c r="L16" s="200">
        <f t="shared" si="0"/>
        <v>99.367088607594937</v>
      </c>
      <c r="M16" s="209">
        <v>861</v>
      </c>
      <c r="N16" s="84" t="s">
        <v>282</v>
      </c>
      <c r="O16" s="188">
        <v>0.55000000000000004</v>
      </c>
      <c r="P16" s="84" t="s">
        <v>341</v>
      </c>
      <c r="Q16" s="84" t="s">
        <v>572</v>
      </c>
      <c r="R16" s="84" t="s">
        <v>414</v>
      </c>
      <c r="S16" s="8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02"/>
      <c r="B17" s="82" t="s">
        <v>239</v>
      </c>
      <c r="C17" s="85"/>
      <c r="D17" s="85" t="s">
        <v>240</v>
      </c>
      <c r="E17" s="203">
        <v>593</v>
      </c>
      <c r="F17" s="203">
        <v>825</v>
      </c>
      <c r="G17" s="203">
        <v>1</v>
      </c>
      <c r="H17" s="203">
        <v>231</v>
      </c>
      <c r="I17" s="203">
        <v>233</v>
      </c>
      <c r="J17" s="203">
        <v>250.85</v>
      </c>
      <c r="K17" s="203" t="s">
        <v>242</v>
      </c>
      <c r="L17" s="203">
        <f t="shared" si="0"/>
        <v>98.712446351931334</v>
      </c>
      <c r="M17" s="203"/>
      <c r="N17" s="85"/>
      <c r="O17" s="191"/>
      <c r="P17" s="85"/>
      <c r="Q17" s="85"/>
      <c r="R17" s="85"/>
      <c r="S17" s="85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08" t="s">
        <v>766</v>
      </c>
      <c r="B18" s="75" t="s">
        <v>232</v>
      </c>
      <c r="C18" s="209" t="s">
        <v>760</v>
      </c>
      <c r="D18" s="77" t="s">
        <v>228</v>
      </c>
      <c r="E18" s="209">
        <v>59</v>
      </c>
      <c r="F18" s="209">
        <v>543</v>
      </c>
      <c r="G18" s="209">
        <v>2</v>
      </c>
      <c r="H18" s="209">
        <v>473</v>
      </c>
      <c r="I18" s="209">
        <v>474</v>
      </c>
      <c r="J18" s="209">
        <v>585.66999999999996</v>
      </c>
      <c r="K18" s="200" t="s">
        <v>230</v>
      </c>
      <c r="L18" s="200">
        <f t="shared" si="0"/>
        <v>99.367088607594937</v>
      </c>
      <c r="M18" s="209">
        <v>865</v>
      </c>
      <c r="N18" s="84" t="s">
        <v>282</v>
      </c>
      <c r="O18" s="188">
        <v>0.54</v>
      </c>
      <c r="P18" s="84" t="s">
        <v>341</v>
      </c>
      <c r="Q18" s="84" t="s">
        <v>572</v>
      </c>
      <c r="R18" s="84" t="s">
        <v>767</v>
      </c>
      <c r="S18" s="8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202"/>
      <c r="B19" s="82" t="s">
        <v>239</v>
      </c>
      <c r="C19" s="203"/>
      <c r="D19" s="85" t="s">
        <v>240</v>
      </c>
      <c r="E19" s="203">
        <v>593</v>
      </c>
      <c r="F19" s="203">
        <v>829</v>
      </c>
      <c r="G19" s="203">
        <v>1</v>
      </c>
      <c r="H19" s="203">
        <v>233</v>
      </c>
      <c r="I19" s="203">
        <v>233</v>
      </c>
      <c r="J19" s="203">
        <v>248.59</v>
      </c>
      <c r="K19" s="203" t="s">
        <v>242</v>
      </c>
      <c r="L19" s="203">
        <f t="shared" si="0"/>
        <v>99.570815450643778</v>
      </c>
      <c r="M19" s="203"/>
      <c r="N19" s="85"/>
      <c r="O19" s="191"/>
      <c r="P19" s="85"/>
      <c r="Q19" s="85"/>
      <c r="R19" s="85"/>
      <c r="S19" s="85"/>
      <c r="T19" s="4"/>
      <c r="U19" s="4"/>
      <c r="V19" s="4"/>
      <c r="W19" s="4"/>
      <c r="X19" s="4"/>
      <c r="Y19" s="4"/>
      <c r="Z19" s="4"/>
    </row>
    <row r="20" spans="1:26" ht="16.5" customHeight="1" x14ac:dyDescent="0.2">
      <c r="A20" s="208" t="s">
        <v>768</v>
      </c>
      <c r="B20" s="75" t="s">
        <v>232</v>
      </c>
      <c r="C20" s="209" t="s">
        <v>760</v>
      </c>
      <c r="D20" s="77" t="s">
        <v>228</v>
      </c>
      <c r="E20" s="209">
        <v>59</v>
      </c>
      <c r="F20" s="209">
        <v>543</v>
      </c>
      <c r="G20" s="209">
        <v>2</v>
      </c>
      <c r="H20" s="209">
        <v>473</v>
      </c>
      <c r="I20" s="209">
        <v>474</v>
      </c>
      <c r="J20" s="209">
        <v>588.09</v>
      </c>
      <c r="K20" s="200" t="s">
        <v>230</v>
      </c>
      <c r="L20" s="200">
        <f t="shared" si="0"/>
        <v>99.367088607594937</v>
      </c>
      <c r="M20" s="209">
        <v>865</v>
      </c>
      <c r="N20" s="84" t="s">
        <v>282</v>
      </c>
      <c r="O20" s="188">
        <v>0.54</v>
      </c>
      <c r="P20" s="84" t="s">
        <v>358</v>
      </c>
      <c r="Q20" s="84" t="s">
        <v>572</v>
      </c>
      <c r="R20" s="84" t="s">
        <v>769</v>
      </c>
      <c r="S20" s="84"/>
      <c r="T20" s="4"/>
      <c r="U20" s="4"/>
      <c r="V20" s="4"/>
      <c r="W20" s="4"/>
      <c r="X20" s="4"/>
      <c r="Y20" s="4"/>
      <c r="Z20" s="4"/>
    </row>
    <row r="21" spans="1:26" ht="12" customHeight="1" x14ac:dyDescent="0.2">
      <c r="A21" s="202"/>
      <c r="B21" s="82" t="s">
        <v>239</v>
      </c>
      <c r="C21" s="203"/>
      <c r="D21" s="85" t="s">
        <v>240</v>
      </c>
      <c r="E21" s="203">
        <v>593</v>
      </c>
      <c r="F21" s="203">
        <v>829</v>
      </c>
      <c r="G21" s="203">
        <v>1</v>
      </c>
      <c r="H21" s="203">
        <v>233</v>
      </c>
      <c r="I21" s="203">
        <v>233</v>
      </c>
      <c r="J21" s="203">
        <v>244.97</v>
      </c>
      <c r="K21" s="203" t="s">
        <v>242</v>
      </c>
      <c r="L21" s="203">
        <f t="shared" si="0"/>
        <v>99.570815450643778</v>
      </c>
      <c r="M21" s="203"/>
      <c r="N21" s="84"/>
      <c r="O21" s="188"/>
      <c r="P21" s="84"/>
      <c r="Q21" s="84"/>
      <c r="R21" s="84"/>
      <c r="S21" s="85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4" t="s">
        <v>770</v>
      </c>
      <c r="B22" s="22" t="s">
        <v>232</v>
      </c>
      <c r="C22" s="33" t="s">
        <v>771</v>
      </c>
      <c r="D22" s="37" t="s">
        <v>228</v>
      </c>
      <c r="E22" s="33">
        <v>1</v>
      </c>
      <c r="F22" s="33">
        <v>66</v>
      </c>
      <c r="G22" s="33">
        <v>407</v>
      </c>
      <c r="H22" s="33">
        <v>473</v>
      </c>
      <c r="I22" s="33">
        <v>474</v>
      </c>
      <c r="J22" s="33">
        <v>64.650000000000006</v>
      </c>
      <c r="K22" s="39" t="s">
        <v>230</v>
      </c>
      <c r="L22" s="39">
        <f t="shared" si="0"/>
        <v>13.924050632911392</v>
      </c>
      <c r="M22" s="212">
        <v>388</v>
      </c>
      <c r="N22" s="158"/>
      <c r="O22" s="189"/>
      <c r="P22" s="61"/>
      <c r="Q22" s="61"/>
      <c r="R22" s="61"/>
      <c r="S22" s="62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07"/>
      <c r="B23" s="18" t="s">
        <v>239</v>
      </c>
      <c r="C23" s="196"/>
      <c r="D23" s="30" t="s">
        <v>240</v>
      </c>
      <c r="E23" s="196">
        <v>116</v>
      </c>
      <c r="F23" s="196">
        <v>352</v>
      </c>
      <c r="G23" s="196">
        <v>1</v>
      </c>
      <c r="H23" s="196">
        <v>233</v>
      </c>
      <c r="I23" s="196">
        <v>233</v>
      </c>
      <c r="J23" s="196">
        <v>247.57</v>
      </c>
      <c r="K23" s="196" t="s">
        <v>242</v>
      </c>
      <c r="L23" s="196">
        <f t="shared" si="0"/>
        <v>99.570815450643778</v>
      </c>
      <c r="M23" s="195"/>
      <c r="N23" s="74"/>
      <c r="O23" s="53"/>
      <c r="P23" s="52"/>
      <c r="Q23" s="52"/>
      <c r="R23" s="52"/>
      <c r="S23" s="58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06" t="s">
        <v>772</v>
      </c>
      <c r="B24" s="7" t="s">
        <v>239</v>
      </c>
      <c r="C24" s="24"/>
      <c r="D24" s="26" t="s">
        <v>240</v>
      </c>
      <c r="E24" s="24">
        <v>4</v>
      </c>
      <c r="F24" s="24">
        <v>101</v>
      </c>
      <c r="G24" s="24">
        <v>135</v>
      </c>
      <c r="H24" s="24">
        <v>231</v>
      </c>
      <c r="I24" s="24">
        <v>233</v>
      </c>
      <c r="J24" s="24">
        <v>83.99</v>
      </c>
      <c r="K24" s="196" t="s">
        <v>242</v>
      </c>
      <c r="L24" s="24">
        <f t="shared" si="0"/>
        <v>41.201716738197426</v>
      </c>
      <c r="M24" s="197">
        <v>137</v>
      </c>
      <c r="N24" s="74"/>
      <c r="O24" s="53"/>
      <c r="P24" s="52"/>
      <c r="Q24" s="52"/>
      <c r="R24" s="52"/>
      <c r="S24" s="58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06" t="s">
        <v>773</v>
      </c>
      <c r="B25" s="7" t="s">
        <v>239</v>
      </c>
      <c r="C25" s="24"/>
      <c r="D25" s="26" t="s">
        <v>240</v>
      </c>
      <c r="E25" s="24">
        <v>8</v>
      </c>
      <c r="F25" s="24">
        <v>155</v>
      </c>
      <c r="G25" s="24">
        <v>91</v>
      </c>
      <c r="H25" s="24">
        <v>233</v>
      </c>
      <c r="I25" s="24">
        <v>233</v>
      </c>
      <c r="J25" s="24">
        <v>144.66</v>
      </c>
      <c r="K25" s="196" t="s">
        <v>242</v>
      </c>
      <c r="L25" s="24">
        <f t="shared" si="0"/>
        <v>60.944206008583691</v>
      </c>
      <c r="M25" s="197">
        <v>191</v>
      </c>
      <c r="N25" s="74"/>
      <c r="O25" s="53"/>
      <c r="P25" s="52"/>
      <c r="Q25" s="52"/>
      <c r="R25" s="52"/>
      <c r="S25" s="58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4" t="s">
        <v>774</v>
      </c>
      <c r="B26" s="22" t="s">
        <v>232</v>
      </c>
      <c r="C26" s="33" t="s">
        <v>775</v>
      </c>
      <c r="D26" s="37" t="s">
        <v>228</v>
      </c>
      <c r="E26" s="33">
        <v>2</v>
      </c>
      <c r="F26" s="33">
        <v>325</v>
      </c>
      <c r="G26" s="33">
        <v>165</v>
      </c>
      <c r="H26" s="33">
        <v>473</v>
      </c>
      <c r="I26" s="33">
        <v>474</v>
      </c>
      <c r="J26" s="33">
        <v>403.69</v>
      </c>
      <c r="K26" s="39" t="s">
        <v>230</v>
      </c>
      <c r="L26" s="39">
        <f t="shared" si="0"/>
        <v>64.978902953586498</v>
      </c>
      <c r="M26" s="212">
        <v>647</v>
      </c>
      <c r="N26" s="74"/>
      <c r="O26" s="53"/>
      <c r="P26" s="52"/>
      <c r="Q26" s="52"/>
      <c r="R26" s="52"/>
      <c r="S26" s="58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07"/>
      <c r="B27" s="18" t="s">
        <v>239</v>
      </c>
      <c r="C27" s="196"/>
      <c r="D27" s="30" t="s">
        <v>240</v>
      </c>
      <c r="E27" s="196">
        <v>375</v>
      </c>
      <c r="F27" s="196">
        <v>611</v>
      </c>
      <c r="G27" s="196">
        <v>1</v>
      </c>
      <c r="H27" s="196">
        <v>233</v>
      </c>
      <c r="I27" s="196">
        <v>233</v>
      </c>
      <c r="J27" s="196">
        <v>248.09</v>
      </c>
      <c r="K27" s="196" t="s">
        <v>242</v>
      </c>
      <c r="L27" s="196">
        <f t="shared" si="0"/>
        <v>99.570815450643778</v>
      </c>
      <c r="M27" s="195"/>
      <c r="N27" s="69"/>
      <c r="O27" s="179"/>
      <c r="P27" s="64"/>
      <c r="Q27" s="64"/>
      <c r="R27" s="64"/>
      <c r="S27" s="59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08" t="s">
        <v>776</v>
      </c>
      <c r="B28" s="75" t="s">
        <v>232</v>
      </c>
      <c r="C28" s="209" t="s">
        <v>760</v>
      </c>
      <c r="D28" s="77" t="s">
        <v>228</v>
      </c>
      <c r="E28" s="209">
        <v>59</v>
      </c>
      <c r="F28" s="209">
        <v>543</v>
      </c>
      <c r="G28" s="209">
        <v>2</v>
      </c>
      <c r="H28" s="209">
        <v>473</v>
      </c>
      <c r="I28" s="209">
        <v>474</v>
      </c>
      <c r="J28" s="209">
        <v>586.16</v>
      </c>
      <c r="K28" s="200" t="s">
        <v>230</v>
      </c>
      <c r="L28" s="200">
        <f t="shared" si="0"/>
        <v>99.367088607594937</v>
      </c>
      <c r="M28" s="209">
        <v>865</v>
      </c>
      <c r="N28" s="84" t="s">
        <v>282</v>
      </c>
      <c r="O28" s="188">
        <v>0.54</v>
      </c>
      <c r="P28" s="84" t="s">
        <v>341</v>
      </c>
      <c r="Q28" s="84" t="s">
        <v>572</v>
      </c>
      <c r="R28" s="84" t="s">
        <v>767</v>
      </c>
      <c r="S28" s="77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02"/>
      <c r="B29" s="82" t="s">
        <v>239</v>
      </c>
      <c r="C29" s="203"/>
      <c r="D29" s="85" t="s">
        <v>240</v>
      </c>
      <c r="E29" s="203">
        <v>593</v>
      </c>
      <c r="F29" s="203">
        <v>829</v>
      </c>
      <c r="G29" s="203">
        <v>1</v>
      </c>
      <c r="H29" s="203">
        <v>233</v>
      </c>
      <c r="I29" s="203">
        <v>233</v>
      </c>
      <c r="J29" s="203">
        <v>248.59</v>
      </c>
      <c r="K29" s="203" t="s">
        <v>242</v>
      </c>
      <c r="L29" s="203">
        <f t="shared" si="0"/>
        <v>99.570815450643778</v>
      </c>
      <c r="M29" s="203"/>
      <c r="N29" s="84"/>
      <c r="O29" s="188"/>
      <c r="P29" s="84"/>
      <c r="Q29" s="84"/>
      <c r="R29" s="84"/>
      <c r="S29" s="85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06" t="s">
        <v>777</v>
      </c>
      <c r="B30" s="7" t="s">
        <v>239</v>
      </c>
      <c r="C30" s="24" t="s">
        <v>778</v>
      </c>
      <c r="D30" s="26" t="s">
        <v>240</v>
      </c>
      <c r="E30" s="24">
        <v>72</v>
      </c>
      <c r="F30" s="24">
        <v>308</v>
      </c>
      <c r="G30" s="24">
        <v>1</v>
      </c>
      <c r="H30" s="24">
        <v>233</v>
      </c>
      <c r="I30" s="24">
        <v>233</v>
      </c>
      <c r="J30" s="24">
        <v>248.08</v>
      </c>
      <c r="K30" s="196" t="s">
        <v>242</v>
      </c>
      <c r="L30" s="24">
        <f t="shared" si="0"/>
        <v>99.570815450643778</v>
      </c>
      <c r="M30" s="197">
        <v>344</v>
      </c>
      <c r="N30" s="71"/>
      <c r="O30" s="223"/>
      <c r="P30" s="72"/>
      <c r="Q30" s="72"/>
      <c r="R30" s="72"/>
      <c r="S30" s="67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208" t="s">
        <v>779</v>
      </c>
      <c r="B31" s="75" t="s">
        <v>232</v>
      </c>
      <c r="C31" s="209" t="s">
        <v>760</v>
      </c>
      <c r="D31" s="77" t="s">
        <v>228</v>
      </c>
      <c r="E31" s="209">
        <v>59</v>
      </c>
      <c r="F31" s="209">
        <v>543</v>
      </c>
      <c r="G31" s="209">
        <v>2</v>
      </c>
      <c r="H31" s="209">
        <v>473</v>
      </c>
      <c r="I31" s="209">
        <v>474</v>
      </c>
      <c r="J31" s="209">
        <v>588.09</v>
      </c>
      <c r="K31" s="200" t="s">
        <v>230</v>
      </c>
      <c r="L31" s="200">
        <f t="shared" si="0"/>
        <v>99.367088607594937</v>
      </c>
      <c r="M31" s="209">
        <v>865</v>
      </c>
      <c r="N31" s="84" t="s">
        <v>282</v>
      </c>
      <c r="O31" s="188">
        <v>0.54</v>
      </c>
      <c r="P31" s="84" t="s">
        <v>358</v>
      </c>
      <c r="Q31" s="84" t="s">
        <v>572</v>
      </c>
      <c r="R31" s="84" t="s">
        <v>769</v>
      </c>
      <c r="S31" s="77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202"/>
      <c r="B32" s="82" t="s">
        <v>239</v>
      </c>
      <c r="C32" s="203"/>
      <c r="D32" s="85" t="s">
        <v>240</v>
      </c>
      <c r="E32" s="203">
        <v>593</v>
      </c>
      <c r="F32" s="203">
        <v>829</v>
      </c>
      <c r="G32" s="203">
        <v>1</v>
      </c>
      <c r="H32" s="203">
        <v>233</v>
      </c>
      <c r="I32" s="203">
        <v>233</v>
      </c>
      <c r="J32" s="203">
        <v>244.97</v>
      </c>
      <c r="K32" s="203" t="s">
        <v>242</v>
      </c>
      <c r="L32" s="203">
        <f t="shared" si="0"/>
        <v>99.570815450643778</v>
      </c>
      <c r="M32" s="203"/>
      <c r="N32" s="85"/>
      <c r="O32" s="191"/>
      <c r="P32" s="85"/>
      <c r="Q32" s="85"/>
      <c r="R32" s="85"/>
      <c r="S32" s="85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208" t="s">
        <v>780</v>
      </c>
      <c r="B33" s="75" t="s">
        <v>232</v>
      </c>
      <c r="C33" s="209" t="s">
        <v>760</v>
      </c>
      <c r="D33" s="77" t="s">
        <v>228</v>
      </c>
      <c r="E33" s="209">
        <v>59</v>
      </c>
      <c r="F33" s="209">
        <v>543</v>
      </c>
      <c r="G33" s="209">
        <v>2</v>
      </c>
      <c r="H33" s="209">
        <v>473</v>
      </c>
      <c r="I33" s="209">
        <v>474</v>
      </c>
      <c r="J33" s="209">
        <v>585.66999999999996</v>
      </c>
      <c r="K33" s="200" t="s">
        <v>230</v>
      </c>
      <c r="L33" s="200">
        <f t="shared" si="0"/>
        <v>99.367088607594937</v>
      </c>
      <c r="M33" s="209">
        <v>865</v>
      </c>
      <c r="N33" s="84" t="s">
        <v>282</v>
      </c>
      <c r="O33" s="188">
        <v>0.54</v>
      </c>
      <c r="P33" s="84" t="s">
        <v>341</v>
      </c>
      <c r="Q33" s="84" t="s">
        <v>572</v>
      </c>
      <c r="R33" s="84" t="s">
        <v>767</v>
      </c>
      <c r="S33" s="8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202"/>
      <c r="B34" s="82" t="s">
        <v>239</v>
      </c>
      <c r="C34" s="203"/>
      <c r="D34" s="85" t="s">
        <v>240</v>
      </c>
      <c r="E34" s="203">
        <v>593</v>
      </c>
      <c r="F34" s="203">
        <v>829</v>
      </c>
      <c r="G34" s="203">
        <v>1</v>
      </c>
      <c r="H34" s="203">
        <v>233</v>
      </c>
      <c r="I34" s="203">
        <v>233</v>
      </c>
      <c r="J34" s="203">
        <v>247.27</v>
      </c>
      <c r="K34" s="203" t="s">
        <v>242</v>
      </c>
      <c r="L34" s="203">
        <f t="shared" si="0"/>
        <v>99.570815450643778</v>
      </c>
      <c r="M34" s="203"/>
      <c r="N34" s="84"/>
      <c r="O34" s="188"/>
      <c r="P34" s="84"/>
      <c r="Q34" s="84"/>
      <c r="R34" s="84"/>
      <c r="S34" s="85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206" t="s">
        <v>781</v>
      </c>
      <c r="B35" s="7" t="s">
        <v>239</v>
      </c>
      <c r="C35" s="24"/>
      <c r="D35" s="26" t="s">
        <v>240</v>
      </c>
      <c r="E35" s="24">
        <v>5</v>
      </c>
      <c r="F35" s="24">
        <v>190</v>
      </c>
      <c r="G35" s="24">
        <v>49</v>
      </c>
      <c r="H35" s="24">
        <v>231</v>
      </c>
      <c r="I35" s="24">
        <v>233</v>
      </c>
      <c r="J35" s="24">
        <v>191.44</v>
      </c>
      <c r="K35" s="196" t="s">
        <v>242</v>
      </c>
      <c r="L35" s="24">
        <f t="shared" si="0"/>
        <v>78.111587982832617</v>
      </c>
      <c r="M35" s="197">
        <v>226</v>
      </c>
      <c r="N35" s="71"/>
      <c r="O35" s="223"/>
      <c r="P35" s="72"/>
      <c r="Q35" s="72"/>
      <c r="R35" s="72"/>
      <c r="S35" s="67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208" t="s">
        <v>782</v>
      </c>
      <c r="B36" s="75" t="s">
        <v>232</v>
      </c>
      <c r="C36" s="209" t="s">
        <v>760</v>
      </c>
      <c r="D36" s="77" t="s">
        <v>228</v>
      </c>
      <c r="E36" s="209">
        <v>59</v>
      </c>
      <c r="F36" s="209">
        <v>543</v>
      </c>
      <c r="G36" s="209">
        <v>2</v>
      </c>
      <c r="H36" s="209">
        <v>473</v>
      </c>
      <c r="I36" s="209">
        <v>474</v>
      </c>
      <c r="J36" s="209">
        <v>585.66999999999996</v>
      </c>
      <c r="K36" s="200" t="s">
        <v>230</v>
      </c>
      <c r="L36" s="200">
        <f t="shared" si="0"/>
        <v>99.367088607594937</v>
      </c>
      <c r="M36" s="209">
        <v>865</v>
      </c>
      <c r="N36" s="84" t="s">
        <v>282</v>
      </c>
      <c r="O36" s="188">
        <v>0.54</v>
      </c>
      <c r="P36" s="84" t="s">
        <v>358</v>
      </c>
      <c r="Q36" s="84" t="s">
        <v>572</v>
      </c>
      <c r="R36" s="84" t="s">
        <v>767</v>
      </c>
      <c r="S36" s="77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202"/>
      <c r="B37" s="82" t="s">
        <v>239</v>
      </c>
      <c r="C37" s="203"/>
      <c r="D37" s="85" t="s">
        <v>240</v>
      </c>
      <c r="E37" s="203">
        <v>593</v>
      </c>
      <c r="F37" s="203">
        <v>829</v>
      </c>
      <c r="G37" s="203">
        <v>1</v>
      </c>
      <c r="H37" s="203">
        <v>233</v>
      </c>
      <c r="I37" s="203">
        <v>233</v>
      </c>
      <c r="J37" s="203">
        <v>247.27</v>
      </c>
      <c r="K37" s="203" t="s">
        <v>242</v>
      </c>
      <c r="L37" s="203">
        <f t="shared" si="0"/>
        <v>99.570815450643778</v>
      </c>
      <c r="M37" s="203"/>
      <c r="N37" s="85"/>
      <c r="O37" s="191"/>
      <c r="P37" s="85"/>
      <c r="Q37" s="85"/>
      <c r="R37" s="85"/>
      <c r="S37" s="85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208" t="s">
        <v>783</v>
      </c>
      <c r="B38" s="75" t="s">
        <v>232</v>
      </c>
      <c r="C38" s="209" t="s">
        <v>760</v>
      </c>
      <c r="D38" s="77" t="s">
        <v>228</v>
      </c>
      <c r="E38" s="209">
        <v>59</v>
      </c>
      <c r="F38" s="209">
        <v>543</v>
      </c>
      <c r="G38" s="209">
        <v>2</v>
      </c>
      <c r="H38" s="209">
        <v>473</v>
      </c>
      <c r="I38" s="209">
        <v>474</v>
      </c>
      <c r="J38" s="209">
        <v>584.74</v>
      </c>
      <c r="K38" s="200" t="s">
        <v>230</v>
      </c>
      <c r="L38" s="200">
        <f t="shared" si="0"/>
        <v>99.367088607594937</v>
      </c>
      <c r="M38" s="209">
        <v>865</v>
      </c>
      <c r="N38" s="84" t="s">
        <v>282</v>
      </c>
      <c r="O38" s="188">
        <v>0.54</v>
      </c>
      <c r="P38" s="84" t="s">
        <v>341</v>
      </c>
      <c r="Q38" s="84" t="s">
        <v>572</v>
      </c>
      <c r="R38" s="84" t="s">
        <v>784</v>
      </c>
      <c r="S38" s="8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202"/>
      <c r="B39" s="82" t="s">
        <v>239</v>
      </c>
      <c r="C39" s="203"/>
      <c r="D39" s="85" t="s">
        <v>240</v>
      </c>
      <c r="E39" s="85">
        <v>593</v>
      </c>
      <c r="F39" s="203">
        <v>829</v>
      </c>
      <c r="G39" s="203">
        <v>1</v>
      </c>
      <c r="H39" s="203">
        <v>233</v>
      </c>
      <c r="I39" s="203">
        <v>233</v>
      </c>
      <c r="J39" s="203">
        <v>246.2</v>
      </c>
      <c r="K39" s="203" t="s">
        <v>242</v>
      </c>
      <c r="L39" s="203">
        <f t="shared" si="0"/>
        <v>99.570815450643778</v>
      </c>
      <c r="M39" s="203"/>
      <c r="N39" s="84"/>
      <c r="O39" s="188"/>
      <c r="P39" s="84"/>
      <c r="Q39" s="84"/>
      <c r="R39" s="84"/>
      <c r="S39" s="85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206" t="s">
        <v>785</v>
      </c>
      <c r="B40" s="7" t="s">
        <v>239</v>
      </c>
      <c r="C40" s="24"/>
      <c r="D40" s="26" t="s">
        <v>240</v>
      </c>
      <c r="E40" s="24">
        <v>58</v>
      </c>
      <c r="F40" s="24">
        <v>438</v>
      </c>
      <c r="G40" s="24">
        <v>2</v>
      </c>
      <c r="H40" s="24">
        <v>382</v>
      </c>
      <c r="I40" s="24">
        <v>474</v>
      </c>
      <c r="J40" s="24">
        <v>452.69</v>
      </c>
      <c r="K40" s="196" t="s">
        <v>242</v>
      </c>
      <c r="L40" s="24">
        <f t="shared" si="0"/>
        <v>80.168776371308013</v>
      </c>
      <c r="M40" s="197">
        <v>438</v>
      </c>
      <c r="N40" s="158"/>
      <c r="O40" s="189"/>
      <c r="P40" s="61"/>
      <c r="Q40" s="61"/>
      <c r="R40" s="61"/>
      <c r="S40" s="62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206" t="s">
        <v>786</v>
      </c>
      <c r="B41" s="7" t="s">
        <v>239</v>
      </c>
      <c r="C41" s="24"/>
      <c r="D41" s="26" t="s">
        <v>240</v>
      </c>
      <c r="E41" s="24">
        <v>58</v>
      </c>
      <c r="F41" s="24">
        <v>438</v>
      </c>
      <c r="G41" s="24">
        <v>2</v>
      </c>
      <c r="H41" s="24">
        <v>382</v>
      </c>
      <c r="I41" s="24">
        <v>474</v>
      </c>
      <c r="J41" s="24">
        <v>452.69</v>
      </c>
      <c r="K41" s="196" t="s">
        <v>242</v>
      </c>
      <c r="L41" s="24">
        <f t="shared" si="0"/>
        <v>80.168776371308013</v>
      </c>
      <c r="M41" s="197">
        <v>438</v>
      </c>
      <c r="N41" s="74"/>
      <c r="O41" s="53"/>
      <c r="P41" s="52"/>
      <c r="Q41" s="52"/>
      <c r="R41" s="52"/>
      <c r="S41" s="58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 t="s">
        <v>787</v>
      </c>
      <c r="B42" s="22" t="s">
        <v>232</v>
      </c>
      <c r="C42" s="33" t="s">
        <v>651</v>
      </c>
      <c r="D42" s="37" t="s">
        <v>228</v>
      </c>
      <c r="E42" s="33">
        <v>1</v>
      </c>
      <c r="F42" s="33">
        <v>111</v>
      </c>
      <c r="G42" s="33">
        <v>377</v>
      </c>
      <c r="H42" s="33">
        <v>473</v>
      </c>
      <c r="I42" s="33">
        <v>474</v>
      </c>
      <c r="J42" s="33">
        <v>110.6</v>
      </c>
      <c r="K42" s="39" t="s">
        <v>230</v>
      </c>
      <c r="L42" s="39">
        <f t="shared" si="0"/>
        <v>20.253164556962027</v>
      </c>
      <c r="M42" s="212">
        <v>429</v>
      </c>
      <c r="N42" s="74"/>
      <c r="O42" s="53"/>
      <c r="P42" s="52"/>
      <c r="Q42" s="52"/>
      <c r="R42" s="52"/>
      <c r="S42" s="58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207"/>
      <c r="B43" s="18" t="s">
        <v>239</v>
      </c>
      <c r="C43" s="196"/>
      <c r="D43" s="30" t="s">
        <v>240</v>
      </c>
      <c r="E43" s="196">
        <v>161</v>
      </c>
      <c r="F43" s="196">
        <v>393</v>
      </c>
      <c r="G43" s="196">
        <v>1</v>
      </c>
      <c r="H43" s="196">
        <v>231</v>
      </c>
      <c r="I43" s="196">
        <v>233</v>
      </c>
      <c r="J43" s="196">
        <v>251.84</v>
      </c>
      <c r="K43" s="196" t="s">
        <v>242</v>
      </c>
      <c r="L43" s="196">
        <f t="shared" si="0"/>
        <v>98.712446351931334</v>
      </c>
      <c r="M43" s="195"/>
      <c r="N43" s="74"/>
      <c r="O43" s="53"/>
      <c r="P43" s="52"/>
      <c r="Q43" s="52"/>
      <c r="R43" s="52"/>
      <c r="S43" s="58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206" t="s">
        <v>788</v>
      </c>
      <c r="B44" s="7" t="s">
        <v>239</v>
      </c>
      <c r="C44" s="24"/>
      <c r="D44" s="26" t="s">
        <v>240</v>
      </c>
      <c r="E44" s="24">
        <v>2</v>
      </c>
      <c r="F44" s="24">
        <v>218</v>
      </c>
      <c r="G44" s="24">
        <v>23</v>
      </c>
      <c r="H44" s="24">
        <v>233</v>
      </c>
      <c r="I44" s="24">
        <v>233</v>
      </c>
      <c r="J44" s="24">
        <v>227.35</v>
      </c>
      <c r="K44" s="196" t="s">
        <v>242</v>
      </c>
      <c r="L44" s="24">
        <f t="shared" si="0"/>
        <v>90.128755364806864</v>
      </c>
      <c r="M44" s="197">
        <v>254</v>
      </c>
      <c r="N44" s="69"/>
      <c r="O44" s="179"/>
      <c r="P44" s="64"/>
      <c r="Q44" s="64"/>
      <c r="R44" s="64"/>
      <c r="S44" s="59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208" t="s">
        <v>1212</v>
      </c>
      <c r="B45" s="75" t="s">
        <v>232</v>
      </c>
      <c r="C45" s="209" t="s">
        <v>760</v>
      </c>
      <c r="D45" s="77" t="s">
        <v>228</v>
      </c>
      <c r="E45" s="209">
        <v>59</v>
      </c>
      <c r="F45" s="209">
        <v>543</v>
      </c>
      <c r="G45" s="209">
        <v>2</v>
      </c>
      <c r="H45" s="209">
        <v>473</v>
      </c>
      <c r="I45" s="209">
        <v>474</v>
      </c>
      <c r="J45" s="209">
        <v>588</v>
      </c>
      <c r="K45" s="200">
        <v>25.5</v>
      </c>
      <c r="L45" s="200">
        <f t="shared" si="0"/>
        <v>99.367088607594937</v>
      </c>
      <c r="M45" s="209">
        <v>865</v>
      </c>
      <c r="N45" s="84" t="s">
        <v>282</v>
      </c>
      <c r="O45" s="188">
        <v>0.54</v>
      </c>
      <c r="P45" s="84" t="s">
        <v>358</v>
      </c>
      <c r="Q45" s="84" t="s">
        <v>572</v>
      </c>
      <c r="R45" s="84" t="s">
        <v>767</v>
      </c>
      <c r="S45" s="77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202"/>
      <c r="B46" s="82" t="s">
        <v>239</v>
      </c>
      <c r="C46" s="203"/>
      <c r="D46" s="85" t="s">
        <v>240</v>
      </c>
      <c r="E46" s="203">
        <v>593</v>
      </c>
      <c r="F46" s="203">
        <v>829</v>
      </c>
      <c r="G46" s="203">
        <v>1</v>
      </c>
      <c r="H46" s="203">
        <v>233</v>
      </c>
      <c r="I46" s="203">
        <v>233</v>
      </c>
      <c r="J46" s="203">
        <v>248.59</v>
      </c>
      <c r="K46" s="203" t="s">
        <v>242</v>
      </c>
      <c r="L46" s="203">
        <f t="shared" si="0"/>
        <v>99.570815450643778</v>
      </c>
      <c r="M46" s="203"/>
      <c r="N46" s="85"/>
      <c r="O46" s="191"/>
      <c r="P46" s="85"/>
      <c r="Q46" s="85"/>
      <c r="R46" s="85"/>
      <c r="S46" s="85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208" t="s">
        <v>789</v>
      </c>
      <c r="B47" s="75" t="s">
        <v>232</v>
      </c>
      <c r="C47" s="209" t="s">
        <v>760</v>
      </c>
      <c r="D47" s="77" t="s">
        <v>228</v>
      </c>
      <c r="E47" s="209">
        <v>59</v>
      </c>
      <c r="F47" s="209">
        <v>543</v>
      </c>
      <c r="G47" s="209">
        <v>2</v>
      </c>
      <c r="H47" s="209">
        <v>473</v>
      </c>
      <c r="I47" s="209">
        <v>474</v>
      </c>
      <c r="J47" s="209">
        <v>588</v>
      </c>
      <c r="K47" s="200">
        <v>25.5</v>
      </c>
      <c r="L47" s="200">
        <f t="shared" si="0"/>
        <v>99.367088607594937</v>
      </c>
      <c r="M47" s="209">
        <v>865</v>
      </c>
      <c r="N47" s="84" t="s">
        <v>282</v>
      </c>
      <c r="O47" s="188">
        <v>0.54</v>
      </c>
      <c r="P47" s="84" t="s">
        <v>358</v>
      </c>
      <c r="Q47" s="84" t="s">
        <v>572</v>
      </c>
      <c r="R47" s="84" t="s">
        <v>767</v>
      </c>
      <c r="S47" s="8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202"/>
      <c r="B48" s="82" t="s">
        <v>239</v>
      </c>
      <c r="C48" s="203"/>
      <c r="D48" s="85" t="s">
        <v>240</v>
      </c>
      <c r="E48" s="203">
        <v>593</v>
      </c>
      <c r="F48" s="203">
        <v>829</v>
      </c>
      <c r="G48" s="203">
        <v>1</v>
      </c>
      <c r="H48" s="203">
        <v>233</v>
      </c>
      <c r="I48" s="203">
        <v>233</v>
      </c>
      <c r="J48" s="203">
        <v>248.59</v>
      </c>
      <c r="K48" s="203" t="s">
        <v>242</v>
      </c>
      <c r="L48" s="203">
        <f t="shared" si="0"/>
        <v>99.570815450643778</v>
      </c>
      <c r="M48" s="203"/>
      <c r="N48" s="84"/>
      <c r="O48" s="188"/>
      <c r="P48" s="84"/>
      <c r="Q48" s="84"/>
      <c r="R48" s="84"/>
      <c r="S48" s="85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 t="s">
        <v>790</v>
      </c>
      <c r="B49" s="22" t="s">
        <v>232</v>
      </c>
      <c r="C49" s="33" t="s">
        <v>791</v>
      </c>
      <c r="D49" s="37" t="s">
        <v>228</v>
      </c>
      <c r="E49" s="33">
        <v>1</v>
      </c>
      <c r="F49" s="33">
        <v>209</v>
      </c>
      <c r="G49" s="33">
        <v>279</v>
      </c>
      <c r="H49" s="33">
        <v>473</v>
      </c>
      <c r="I49" s="33">
        <v>474</v>
      </c>
      <c r="J49" s="33">
        <v>230.74</v>
      </c>
      <c r="K49" s="39">
        <v>25.5</v>
      </c>
      <c r="L49" s="39">
        <f t="shared" si="0"/>
        <v>40.928270042194093</v>
      </c>
      <c r="M49" s="212">
        <v>531</v>
      </c>
      <c r="N49" s="158"/>
      <c r="O49" s="189"/>
      <c r="P49" s="61"/>
      <c r="Q49" s="61"/>
      <c r="R49" s="61"/>
      <c r="S49" s="62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207"/>
      <c r="B50" s="18" t="s">
        <v>239</v>
      </c>
      <c r="C50" s="196"/>
      <c r="D50" s="30" t="s">
        <v>240</v>
      </c>
      <c r="E50" s="196">
        <v>259</v>
      </c>
      <c r="F50" s="196">
        <v>495</v>
      </c>
      <c r="G50" s="196">
        <v>1</v>
      </c>
      <c r="H50" s="196">
        <v>233</v>
      </c>
      <c r="I50" s="196">
        <v>233</v>
      </c>
      <c r="J50" s="196">
        <v>248.71</v>
      </c>
      <c r="K50" s="196" t="s">
        <v>242</v>
      </c>
      <c r="L50" s="196">
        <f t="shared" si="0"/>
        <v>99.570815450643778</v>
      </c>
      <c r="M50" s="195"/>
      <c r="N50" s="74"/>
      <c r="O50" s="53"/>
      <c r="P50" s="52"/>
      <c r="Q50" s="52"/>
      <c r="R50" s="52"/>
      <c r="S50" s="58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 t="s">
        <v>792</v>
      </c>
      <c r="B51" s="22" t="s">
        <v>232</v>
      </c>
      <c r="C51" s="33" t="s">
        <v>10</v>
      </c>
      <c r="D51" s="37" t="s">
        <v>228</v>
      </c>
      <c r="E51" s="33">
        <v>5</v>
      </c>
      <c r="F51" s="33">
        <v>233</v>
      </c>
      <c r="G51" s="33">
        <v>103</v>
      </c>
      <c r="H51" s="33">
        <v>335</v>
      </c>
      <c r="I51" s="33">
        <v>474</v>
      </c>
      <c r="J51" s="33">
        <v>301.52999999999997</v>
      </c>
      <c r="K51" s="39">
        <v>25.5</v>
      </c>
      <c r="L51" s="39">
        <f t="shared" si="0"/>
        <v>48.945147679324897</v>
      </c>
      <c r="M51" s="212">
        <v>468</v>
      </c>
      <c r="N51" s="74"/>
      <c r="O51" s="53"/>
      <c r="P51" s="52"/>
      <c r="Q51" s="52"/>
      <c r="R51" s="52"/>
      <c r="S51" s="58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207"/>
      <c r="B52" s="18" t="s">
        <v>239</v>
      </c>
      <c r="C52" s="196"/>
      <c r="D52" s="30" t="s">
        <v>240</v>
      </c>
      <c r="E52" s="196">
        <v>231</v>
      </c>
      <c r="F52" s="196">
        <v>432</v>
      </c>
      <c r="G52" s="196">
        <v>34</v>
      </c>
      <c r="H52" s="196">
        <v>231</v>
      </c>
      <c r="I52" s="196">
        <v>233</v>
      </c>
      <c r="J52" s="196">
        <v>207.26</v>
      </c>
      <c r="K52" s="196" t="s">
        <v>242</v>
      </c>
      <c r="L52" s="196">
        <f t="shared" si="0"/>
        <v>84.549356223175963</v>
      </c>
      <c r="M52" s="195"/>
      <c r="N52" s="74"/>
      <c r="O52" s="53"/>
      <c r="P52" s="52"/>
      <c r="Q52" s="52"/>
      <c r="R52" s="52"/>
      <c r="S52" s="58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 t="s">
        <v>793</v>
      </c>
      <c r="B53" s="22" t="s">
        <v>232</v>
      </c>
      <c r="C53" s="33" t="s">
        <v>10</v>
      </c>
      <c r="D53" s="37" t="s">
        <v>228</v>
      </c>
      <c r="E53" s="33">
        <v>5</v>
      </c>
      <c r="F53" s="33">
        <v>233</v>
      </c>
      <c r="G53" s="33">
        <v>103</v>
      </c>
      <c r="H53" s="33">
        <v>335</v>
      </c>
      <c r="I53" s="33">
        <v>474</v>
      </c>
      <c r="J53" s="33">
        <v>304.19</v>
      </c>
      <c r="K53" s="39">
        <v>25.5</v>
      </c>
      <c r="L53" s="39">
        <f t="shared" si="0"/>
        <v>48.945147679324897</v>
      </c>
      <c r="M53" s="212">
        <v>468</v>
      </c>
      <c r="N53" s="74"/>
      <c r="O53" s="53"/>
      <c r="P53" s="52"/>
      <c r="Q53" s="52"/>
      <c r="R53" s="52"/>
      <c r="S53" s="58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207"/>
      <c r="B54" s="18" t="s">
        <v>239</v>
      </c>
      <c r="C54" s="196"/>
      <c r="D54" s="30" t="s">
        <v>240</v>
      </c>
      <c r="E54" s="196">
        <v>231</v>
      </c>
      <c r="F54" s="196">
        <v>432</v>
      </c>
      <c r="G54" s="196">
        <v>34</v>
      </c>
      <c r="H54" s="196">
        <v>231</v>
      </c>
      <c r="I54" s="196">
        <v>233</v>
      </c>
      <c r="J54" s="196">
        <v>207.12</v>
      </c>
      <c r="K54" s="196" t="s">
        <v>242</v>
      </c>
      <c r="L54" s="196">
        <f t="shared" si="0"/>
        <v>84.549356223175963</v>
      </c>
      <c r="M54" s="195"/>
      <c r="N54" s="74"/>
      <c r="O54" s="53"/>
      <c r="P54" s="52"/>
      <c r="Q54" s="52"/>
      <c r="R54" s="52"/>
      <c r="S54" s="58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206" t="s">
        <v>794</v>
      </c>
      <c r="B55" s="7" t="s">
        <v>232</v>
      </c>
      <c r="C55" s="24" t="s">
        <v>10</v>
      </c>
      <c r="D55" s="26" t="s">
        <v>228</v>
      </c>
      <c r="E55" s="24">
        <v>1</v>
      </c>
      <c r="F55" s="24">
        <v>189</v>
      </c>
      <c r="G55" s="24">
        <v>299</v>
      </c>
      <c r="H55" s="24">
        <v>473</v>
      </c>
      <c r="I55" s="24">
        <v>474</v>
      </c>
      <c r="J55" s="196">
        <v>205.61</v>
      </c>
      <c r="K55" s="196">
        <v>25.5</v>
      </c>
      <c r="L55" s="24">
        <f t="shared" si="0"/>
        <v>36.708860759493675</v>
      </c>
      <c r="M55" s="197">
        <v>191</v>
      </c>
      <c r="N55" s="74"/>
      <c r="O55" s="53"/>
      <c r="P55" s="52"/>
      <c r="Q55" s="52"/>
      <c r="R55" s="52"/>
      <c r="S55" s="58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206" t="s">
        <v>795</v>
      </c>
      <c r="B56" s="7" t="s">
        <v>239</v>
      </c>
      <c r="C56" s="24" t="s">
        <v>796</v>
      </c>
      <c r="D56" s="26" t="s">
        <v>240</v>
      </c>
      <c r="E56" s="24">
        <v>73</v>
      </c>
      <c r="F56" s="24">
        <v>309</v>
      </c>
      <c r="G56" s="24">
        <v>1</v>
      </c>
      <c r="H56" s="24">
        <v>233</v>
      </c>
      <c r="I56" s="24">
        <v>233</v>
      </c>
      <c r="J56" s="24">
        <v>251.68</v>
      </c>
      <c r="K56" s="24" t="s">
        <v>242</v>
      </c>
      <c r="L56" s="24">
        <f t="shared" si="0"/>
        <v>99.570815450643778</v>
      </c>
      <c r="M56" s="197">
        <v>345</v>
      </c>
      <c r="N56" s="74"/>
      <c r="O56" s="53"/>
      <c r="P56" s="52"/>
      <c r="Q56" s="52"/>
      <c r="R56" s="52"/>
      <c r="S56" s="58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226" t="s">
        <v>797</v>
      </c>
      <c r="B57" s="7" t="s">
        <v>232</v>
      </c>
      <c r="C57" s="24" t="s">
        <v>10</v>
      </c>
      <c r="D57" s="26" t="s">
        <v>228</v>
      </c>
      <c r="E57" s="24">
        <v>1</v>
      </c>
      <c r="F57" s="24">
        <v>222</v>
      </c>
      <c r="G57" s="24">
        <v>153</v>
      </c>
      <c r="H57" s="24">
        <v>373</v>
      </c>
      <c r="I57" s="24">
        <v>474</v>
      </c>
      <c r="J57" s="24">
        <v>280.27999999999997</v>
      </c>
      <c r="K57" s="39">
        <v>25.5</v>
      </c>
      <c r="L57" s="24">
        <f t="shared" si="0"/>
        <v>46.413502109704638</v>
      </c>
      <c r="M57" s="197">
        <v>222</v>
      </c>
      <c r="N57" s="74"/>
      <c r="O57" s="53"/>
      <c r="P57" s="52"/>
      <c r="Q57" s="52"/>
      <c r="R57" s="52"/>
      <c r="S57" s="58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206" t="s">
        <v>798</v>
      </c>
      <c r="B58" s="7" t="s">
        <v>232</v>
      </c>
      <c r="C58" s="24" t="s">
        <v>10</v>
      </c>
      <c r="D58" s="26" t="s">
        <v>228</v>
      </c>
      <c r="E58" s="24">
        <v>59</v>
      </c>
      <c r="F58" s="24">
        <v>193</v>
      </c>
      <c r="G58" s="24">
        <v>2</v>
      </c>
      <c r="H58" s="24">
        <v>139</v>
      </c>
      <c r="I58" s="24">
        <v>474</v>
      </c>
      <c r="J58" s="24">
        <v>112.1</v>
      </c>
      <c r="K58" s="39">
        <v>25.5</v>
      </c>
      <c r="L58" s="24">
        <f t="shared" si="0"/>
        <v>28.902953586497894</v>
      </c>
      <c r="M58" s="197">
        <v>213</v>
      </c>
      <c r="N58" s="69"/>
      <c r="O58" s="179"/>
      <c r="P58" s="64"/>
      <c r="Q58" s="64"/>
      <c r="R58" s="64"/>
      <c r="S58" s="59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208" t="s">
        <v>799</v>
      </c>
      <c r="B59" s="75" t="s">
        <v>232</v>
      </c>
      <c r="C59" s="209" t="s">
        <v>760</v>
      </c>
      <c r="D59" s="77" t="s">
        <v>228</v>
      </c>
      <c r="E59" s="209">
        <v>58</v>
      </c>
      <c r="F59" s="209">
        <v>543</v>
      </c>
      <c r="G59" s="209">
        <v>2</v>
      </c>
      <c r="H59" s="209">
        <v>473</v>
      </c>
      <c r="I59" s="209">
        <v>474</v>
      </c>
      <c r="J59" s="209">
        <v>572.77</v>
      </c>
      <c r="K59" s="200">
        <v>25.5</v>
      </c>
      <c r="L59" s="200">
        <f t="shared" si="0"/>
        <v>99.367088607594937</v>
      </c>
      <c r="M59" s="209">
        <v>861</v>
      </c>
      <c r="N59" s="84" t="s">
        <v>282</v>
      </c>
      <c r="O59" s="188">
        <v>0.55000000000000004</v>
      </c>
      <c r="P59" s="84" t="s">
        <v>341</v>
      </c>
      <c r="Q59" s="84" t="s">
        <v>572</v>
      </c>
      <c r="R59" s="84" t="s">
        <v>360</v>
      </c>
      <c r="S59" s="77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202"/>
      <c r="B60" s="82" t="s">
        <v>239</v>
      </c>
      <c r="C60" s="203"/>
      <c r="D60" s="85" t="s">
        <v>240</v>
      </c>
      <c r="E60" s="203">
        <v>593</v>
      </c>
      <c r="F60" s="203">
        <v>824</v>
      </c>
      <c r="G60" s="203">
        <v>1</v>
      </c>
      <c r="H60" s="203">
        <v>230</v>
      </c>
      <c r="I60" s="203">
        <v>233</v>
      </c>
      <c r="J60" s="203">
        <v>252.09</v>
      </c>
      <c r="K60" s="203" t="s">
        <v>242</v>
      </c>
      <c r="L60" s="203">
        <f t="shared" si="0"/>
        <v>98.283261802575112</v>
      </c>
      <c r="M60" s="203"/>
      <c r="N60" s="84"/>
      <c r="O60" s="188"/>
      <c r="P60" s="84"/>
      <c r="Q60" s="84"/>
      <c r="R60" s="84"/>
      <c r="S60" s="85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 t="s">
        <v>800</v>
      </c>
      <c r="B61" s="22" t="s">
        <v>232</v>
      </c>
      <c r="C61" s="33" t="s">
        <v>801</v>
      </c>
      <c r="D61" s="37" t="s">
        <v>228</v>
      </c>
      <c r="E61" s="33">
        <v>58</v>
      </c>
      <c r="F61" s="33">
        <v>305</v>
      </c>
      <c r="G61" s="33">
        <v>2</v>
      </c>
      <c r="H61" s="33">
        <v>248</v>
      </c>
      <c r="I61" s="33">
        <v>474</v>
      </c>
      <c r="J61" s="33">
        <v>299.02</v>
      </c>
      <c r="K61" s="39">
        <v>25.5</v>
      </c>
      <c r="L61" s="39">
        <f t="shared" si="0"/>
        <v>51.898734177215189</v>
      </c>
      <c r="M61" s="212">
        <v>627</v>
      </c>
      <c r="N61" s="158"/>
      <c r="O61" s="189"/>
      <c r="P61" s="61"/>
      <c r="Q61" s="61"/>
      <c r="R61" s="61"/>
      <c r="S61" s="6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207"/>
      <c r="B62" s="18" t="s">
        <v>239</v>
      </c>
      <c r="C62" s="196"/>
      <c r="D62" s="30" t="s">
        <v>240</v>
      </c>
      <c r="E62" s="196">
        <v>559</v>
      </c>
      <c r="F62" s="196">
        <v>627</v>
      </c>
      <c r="G62" s="196">
        <v>1</v>
      </c>
      <c r="H62" s="196">
        <v>70</v>
      </c>
      <c r="I62" s="196">
        <v>233</v>
      </c>
      <c r="J62" s="196">
        <v>80.44</v>
      </c>
      <c r="K62" s="196" t="s">
        <v>242</v>
      </c>
      <c r="L62" s="196">
        <f t="shared" si="0"/>
        <v>29.613733905579398</v>
      </c>
      <c r="M62" s="195"/>
      <c r="N62" s="69"/>
      <c r="O62" s="179"/>
      <c r="P62" s="64"/>
      <c r="Q62" s="64"/>
      <c r="R62" s="64"/>
      <c r="S62" s="59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208" t="s">
        <v>802</v>
      </c>
      <c r="B63" s="75" t="s">
        <v>232</v>
      </c>
      <c r="C63" s="209" t="s">
        <v>557</v>
      </c>
      <c r="D63" s="77" t="s">
        <v>228</v>
      </c>
      <c r="E63" s="209">
        <v>74</v>
      </c>
      <c r="F63" s="209">
        <v>559</v>
      </c>
      <c r="G63" s="209">
        <v>2</v>
      </c>
      <c r="H63" s="209">
        <v>473</v>
      </c>
      <c r="I63" s="209">
        <v>474</v>
      </c>
      <c r="J63" s="209">
        <v>571.15</v>
      </c>
      <c r="K63" s="200">
        <v>25.5</v>
      </c>
      <c r="L63" s="200">
        <f t="shared" si="0"/>
        <v>99.367088607594937</v>
      </c>
      <c r="M63" s="209">
        <v>877</v>
      </c>
      <c r="N63" s="84" t="s">
        <v>282</v>
      </c>
      <c r="O63" s="188">
        <v>0.54</v>
      </c>
      <c r="P63" s="84" t="s">
        <v>358</v>
      </c>
      <c r="Q63" s="84" t="s">
        <v>572</v>
      </c>
      <c r="R63" s="84" t="s">
        <v>360</v>
      </c>
      <c r="S63" s="77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202"/>
      <c r="B64" s="82" t="s">
        <v>239</v>
      </c>
      <c r="C64" s="203"/>
      <c r="D64" s="85" t="s">
        <v>240</v>
      </c>
      <c r="E64" s="203">
        <v>609</v>
      </c>
      <c r="F64" s="203">
        <v>840</v>
      </c>
      <c r="G64" s="203">
        <v>1</v>
      </c>
      <c r="H64" s="203">
        <v>230</v>
      </c>
      <c r="I64" s="203">
        <v>233</v>
      </c>
      <c r="J64" s="203">
        <v>252.54</v>
      </c>
      <c r="K64" s="203" t="s">
        <v>242</v>
      </c>
      <c r="L64" s="203">
        <f t="shared" si="0"/>
        <v>98.283261802575112</v>
      </c>
      <c r="M64" s="203"/>
      <c r="N64" s="85"/>
      <c r="O64" s="191"/>
      <c r="P64" s="85"/>
      <c r="Q64" s="85"/>
      <c r="R64" s="85"/>
      <c r="S64" s="85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208" t="s">
        <v>803</v>
      </c>
      <c r="B65" s="75" t="s">
        <v>232</v>
      </c>
      <c r="C65" s="209" t="s">
        <v>760</v>
      </c>
      <c r="D65" s="77" t="s">
        <v>228</v>
      </c>
      <c r="E65" s="209">
        <v>58</v>
      </c>
      <c r="F65" s="209">
        <v>543</v>
      </c>
      <c r="G65" s="209">
        <v>2</v>
      </c>
      <c r="H65" s="209">
        <v>473</v>
      </c>
      <c r="I65" s="209">
        <v>474</v>
      </c>
      <c r="J65" s="209">
        <v>571.1</v>
      </c>
      <c r="K65" s="200">
        <v>25.5</v>
      </c>
      <c r="L65" s="200">
        <f t="shared" si="0"/>
        <v>99.367088607594937</v>
      </c>
      <c r="M65" s="209">
        <v>877</v>
      </c>
      <c r="N65" s="84" t="s">
        <v>282</v>
      </c>
      <c r="O65" s="188">
        <v>0.54</v>
      </c>
      <c r="P65" s="84" t="s">
        <v>341</v>
      </c>
      <c r="Q65" s="84" t="s">
        <v>359</v>
      </c>
      <c r="R65" s="84" t="s">
        <v>360</v>
      </c>
      <c r="S65" s="8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202"/>
      <c r="B66" s="82" t="s">
        <v>239</v>
      </c>
      <c r="C66" s="203"/>
      <c r="D66" s="85" t="s">
        <v>240</v>
      </c>
      <c r="E66" s="203">
        <v>593</v>
      </c>
      <c r="F66" s="203">
        <v>824</v>
      </c>
      <c r="G66" s="203">
        <v>1</v>
      </c>
      <c r="H66" s="203">
        <v>230</v>
      </c>
      <c r="I66" s="203">
        <v>233</v>
      </c>
      <c r="J66" s="203">
        <v>252.54</v>
      </c>
      <c r="K66" s="203" t="s">
        <v>242</v>
      </c>
      <c r="L66" s="203">
        <f t="shared" si="0"/>
        <v>98.283261802575112</v>
      </c>
      <c r="M66" s="203"/>
      <c r="N66" s="84"/>
      <c r="O66" s="188"/>
      <c r="P66" s="84"/>
      <c r="Q66" s="84"/>
      <c r="R66" s="84"/>
      <c r="S66" s="85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 t="s">
        <v>804</v>
      </c>
      <c r="B67" s="22" t="s">
        <v>232</v>
      </c>
      <c r="C67" s="33"/>
      <c r="D67" s="37" t="s">
        <v>228</v>
      </c>
      <c r="E67" s="33">
        <v>48</v>
      </c>
      <c r="F67" s="33">
        <v>532</v>
      </c>
      <c r="G67" s="33">
        <v>2</v>
      </c>
      <c r="H67" s="33">
        <v>473</v>
      </c>
      <c r="I67" s="33">
        <v>474</v>
      </c>
      <c r="J67" s="33">
        <v>589.64</v>
      </c>
      <c r="K67" s="39">
        <v>25.5</v>
      </c>
      <c r="L67" s="39">
        <f t="shared" si="0"/>
        <v>99.367088607594937</v>
      </c>
      <c r="M67" s="212">
        <v>670</v>
      </c>
      <c r="N67" s="158"/>
      <c r="O67" s="189"/>
      <c r="P67" s="61"/>
      <c r="Q67" s="61"/>
      <c r="R67" s="61"/>
      <c r="S67" s="6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207"/>
      <c r="B68" s="18" t="s">
        <v>239</v>
      </c>
      <c r="C68" s="196"/>
      <c r="D68" s="30" t="s">
        <v>240</v>
      </c>
      <c r="E68" s="196">
        <v>579</v>
      </c>
      <c r="F68" s="196">
        <v>664</v>
      </c>
      <c r="G68" s="196">
        <v>94</v>
      </c>
      <c r="H68" s="196">
        <v>178</v>
      </c>
      <c r="I68" s="196">
        <v>233</v>
      </c>
      <c r="J68" s="196">
        <v>81.03</v>
      </c>
      <c r="K68" s="196" t="s">
        <v>242</v>
      </c>
      <c r="L68" s="196">
        <f t="shared" si="0"/>
        <v>36.051502145922747</v>
      </c>
      <c r="M68" s="195"/>
      <c r="N68" s="69"/>
      <c r="O68" s="179"/>
      <c r="P68" s="64"/>
      <c r="Q68" s="64"/>
      <c r="R68" s="64"/>
      <c r="S68" s="59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208" t="s">
        <v>805</v>
      </c>
      <c r="B69" s="75" t="s">
        <v>232</v>
      </c>
      <c r="C69" s="209" t="s">
        <v>760</v>
      </c>
      <c r="D69" s="77" t="s">
        <v>228</v>
      </c>
      <c r="E69" s="209">
        <v>59</v>
      </c>
      <c r="F69" s="209">
        <v>543</v>
      </c>
      <c r="G69" s="209">
        <v>2</v>
      </c>
      <c r="H69" s="209">
        <v>473</v>
      </c>
      <c r="I69" s="209">
        <v>474</v>
      </c>
      <c r="J69" s="209">
        <v>588.57000000000005</v>
      </c>
      <c r="K69" s="200">
        <v>25.5</v>
      </c>
      <c r="L69" s="200">
        <f t="shared" si="0"/>
        <v>99.367088607594937</v>
      </c>
      <c r="M69" s="209">
        <v>865</v>
      </c>
      <c r="N69" s="84" t="s">
        <v>282</v>
      </c>
      <c r="O69" s="188">
        <v>0.54</v>
      </c>
      <c r="P69" s="84" t="s">
        <v>341</v>
      </c>
      <c r="Q69" s="84" t="s">
        <v>572</v>
      </c>
      <c r="R69" s="84" t="s">
        <v>767</v>
      </c>
      <c r="S69" s="77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202"/>
      <c r="B70" s="82" t="s">
        <v>239</v>
      </c>
      <c r="C70" s="203"/>
      <c r="D70" s="85" t="s">
        <v>240</v>
      </c>
      <c r="E70" s="203">
        <v>593</v>
      </c>
      <c r="F70" s="203">
        <v>829</v>
      </c>
      <c r="G70" s="203">
        <v>1</v>
      </c>
      <c r="H70" s="203">
        <v>233</v>
      </c>
      <c r="I70" s="203">
        <v>233</v>
      </c>
      <c r="J70" s="203">
        <v>250.34</v>
      </c>
      <c r="K70" s="203" t="s">
        <v>242</v>
      </c>
      <c r="L70" s="203">
        <f t="shared" si="0"/>
        <v>99.570815450643778</v>
      </c>
      <c r="M70" s="203"/>
      <c r="N70" s="84"/>
      <c r="O70" s="188"/>
      <c r="P70" s="84"/>
      <c r="Q70" s="84"/>
      <c r="R70" s="84"/>
      <c r="S70" s="85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 t="s">
        <v>806</v>
      </c>
      <c r="B71" s="22" t="s">
        <v>232</v>
      </c>
      <c r="C71" s="33" t="s">
        <v>807</v>
      </c>
      <c r="D71" s="37" t="s">
        <v>228</v>
      </c>
      <c r="E71" s="33">
        <v>43</v>
      </c>
      <c r="F71" s="33">
        <v>113</v>
      </c>
      <c r="G71" s="33">
        <v>110</v>
      </c>
      <c r="H71" s="33">
        <v>179</v>
      </c>
      <c r="I71" s="33">
        <v>474</v>
      </c>
      <c r="J71" s="33">
        <v>102.95</v>
      </c>
      <c r="K71" s="39">
        <v>25.5</v>
      </c>
      <c r="L71" s="39">
        <f t="shared" si="0"/>
        <v>14.556962025316455</v>
      </c>
      <c r="M71" s="212">
        <v>721</v>
      </c>
      <c r="N71" s="158"/>
      <c r="O71" s="189"/>
      <c r="P71" s="61"/>
      <c r="Q71" s="61"/>
      <c r="R71" s="61"/>
      <c r="S71" s="6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16" t="s">
        <v>232</v>
      </c>
      <c r="C72" s="33"/>
      <c r="D72" s="34" t="s">
        <v>228</v>
      </c>
      <c r="E72" s="33">
        <v>121</v>
      </c>
      <c r="F72" s="33">
        <v>390</v>
      </c>
      <c r="G72" s="33">
        <v>219</v>
      </c>
      <c r="H72" s="33">
        <v>473</v>
      </c>
      <c r="I72" s="33">
        <v>474</v>
      </c>
      <c r="J72" s="33">
        <v>283.33999999999997</v>
      </c>
      <c r="K72" s="33">
        <v>25.5</v>
      </c>
      <c r="L72" s="33">
        <f t="shared" si="0"/>
        <v>53.586497890295362</v>
      </c>
      <c r="M72" s="212"/>
      <c r="N72" s="74"/>
      <c r="O72" s="53"/>
      <c r="P72" s="52"/>
      <c r="Q72" s="52"/>
      <c r="R72" s="52"/>
      <c r="S72" s="58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207"/>
      <c r="B73" s="18" t="s">
        <v>239</v>
      </c>
      <c r="C73" s="196"/>
      <c r="D73" s="30" t="s">
        <v>240</v>
      </c>
      <c r="E73" s="196">
        <v>440</v>
      </c>
      <c r="F73" s="196">
        <v>676</v>
      </c>
      <c r="G73" s="196">
        <v>1</v>
      </c>
      <c r="H73" s="196">
        <v>233</v>
      </c>
      <c r="I73" s="196">
        <v>233</v>
      </c>
      <c r="J73" s="196">
        <v>247.22</v>
      </c>
      <c r="K73" s="196" t="s">
        <v>242</v>
      </c>
      <c r="L73" s="196">
        <f t="shared" si="0"/>
        <v>99.570815450643778</v>
      </c>
      <c r="M73" s="195"/>
      <c r="N73" s="74"/>
      <c r="O73" s="53"/>
      <c r="P73" s="52"/>
      <c r="Q73" s="52"/>
      <c r="R73" s="52"/>
      <c r="S73" s="58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 t="s">
        <v>808</v>
      </c>
      <c r="B74" s="22" t="s">
        <v>232</v>
      </c>
      <c r="C74" s="33" t="s">
        <v>760</v>
      </c>
      <c r="D74" s="37" t="s">
        <v>228</v>
      </c>
      <c r="E74" s="33">
        <v>59</v>
      </c>
      <c r="F74" s="33">
        <v>543</v>
      </c>
      <c r="G74" s="33">
        <v>2</v>
      </c>
      <c r="H74" s="33">
        <v>473</v>
      </c>
      <c r="I74" s="33">
        <v>474</v>
      </c>
      <c r="J74" s="33">
        <v>589.14</v>
      </c>
      <c r="K74" s="39">
        <v>25.5</v>
      </c>
      <c r="L74" s="39">
        <f t="shared" si="0"/>
        <v>99.367088607594937</v>
      </c>
      <c r="M74" s="212">
        <v>752</v>
      </c>
      <c r="N74" s="74"/>
      <c r="O74" s="53"/>
      <c r="P74" s="52"/>
      <c r="Q74" s="52"/>
      <c r="R74" s="52"/>
      <c r="S74" s="58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207"/>
      <c r="B75" s="18" t="s">
        <v>239</v>
      </c>
      <c r="C75" s="196"/>
      <c r="D75" s="30" t="s">
        <v>240</v>
      </c>
      <c r="E75" s="196">
        <v>593</v>
      </c>
      <c r="F75" s="196">
        <v>752</v>
      </c>
      <c r="G75" s="196">
        <v>1</v>
      </c>
      <c r="H75" s="196">
        <v>160</v>
      </c>
      <c r="I75" s="196">
        <v>233</v>
      </c>
      <c r="J75" s="196">
        <v>171.76</v>
      </c>
      <c r="K75" s="196" t="s">
        <v>242</v>
      </c>
      <c r="L75" s="196">
        <f t="shared" si="0"/>
        <v>68.240343347639481</v>
      </c>
      <c r="M75" s="195"/>
      <c r="N75" s="69"/>
      <c r="O75" s="179"/>
      <c r="P75" s="64"/>
      <c r="Q75" s="64"/>
      <c r="R75" s="64"/>
      <c r="S75" s="59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208" t="s">
        <v>809</v>
      </c>
      <c r="B76" s="75" t="s">
        <v>232</v>
      </c>
      <c r="C76" s="209" t="s">
        <v>760</v>
      </c>
      <c r="D76" s="77" t="s">
        <v>228</v>
      </c>
      <c r="E76" s="209">
        <v>59</v>
      </c>
      <c r="F76" s="209">
        <v>543</v>
      </c>
      <c r="G76" s="209">
        <v>2</v>
      </c>
      <c r="H76" s="209">
        <v>473</v>
      </c>
      <c r="I76" s="209">
        <v>474</v>
      </c>
      <c r="J76" s="209">
        <v>588.65</v>
      </c>
      <c r="K76" s="200">
        <v>25.5</v>
      </c>
      <c r="L76" s="200">
        <f t="shared" si="0"/>
        <v>99.367088607594937</v>
      </c>
      <c r="M76" s="209">
        <v>847</v>
      </c>
      <c r="N76" s="84" t="s">
        <v>282</v>
      </c>
      <c r="O76" s="188">
        <v>0.55000000000000004</v>
      </c>
      <c r="P76" s="84" t="s">
        <v>342</v>
      </c>
      <c r="Q76" s="84" t="s">
        <v>459</v>
      </c>
      <c r="R76" s="84" t="s">
        <v>767</v>
      </c>
      <c r="S76" s="77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202"/>
      <c r="B77" s="82" t="s">
        <v>239</v>
      </c>
      <c r="C77" s="203"/>
      <c r="D77" s="85" t="s">
        <v>240</v>
      </c>
      <c r="E77" s="203">
        <v>593</v>
      </c>
      <c r="F77" s="203">
        <v>811</v>
      </c>
      <c r="G77" s="203">
        <v>1</v>
      </c>
      <c r="H77" s="203">
        <v>233</v>
      </c>
      <c r="I77" s="203">
        <v>233</v>
      </c>
      <c r="J77" s="203">
        <v>210.36</v>
      </c>
      <c r="K77" s="203" t="s">
        <v>242</v>
      </c>
      <c r="L77" s="203">
        <f t="shared" si="0"/>
        <v>99.570815450643778</v>
      </c>
      <c r="M77" s="203"/>
      <c r="N77" s="85"/>
      <c r="O77" s="191"/>
      <c r="P77" s="85"/>
      <c r="Q77" s="85"/>
      <c r="R77" s="85"/>
      <c r="S77" s="85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208" t="s">
        <v>810</v>
      </c>
      <c r="B78" s="75" t="s">
        <v>232</v>
      </c>
      <c r="C78" s="209" t="s">
        <v>760</v>
      </c>
      <c r="D78" s="77" t="s">
        <v>228</v>
      </c>
      <c r="E78" s="209">
        <v>59</v>
      </c>
      <c r="F78" s="209">
        <v>543</v>
      </c>
      <c r="G78" s="209">
        <v>2</v>
      </c>
      <c r="H78" s="209">
        <v>473</v>
      </c>
      <c r="I78" s="209">
        <v>474</v>
      </c>
      <c r="J78" s="209">
        <v>588.65</v>
      </c>
      <c r="K78" s="200">
        <v>25.5</v>
      </c>
      <c r="L78" s="200">
        <f t="shared" si="0"/>
        <v>99.367088607594937</v>
      </c>
      <c r="M78" s="209">
        <v>847</v>
      </c>
      <c r="N78" s="84" t="s">
        <v>282</v>
      </c>
      <c r="O78" s="188">
        <v>0.55000000000000004</v>
      </c>
      <c r="P78" s="84" t="s">
        <v>342</v>
      </c>
      <c r="Q78" s="84" t="s">
        <v>459</v>
      </c>
      <c r="R78" s="84" t="s">
        <v>767</v>
      </c>
      <c r="S78" s="8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202"/>
      <c r="B79" s="82" t="s">
        <v>239</v>
      </c>
      <c r="C79" s="203"/>
      <c r="D79" s="85" t="s">
        <v>240</v>
      </c>
      <c r="E79" s="203">
        <v>593</v>
      </c>
      <c r="F79" s="203">
        <v>811</v>
      </c>
      <c r="G79" s="203">
        <v>1</v>
      </c>
      <c r="H79" s="203">
        <v>233</v>
      </c>
      <c r="I79" s="203">
        <v>233</v>
      </c>
      <c r="J79" s="203">
        <v>210.36</v>
      </c>
      <c r="K79" s="203" t="s">
        <v>242</v>
      </c>
      <c r="L79" s="203">
        <f t="shared" si="0"/>
        <v>99.570815450643778</v>
      </c>
      <c r="M79" s="203"/>
      <c r="N79" s="85"/>
      <c r="O79" s="191"/>
      <c r="P79" s="85"/>
      <c r="Q79" s="85"/>
      <c r="R79" s="85"/>
      <c r="S79" s="85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">
    <mergeCell ref="A1:K1"/>
  </mergeCells>
  <pageMargins left="0.511811024" right="0.511811024" top="0.78740157499999996" bottom="0.7874015749999999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Z1000"/>
  <sheetViews>
    <sheetView showGridLines="0" workbookViewId="0">
      <pane ySplit="2" topLeftCell="A3" activePane="bottomLeft" state="frozen"/>
      <selection pane="bottomLeft" sqref="A1:K1"/>
    </sheetView>
  </sheetViews>
  <sheetFormatPr baseColWidth="10" defaultColWidth="12.6640625" defaultRowHeight="15" customHeight="1" x14ac:dyDescent="0.2"/>
  <cols>
    <col min="1" max="1" width="41.1640625" style="5" customWidth="1"/>
    <col min="2" max="2" width="26" style="5" customWidth="1"/>
    <col min="3" max="3" width="20.5" style="5" customWidth="1"/>
    <col min="4" max="4" width="14.1640625" style="5" customWidth="1"/>
    <col min="5" max="5" width="17.1640625" style="5" customWidth="1"/>
    <col min="6" max="6" width="19.6640625" style="5" customWidth="1"/>
    <col min="7" max="7" width="16.33203125" style="5" customWidth="1"/>
    <col min="8" max="8" width="11.6640625" style="5" customWidth="1"/>
    <col min="9" max="9" width="8.5" style="5" customWidth="1"/>
    <col min="10" max="10" width="7.6640625" style="5" customWidth="1"/>
    <col min="11" max="11" width="37.1640625" style="5" customWidth="1"/>
    <col min="12" max="12" width="36.83203125" style="5" customWidth="1"/>
    <col min="13" max="13" width="24.33203125" style="5" customWidth="1"/>
    <col min="14" max="14" width="8.6640625" style="5" customWidth="1"/>
    <col min="15" max="18" width="12.6640625" style="5" customWidth="1"/>
    <col min="19" max="19" width="12.33203125" style="5" customWidth="1"/>
    <col min="20" max="26" width="7.5" style="5" customWidth="1"/>
    <col min="27" max="16384" width="12.6640625" style="5"/>
  </cols>
  <sheetData>
    <row r="1" spans="1:26" ht="63" customHeight="1" x14ac:dyDescent="0.2">
      <c r="A1" s="341" t="s">
        <v>1222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ht="51" x14ac:dyDescent="0.2">
      <c r="A2" s="54" t="s">
        <v>208</v>
      </c>
      <c r="B2" s="54" t="s">
        <v>209</v>
      </c>
      <c r="C2" s="54" t="s">
        <v>210</v>
      </c>
      <c r="D2" s="54" t="s">
        <v>211</v>
      </c>
      <c r="E2" s="55" t="s">
        <v>212</v>
      </c>
      <c r="F2" s="55" t="s">
        <v>213</v>
      </c>
      <c r="G2" s="55" t="s">
        <v>214</v>
      </c>
      <c r="H2" s="55" t="s">
        <v>215</v>
      </c>
      <c r="I2" s="55" t="s">
        <v>216</v>
      </c>
      <c r="J2" s="55" t="s">
        <v>217</v>
      </c>
      <c r="K2" s="54" t="s">
        <v>218</v>
      </c>
      <c r="L2" s="54" t="s">
        <v>219</v>
      </c>
      <c r="M2" s="54" t="s">
        <v>220</v>
      </c>
      <c r="N2" s="54" t="s">
        <v>221</v>
      </c>
      <c r="O2" s="56" t="s">
        <v>222</v>
      </c>
      <c r="P2" s="55" t="s">
        <v>223</v>
      </c>
      <c r="Q2" s="55" t="s">
        <v>224</v>
      </c>
      <c r="R2" s="55" t="s">
        <v>225</v>
      </c>
      <c r="S2" s="54" t="s">
        <v>1221</v>
      </c>
      <c r="T2" s="52"/>
      <c r="U2" s="52"/>
      <c r="V2" s="52"/>
      <c r="W2" s="52"/>
      <c r="X2" s="52"/>
      <c r="Y2" s="52"/>
      <c r="Z2" s="52"/>
    </row>
    <row r="3" spans="1:26" ht="13.5" customHeight="1" x14ac:dyDescent="0.2">
      <c r="A3" s="207" t="s">
        <v>811</v>
      </c>
      <c r="B3" s="18" t="s">
        <v>239</v>
      </c>
      <c r="C3" s="196" t="s">
        <v>812</v>
      </c>
      <c r="D3" s="30" t="s">
        <v>240</v>
      </c>
      <c r="E3" s="196">
        <v>42</v>
      </c>
      <c r="F3" s="196">
        <v>277</v>
      </c>
      <c r="G3" s="196">
        <v>1</v>
      </c>
      <c r="H3" s="196">
        <v>232</v>
      </c>
      <c r="I3" s="196">
        <v>233</v>
      </c>
      <c r="J3" s="196">
        <v>231.05</v>
      </c>
      <c r="K3" s="196">
        <v>20.2</v>
      </c>
      <c r="L3" s="195">
        <f t="shared" ref="L3:L17" si="0">(H3-G3)/I3*100</f>
        <v>99.141630901287556</v>
      </c>
      <c r="M3" s="195">
        <v>288</v>
      </c>
      <c r="N3" s="212"/>
      <c r="O3" s="227"/>
      <c r="P3" s="4"/>
      <c r="Q3" s="4"/>
      <c r="R3" s="4"/>
      <c r="S3" s="58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4" t="s">
        <v>813</v>
      </c>
      <c r="B4" s="22" t="s">
        <v>232</v>
      </c>
      <c r="C4" s="33" t="s">
        <v>10</v>
      </c>
      <c r="D4" s="37" t="s">
        <v>228</v>
      </c>
      <c r="E4" s="33">
        <v>62</v>
      </c>
      <c r="F4" s="33">
        <v>380</v>
      </c>
      <c r="G4" s="33">
        <v>45</v>
      </c>
      <c r="H4" s="33">
        <v>359</v>
      </c>
      <c r="I4" s="33">
        <v>474</v>
      </c>
      <c r="J4" s="33">
        <v>136.97999999999999</v>
      </c>
      <c r="K4" s="33">
        <v>25.5</v>
      </c>
      <c r="L4" s="39">
        <f t="shared" si="0"/>
        <v>66.244725738396625</v>
      </c>
      <c r="M4" s="212">
        <v>636</v>
      </c>
      <c r="N4" s="212"/>
      <c r="O4" s="227"/>
      <c r="P4" s="4"/>
      <c r="Q4" s="4"/>
      <c r="R4" s="4"/>
      <c r="S4" s="58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207"/>
      <c r="B5" s="18" t="s">
        <v>232</v>
      </c>
      <c r="C5" s="228" t="s">
        <v>10</v>
      </c>
      <c r="D5" s="30" t="s">
        <v>228</v>
      </c>
      <c r="E5" s="196">
        <v>418</v>
      </c>
      <c r="F5" s="196">
        <v>478</v>
      </c>
      <c r="G5" s="196">
        <v>415</v>
      </c>
      <c r="H5" s="196">
        <v>473</v>
      </c>
      <c r="I5" s="196">
        <v>474</v>
      </c>
      <c r="J5" s="196">
        <v>35.47</v>
      </c>
      <c r="K5" s="33">
        <v>25.5</v>
      </c>
      <c r="L5" s="195">
        <f t="shared" si="0"/>
        <v>12.236286919831224</v>
      </c>
      <c r="M5" s="195"/>
      <c r="N5" s="195"/>
      <c r="O5" s="229"/>
      <c r="P5" s="207"/>
      <c r="Q5" s="207"/>
      <c r="R5" s="207"/>
      <c r="S5" s="59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08" t="s">
        <v>814</v>
      </c>
      <c r="B6" s="75" t="s">
        <v>232</v>
      </c>
      <c r="C6" s="230" t="s">
        <v>815</v>
      </c>
      <c r="D6" s="77" t="s">
        <v>228</v>
      </c>
      <c r="E6" s="209">
        <v>19</v>
      </c>
      <c r="F6" s="209">
        <v>503</v>
      </c>
      <c r="G6" s="209">
        <v>2</v>
      </c>
      <c r="H6" s="209">
        <v>473</v>
      </c>
      <c r="I6" s="209">
        <v>474</v>
      </c>
      <c r="J6" s="209">
        <v>480.67</v>
      </c>
      <c r="K6" s="200">
        <v>25.5</v>
      </c>
      <c r="L6" s="200">
        <f t="shared" si="0"/>
        <v>99.367088607594937</v>
      </c>
      <c r="M6" s="210">
        <v>825</v>
      </c>
      <c r="N6" s="210" t="s">
        <v>282</v>
      </c>
      <c r="O6" s="231">
        <v>0.56999999999999995</v>
      </c>
      <c r="P6" s="200">
        <v>0.41</v>
      </c>
      <c r="Q6" s="200">
        <v>0.15</v>
      </c>
      <c r="R6" s="199">
        <v>33.54</v>
      </c>
      <c r="S6" s="77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202"/>
      <c r="B7" s="82" t="s">
        <v>239</v>
      </c>
      <c r="C7" s="232"/>
      <c r="D7" s="85" t="s">
        <v>240</v>
      </c>
      <c r="E7" s="203">
        <v>553</v>
      </c>
      <c r="F7" s="203">
        <v>788</v>
      </c>
      <c r="G7" s="203">
        <v>1</v>
      </c>
      <c r="H7" s="203">
        <v>232</v>
      </c>
      <c r="I7" s="203">
        <v>233</v>
      </c>
      <c r="J7" s="203">
        <v>226.09</v>
      </c>
      <c r="K7" s="203">
        <v>20.2</v>
      </c>
      <c r="L7" s="204">
        <f t="shared" si="0"/>
        <v>99.141630901287556</v>
      </c>
      <c r="M7" s="204"/>
      <c r="N7" s="210"/>
      <c r="O7" s="233"/>
      <c r="P7" s="204"/>
      <c r="Q7" s="203"/>
      <c r="R7" s="204"/>
      <c r="S7" s="85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4"/>
      <c r="B8" s="60" t="s">
        <v>232</v>
      </c>
      <c r="C8" s="39" t="s">
        <v>815</v>
      </c>
      <c r="D8" s="37" t="s">
        <v>228</v>
      </c>
      <c r="E8" s="33">
        <v>19</v>
      </c>
      <c r="F8" s="33">
        <v>503</v>
      </c>
      <c r="G8" s="33">
        <v>2</v>
      </c>
      <c r="H8" s="33">
        <v>473</v>
      </c>
      <c r="I8" s="33">
        <v>474</v>
      </c>
      <c r="J8" s="33">
        <v>479.53</v>
      </c>
      <c r="K8" s="4">
        <v>25.5</v>
      </c>
      <c r="L8" s="39">
        <f t="shared" si="0"/>
        <v>99.367088607594937</v>
      </c>
      <c r="M8" s="212"/>
      <c r="N8" s="198"/>
      <c r="O8" s="234"/>
      <c r="P8" s="4"/>
      <c r="Q8" s="4"/>
      <c r="R8" s="4"/>
      <c r="S8" s="58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4"/>
      <c r="B9" s="57" t="s">
        <v>232</v>
      </c>
      <c r="C9" s="33" t="s">
        <v>816</v>
      </c>
      <c r="D9" s="34" t="s">
        <v>228</v>
      </c>
      <c r="E9" s="235">
        <v>706</v>
      </c>
      <c r="F9" s="33">
        <v>906</v>
      </c>
      <c r="G9" s="33">
        <v>2</v>
      </c>
      <c r="H9" s="33">
        <v>200</v>
      </c>
      <c r="I9" s="33">
        <v>474</v>
      </c>
      <c r="J9" s="33">
        <v>153.9</v>
      </c>
      <c r="K9" s="33">
        <v>25.5</v>
      </c>
      <c r="L9" s="33">
        <f t="shared" si="0"/>
        <v>41.77215189873418</v>
      </c>
      <c r="M9" s="212"/>
      <c r="N9" s="212"/>
      <c r="O9" s="227"/>
      <c r="P9" s="4"/>
      <c r="Q9" s="4"/>
      <c r="R9" s="4"/>
      <c r="S9" s="58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4" t="s">
        <v>817</v>
      </c>
      <c r="B10" s="57" t="s">
        <v>232</v>
      </c>
      <c r="C10" s="33"/>
      <c r="D10" s="34" t="s">
        <v>228</v>
      </c>
      <c r="E10" s="235">
        <v>948</v>
      </c>
      <c r="F10" s="33">
        <v>1086</v>
      </c>
      <c r="G10" s="33">
        <v>345</v>
      </c>
      <c r="H10" s="33">
        <v>473</v>
      </c>
      <c r="I10" s="33">
        <v>474</v>
      </c>
      <c r="J10" s="33">
        <v>136.30000000000001</v>
      </c>
      <c r="K10" s="33">
        <v>25.5</v>
      </c>
      <c r="L10" s="33">
        <f t="shared" si="0"/>
        <v>27.004219409282697</v>
      </c>
      <c r="M10" s="212">
        <v>1267</v>
      </c>
      <c r="N10" s="212"/>
      <c r="O10" s="227"/>
      <c r="P10" s="4"/>
      <c r="Q10" s="4"/>
      <c r="R10" s="4"/>
      <c r="S10" s="58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4"/>
      <c r="B11" s="57" t="s">
        <v>239</v>
      </c>
      <c r="C11" s="33"/>
      <c r="D11" s="34" t="s">
        <v>240</v>
      </c>
      <c r="E11" s="235">
        <v>553</v>
      </c>
      <c r="F11" s="33">
        <v>635</v>
      </c>
      <c r="G11" s="33">
        <v>1</v>
      </c>
      <c r="H11" s="33">
        <v>83</v>
      </c>
      <c r="I11" s="33">
        <v>233</v>
      </c>
      <c r="J11" s="33">
        <v>71.98</v>
      </c>
      <c r="K11" s="33">
        <v>20.2</v>
      </c>
      <c r="L11" s="33">
        <f t="shared" si="0"/>
        <v>35.193133047210303</v>
      </c>
      <c r="M11" s="212"/>
      <c r="N11" s="212"/>
      <c r="O11" s="227"/>
      <c r="P11" s="4"/>
      <c r="Q11" s="4"/>
      <c r="R11" s="4"/>
      <c r="S11" s="58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07"/>
      <c r="B12" s="63" t="s">
        <v>239</v>
      </c>
      <c r="C12" s="196"/>
      <c r="D12" s="30" t="s">
        <v>240</v>
      </c>
      <c r="E12" s="228">
        <v>1136</v>
      </c>
      <c r="F12" s="196">
        <v>1218</v>
      </c>
      <c r="G12" s="196">
        <v>1</v>
      </c>
      <c r="H12" s="196">
        <v>83</v>
      </c>
      <c r="I12" s="196">
        <v>233</v>
      </c>
      <c r="J12" s="196">
        <v>71.98</v>
      </c>
      <c r="K12" s="196">
        <v>20.2</v>
      </c>
      <c r="L12" s="195">
        <f t="shared" si="0"/>
        <v>35.193133047210303</v>
      </c>
      <c r="M12" s="195"/>
      <c r="N12" s="212"/>
      <c r="O12" s="227"/>
      <c r="P12" s="4"/>
      <c r="Q12" s="4"/>
      <c r="R12" s="4"/>
      <c r="S12" s="58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4" t="s">
        <v>818</v>
      </c>
      <c r="B13" s="22" t="s">
        <v>232</v>
      </c>
      <c r="C13" s="235"/>
      <c r="D13" s="37" t="s">
        <v>228</v>
      </c>
      <c r="E13" s="235">
        <v>19</v>
      </c>
      <c r="F13" s="33">
        <v>182</v>
      </c>
      <c r="G13" s="33">
        <v>2</v>
      </c>
      <c r="H13" s="33">
        <v>163</v>
      </c>
      <c r="I13" s="33">
        <v>474</v>
      </c>
      <c r="J13" s="33">
        <v>89.42</v>
      </c>
      <c r="K13" s="33">
        <v>25.5</v>
      </c>
      <c r="L13" s="39">
        <f t="shared" si="0"/>
        <v>33.966244725738399</v>
      </c>
      <c r="M13" s="212"/>
      <c r="N13" s="212"/>
      <c r="O13" s="227"/>
      <c r="P13" s="4"/>
      <c r="Q13" s="4"/>
      <c r="R13" s="4"/>
      <c r="S13" s="58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4"/>
      <c r="B14" s="16" t="s">
        <v>232</v>
      </c>
      <c r="C14" s="33" t="s">
        <v>10</v>
      </c>
      <c r="D14" s="34" t="s">
        <v>228</v>
      </c>
      <c r="E14" s="235">
        <v>183</v>
      </c>
      <c r="F14" s="33">
        <v>447</v>
      </c>
      <c r="G14" s="33">
        <v>220</v>
      </c>
      <c r="H14" s="33">
        <v>473</v>
      </c>
      <c r="I14" s="33">
        <v>474</v>
      </c>
      <c r="J14" s="33">
        <v>264.08</v>
      </c>
      <c r="K14" s="33">
        <v>25.5</v>
      </c>
      <c r="L14" s="33">
        <f t="shared" si="0"/>
        <v>53.375527426160339</v>
      </c>
      <c r="M14" s="212">
        <v>813</v>
      </c>
      <c r="N14" s="212"/>
      <c r="O14" s="227"/>
      <c r="P14" s="4"/>
      <c r="Q14" s="4"/>
      <c r="R14" s="4"/>
      <c r="S14" s="58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207"/>
      <c r="B15" s="18" t="s">
        <v>239</v>
      </c>
      <c r="C15" s="196"/>
      <c r="D15" s="30" t="s">
        <v>240</v>
      </c>
      <c r="E15" s="228">
        <v>499</v>
      </c>
      <c r="F15" s="196">
        <v>697</v>
      </c>
      <c r="G15" s="196">
        <v>39</v>
      </c>
      <c r="H15" s="196">
        <v>232</v>
      </c>
      <c r="I15" s="196">
        <v>233</v>
      </c>
      <c r="J15" s="196">
        <v>175.35</v>
      </c>
      <c r="K15" s="196">
        <v>20.2</v>
      </c>
      <c r="L15" s="195">
        <f t="shared" si="0"/>
        <v>82.832618025751074</v>
      </c>
      <c r="M15" s="195"/>
      <c r="N15" s="195"/>
      <c r="O15" s="229"/>
      <c r="P15" s="207"/>
      <c r="Q15" s="207"/>
      <c r="R15" s="207"/>
      <c r="S15" s="59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236" t="s">
        <v>819</v>
      </c>
      <c r="B16" s="237" t="s">
        <v>232</v>
      </c>
      <c r="C16" s="238" t="s">
        <v>815</v>
      </c>
      <c r="D16" s="217" t="s">
        <v>228</v>
      </c>
      <c r="E16" s="239">
        <v>19</v>
      </c>
      <c r="F16" s="238">
        <v>503</v>
      </c>
      <c r="G16" s="238">
        <v>2</v>
      </c>
      <c r="H16" s="238">
        <v>473</v>
      </c>
      <c r="I16" s="238">
        <v>474</v>
      </c>
      <c r="J16" s="238">
        <v>472.57</v>
      </c>
      <c r="K16" s="238">
        <v>25.5</v>
      </c>
      <c r="L16" s="240">
        <f t="shared" si="0"/>
        <v>99.367088607594937</v>
      </c>
      <c r="M16" s="241">
        <v>826</v>
      </c>
      <c r="N16" s="241" t="s">
        <v>282</v>
      </c>
      <c r="O16" s="242">
        <v>0.56999999999999995</v>
      </c>
      <c r="P16" s="241" t="s">
        <v>341</v>
      </c>
      <c r="Q16" s="241" t="s">
        <v>387</v>
      </c>
      <c r="R16" s="241" t="s">
        <v>820</v>
      </c>
      <c r="S16" s="217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243"/>
      <c r="B17" s="244" t="s">
        <v>239</v>
      </c>
      <c r="C17" s="245"/>
      <c r="D17" s="222" t="s">
        <v>240</v>
      </c>
      <c r="E17" s="246">
        <v>553</v>
      </c>
      <c r="F17" s="245">
        <v>789</v>
      </c>
      <c r="G17" s="245">
        <v>1</v>
      </c>
      <c r="H17" s="245">
        <v>232</v>
      </c>
      <c r="I17" s="245">
        <v>233</v>
      </c>
      <c r="J17" s="245">
        <v>228.51</v>
      </c>
      <c r="K17" s="245">
        <v>20.2</v>
      </c>
      <c r="L17" s="247">
        <f t="shared" si="0"/>
        <v>99.141630901287556</v>
      </c>
      <c r="M17" s="247"/>
      <c r="N17" s="241"/>
      <c r="O17" s="242"/>
      <c r="P17" s="241"/>
      <c r="Q17" s="241"/>
      <c r="R17" s="241"/>
      <c r="S17" s="222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206" t="s">
        <v>821</v>
      </c>
      <c r="B18" s="197" t="s">
        <v>10</v>
      </c>
      <c r="C18" s="24" t="s">
        <v>10</v>
      </c>
      <c r="D18" s="24" t="s">
        <v>10</v>
      </c>
      <c r="E18" s="248" t="s">
        <v>10</v>
      </c>
      <c r="F18" s="24" t="s">
        <v>10</v>
      </c>
      <c r="G18" s="24" t="s">
        <v>10</v>
      </c>
      <c r="H18" s="24" t="s">
        <v>10</v>
      </c>
      <c r="I18" s="24" t="s">
        <v>10</v>
      </c>
      <c r="J18" s="24" t="s">
        <v>10</v>
      </c>
      <c r="K18" s="24" t="s">
        <v>10</v>
      </c>
      <c r="L18" s="195" t="s">
        <v>10</v>
      </c>
      <c r="M18" s="197">
        <v>368</v>
      </c>
      <c r="N18" s="198"/>
      <c r="O18" s="234"/>
      <c r="P18" s="249"/>
      <c r="Q18" s="249"/>
      <c r="R18" s="249"/>
      <c r="S18" s="58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4" t="s">
        <v>822</v>
      </c>
      <c r="B19" s="22" t="s">
        <v>232</v>
      </c>
      <c r="C19" s="33" t="s">
        <v>823</v>
      </c>
      <c r="D19" s="37" t="s">
        <v>228</v>
      </c>
      <c r="E19" s="235">
        <v>1</v>
      </c>
      <c r="F19" s="33">
        <v>185</v>
      </c>
      <c r="G19" s="33">
        <v>299</v>
      </c>
      <c r="H19" s="33">
        <v>473</v>
      </c>
      <c r="I19" s="33">
        <v>474</v>
      </c>
      <c r="J19" s="33">
        <v>185.85</v>
      </c>
      <c r="K19" s="33">
        <v>25.5</v>
      </c>
      <c r="L19" s="39">
        <f t="shared" ref="L19:L37" si="1">(H19-G19)/I19*100</f>
        <v>36.708860759493675</v>
      </c>
      <c r="M19" s="212">
        <v>507</v>
      </c>
      <c r="N19" s="212"/>
      <c r="O19" s="227"/>
      <c r="P19" s="4"/>
      <c r="Q19" s="4"/>
      <c r="R19" s="4"/>
      <c r="S19" s="58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207"/>
      <c r="B20" s="18" t="s">
        <v>239</v>
      </c>
      <c r="C20" s="196"/>
      <c r="D20" s="30" t="s">
        <v>240</v>
      </c>
      <c r="E20" s="228">
        <v>235</v>
      </c>
      <c r="F20" s="196">
        <v>470</v>
      </c>
      <c r="G20" s="196">
        <v>1</v>
      </c>
      <c r="H20" s="196">
        <v>232</v>
      </c>
      <c r="I20" s="196">
        <v>233</v>
      </c>
      <c r="J20" s="196">
        <v>228.49</v>
      </c>
      <c r="K20" s="196">
        <v>20.2</v>
      </c>
      <c r="L20" s="195">
        <f t="shared" si="1"/>
        <v>99.141630901287556</v>
      </c>
      <c r="M20" s="195"/>
      <c r="N20" s="212"/>
      <c r="O20" s="227"/>
      <c r="P20" s="4"/>
      <c r="Q20" s="4"/>
      <c r="R20" s="4"/>
      <c r="S20" s="58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206" t="s">
        <v>824</v>
      </c>
      <c r="B21" s="7" t="s">
        <v>232</v>
      </c>
      <c r="C21" s="24" t="s">
        <v>10</v>
      </c>
      <c r="D21" s="26" t="s">
        <v>228</v>
      </c>
      <c r="E21" s="248">
        <v>27</v>
      </c>
      <c r="F21" s="24">
        <v>124</v>
      </c>
      <c r="G21" s="24">
        <v>2</v>
      </c>
      <c r="H21" s="24">
        <v>102</v>
      </c>
      <c r="I21" s="24">
        <v>474</v>
      </c>
      <c r="J21" s="24">
        <v>26.59</v>
      </c>
      <c r="K21" s="24">
        <v>25.5</v>
      </c>
      <c r="L21" s="195">
        <f t="shared" si="1"/>
        <v>21.09704641350211</v>
      </c>
      <c r="M21" s="197">
        <v>124</v>
      </c>
      <c r="N21" s="212"/>
      <c r="O21" s="227"/>
      <c r="P21" s="4"/>
      <c r="Q21" s="4"/>
      <c r="R21" s="4"/>
      <c r="S21" s="58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206" t="s">
        <v>825</v>
      </c>
      <c r="B22" s="7" t="s">
        <v>232</v>
      </c>
      <c r="C22" s="24" t="s">
        <v>10</v>
      </c>
      <c r="D22" s="26" t="s">
        <v>228</v>
      </c>
      <c r="E22" s="24">
        <v>1</v>
      </c>
      <c r="F22" s="24">
        <v>101</v>
      </c>
      <c r="G22" s="24">
        <v>104</v>
      </c>
      <c r="H22" s="24">
        <v>199</v>
      </c>
      <c r="I22" s="24">
        <v>474</v>
      </c>
      <c r="J22" s="24">
        <v>110.71</v>
      </c>
      <c r="K22" s="24">
        <v>25.5</v>
      </c>
      <c r="L22" s="195">
        <f t="shared" si="1"/>
        <v>20.042194092827003</v>
      </c>
      <c r="M22" s="197">
        <v>101</v>
      </c>
      <c r="N22" s="195"/>
      <c r="O22" s="229"/>
      <c r="P22" s="207"/>
      <c r="Q22" s="207"/>
      <c r="R22" s="207"/>
      <c r="S22" s="59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236" t="s">
        <v>826</v>
      </c>
      <c r="B23" s="237" t="s">
        <v>232</v>
      </c>
      <c r="C23" s="238" t="s">
        <v>815</v>
      </c>
      <c r="D23" s="217" t="s">
        <v>228</v>
      </c>
      <c r="E23" s="238">
        <v>19</v>
      </c>
      <c r="F23" s="238">
        <v>503</v>
      </c>
      <c r="G23" s="238">
        <v>2</v>
      </c>
      <c r="H23" s="238">
        <v>473</v>
      </c>
      <c r="I23" s="238">
        <v>474</v>
      </c>
      <c r="J23" s="238">
        <v>472.57</v>
      </c>
      <c r="K23" s="238">
        <v>25.5</v>
      </c>
      <c r="L23" s="240">
        <f t="shared" si="1"/>
        <v>99.367088607594937</v>
      </c>
      <c r="M23" s="241">
        <v>826</v>
      </c>
      <c r="N23" s="241" t="s">
        <v>282</v>
      </c>
      <c r="O23" s="242">
        <v>0.56999999999999995</v>
      </c>
      <c r="P23" s="241" t="s">
        <v>341</v>
      </c>
      <c r="Q23" s="241" t="s">
        <v>387</v>
      </c>
      <c r="R23" s="241" t="s">
        <v>820</v>
      </c>
      <c r="S23" s="217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243"/>
      <c r="B24" s="244" t="s">
        <v>239</v>
      </c>
      <c r="C24" s="245"/>
      <c r="D24" s="222" t="s">
        <v>240</v>
      </c>
      <c r="E24" s="245">
        <v>553</v>
      </c>
      <c r="F24" s="245">
        <v>789</v>
      </c>
      <c r="G24" s="245">
        <v>1</v>
      </c>
      <c r="H24" s="245">
        <v>232</v>
      </c>
      <c r="I24" s="245">
        <v>233</v>
      </c>
      <c r="J24" s="245">
        <v>228.51</v>
      </c>
      <c r="K24" s="245">
        <v>20.2</v>
      </c>
      <c r="L24" s="247">
        <f t="shared" si="1"/>
        <v>99.141630901287556</v>
      </c>
      <c r="M24" s="247"/>
      <c r="N24" s="241"/>
      <c r="O24" s="242"/>
      <c r="P24" s="241"/>
      <c r="Q24" s="241"/>
      <c r="R24" s="241"/>
      <c r="S24" s="225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206" t="s">
        <v>827</v>
      </c>
      <c r="B25" s="7" t="s">
        <v>239</v>
      </c>
      <c r="C25" s="24" t="s">
        <v>657</v>
      </c>
      <c r="D25" s="26" t="s">
        <v>240</v>
      </c>
      <c r="E25" s="24">
        <v>90</v>
      </c>
      <c r="F25" s="24">
        <v>281</v>
      </c>
      <c r="G25" s="24">
        <v>1</v>
      </c>
      <c r="H25" s="24">
        <v>191</v>
      </c>
      <c r="I25" s="24">
        <v>233</v>
      </c>
      <c r="J25" s="24">
        <v>200.21</v>
      </c>
      <c r="K25" s="24">
        <v>20.2</v>
      </c>
      <c r="L25" s="195">
        <f t="shared" si="1"/>
        <v>81.545064377682408</v>
      </c>
      <c r="M25" s="197">
        <v>283</v>
      </c>
      <c r="N25" s="198"/>
      <c r="O25" s="234"/>
      <c r="P25" s="249"/>
      <c r="Q25" s="249"/>
      <c r="R25" s="249"/>
      <c r="S25" s="62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206" t="s">
        <v>828</v>
      </c>
      <c r="B26" s="24" t="s">
        <v>10</v>
      </c>
      <c r="C26" s="24" t="s">
        <v>10</v>
      </c>
      <c r="D26" s="24" t="s">
        <v>10</v>
      </c>
      <c r="E26" s="24" t="s">
        <v>10</v>
      </c>
      <c r="F26" s="24" t="s">
        <v>10</v>
      </c>
      <c r="G26" s="24" t="s">
        <v>10</v>
      </c>
      <c r="H26" s="24" t="s">
        <v>10</v>
      </c>
      <c r="I26" s="24" t="s">
        <v>10</v>
      </c>
      <c r="J26" s="24" t="s">
        <v>10</v>
      </c>
      <c r="K26" s="24"/>
      <c r="L26" s="195" t="e">
        <f t="shared" si="1"/>
        <v>#VALUE!</v>
      </c>
      <c r="M26" s="197">
        <v>68</v>
      </c>
      <c r="N26" s="212"/>
      <c r="O26" s="227"/>
      <c r="P26" s="4"/>
      <c r="Q26" s="4"/>
      <c r="R26" s="4"/>
      <c r="S26" s="58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206" t="s">
        <v>829</v>
      </c>
      <c r="B27" s="7" t="s">
        <v>232</v>
      </c>
      <c r="C27" s="24" t="s">
        <v>10</v>
      </c>
      <c r="D27" s="26" t="s">
        <v>228</v>
      </c>
      <c r="E27" s="24">
        <v>58</v>
      </c>
      <c r="F27" s="24">
        <v>112</v>
      </c>
      <c r="G27" s="24">
        <v>398</v>
      </c>
      <c r="H27" s="24">
        <v>453</v>
      </c>
      <c r="I27" s="24">
        <v>474</v>
      </c>
      <c r="J27" s="24">
        <v>42.61</v>
      </c>
      <c r="K27" s="24">
        <v>25.5</v>
      </c>
      <c r="L27" s="195">
        <f t="shared" si="1"/>
        <v>11.603375527426159</v>
      </c>
      <c r="M27" s="197">
        <v>176</v>
      </c>
      <c r="N27" s="212"/>
      <c r="O27" s="227"/>
      <c r="P27" s="4"/>
      <c r="Q27" s="4"/>
      <c r="R27" s="4"/>
      <c r="S27" s="58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206" t="s">
        <v>830</v>
      </c>
      <c r="B28" s="7" t="s">
        <v>239</v>
      </c>
      <c r="C28" s="24" t="s">
        <v>10</v>
      </c>
      <c r="D28" s="26" t="s">
        <v>240</v>
      </c>
      <c r="E28" s="24">
        <v>2</v>
      </c>
      <c r="F28" s="24">
        <v>55</v>
      </c>
      <c r="G28" s="24">
        <v>182</v>
      </c>
      <c r="H28" s="24">
        <v>232</v>
      </c>
      <c r="I28" s="24">
        <v>233</v>
      </c>
      <c r="J28" s="24">
        <v>32.299999999999997</v>
      </c>
      <c r="K28" s="24">
        <v>20.2</v>
      </c>
      <c r="L28" s="195">
        <f t="shared" si="1"/>
        <v>21.459227467811161</v>
      </c>
      <c r="M28" s="197">
        <v>82</v>
      </c>
      <c r="N28" s="212"/>
      <c r="O28" s="227"/>
      <c r="P28" s="4"/>
      <c r="Q28" s="4"/>
      <c r="R28" s="4"/>
      <c r="S28" s="58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206" t="s">
        <v>831</v>
      </c>
      <c r="B29" s="7" t="s">
        <v>232</v>
      </c>
      <c r="C29" s="24" t="s">
        <v>10</v>
      </c>
      <c r="D29" s="26" t="s">
        <v>228</v>
      </c>
      <c r="E29" s="24">
        <v>9</v>
      </c>
      <c r="F29" s="24">
        <v>84</v>
      </c>
      <c r="G29" s="24">
        <v>227</v>
      </c>
      <c r="H29" s="24">
        <v>301</v>
      </c>
      <c r="I29" s="24">
        <v>474</v>
      </c>
      <c r="J29" s="24">
        <v>61.63</v>
      </c>
      <c r="K29" s="24">
        <v>25.5</v>
      </c>
      <c r="L29" s="195">
        <f t="shared" si="1"/>
        <v>15.611814345991561</v>
      </c>
      <c r="M29" s="197">
        <v>86</v>
      </c>
      <c r="N29" s="212"/>
      <c r="O29" s="227"/>
      <c r="P29" s="4"/>
      <c r="Q29" s="4"/>
      <c r="R29" s="4"/>
      <c r="S29" s="58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206" t="s">
        <v>832</v>
      </c>
      <c r="B30" s="7" t="s">
        <v>232</v>
      </c>
      <c r="C30" s="24" t="s">
        <v>10</v>
      </c>
      <c r="D30" s="26" t="s">
        <v>228</v>
      </c>
      <c r="E30" s="24">
        <v>9</v>
      </c>
      <c r="F30" s="24">
        <v>84</v>
      </c>
      <c r="G30" s="24">
        <v>227</v>
      </c>
      <c r="H30" s="24">
        <v>301</v>
      </c>
      <c r="I30" s="24">
        <v>474</v>
      </c>
      <c r="J30" s="24">
        <v>61.63</v>
      </c>
      <c r="K30" s="24">
        <v>25.5</v>
      </c>
      <c r="L30" s="195">
        <f t="shared" si="1"/>
        <v>15.611814345991561</v>
      </c>
      <c r="M30" s="197">
        <v>86</v>
      </c>
      <c r="N30" s="195"/>
      <c r="O30" s="227"/>
      <c r="P30" s="4"/>
      <c r="Q30" s="4"/>
      <c r="R30" s="4"/>
      <c r="S30" s="58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208" t="s">
        <v>833</v>
      </c>
      <c r="B31" s="75" t="s">
        <v>232</v>
      </c>
      <c r="C31" s="209" t="s">
        <v>815</v>
      </c>
      <c r="D31" s="77" t="s">
        <v>228</v>
      </c>
      <c r="E31" s="209">
        <v>19</v>
      </c>
      <c r="F31" s="209">
        <v>503</v>
      </c>
      <c r="G31" s="209">
        <v>2</v>
      </c>
      <c r="H31" s="209">
        <v>473</v>
      </c>
      <c r="I31" s="209">
        <v>474</v>
      </c>
      <c r="J31" s="209">
        <v>478.5</v>
      </c>
      <c r="K31" s="209">
        <v>25.5</v>
      </c>
      <c r="L31" s="200">
        <f t="shared" si="1"/>
        <v>99.367088607594937</v>
      </c>
      <c r="M31" s="210">
        <v>825</v>
      </c>
      <c r="N31" s="199" t="s">
        <v>282</v>
      </c>
      <c r="O31" s="231">
        <v>0.56999999999999995</v>
      </c>
      <c r="P31" s="200">
        <v>0.41</v>
      </c>
      <c r="Q31" s="200">
        <v>0.15</v>
      </c>
      <c r="R31" s="199">
        <v>33.54</v>
      </c>
      <c r="S31" s="77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202"/>
      <c r="B32" s="82" t="s">
        <v>239</v>
      </c>
      <c r="C32" s="203"/>
      <c r="D32" s="85" t="s">
        <v>240</v>
      </c>
      <c r="E32" s="203">
        <v>553</v>
      </c>
      <c r="F32" s="203">
        <v>788</v>
      </c>
      <c r="G32" s="203">
        <v>1</v>
      </c>
      <c r="H32" s="203">
        <v>232</v>
      </c>
      <c r="I32" s="203">
        <v>233</v>
      </c>
      <c r="J32" s="203">
        <v>226.26</v>
      </c>
      <c r="K32" s="203">
        <v>20.2</v>
      </c>
      <c r="L32" s="204">
        <f t="shared" si="1"/>
        <v>99.141630901287556</v>
      </c>
      <c r="M32" s="204"/>
      <c r="N32" s="204"/>
      <c r="O32" s="250"/>
      <c r="P32" s="204"/>
      <c r="Q32" s="203"/>
      <c r="R32" s="204"/>
      <c r="S32" s="85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206" t="s">
        <v>834</v>
      </c>
      <c r="B33" s="7" t="s">
        <v>239</v>
      </c>
      <c r="C33" s="24" t="s">
        <v>10</v>
      </c>
      <c r="D33" s="26" t="s">
        <v>240</v>
      </c>
      <c r="E33" s="24">
        <v>2</v>
      </c>
      <c r="F33" s="24">
        <v>68</v>
      </c>
      <c r="G33" s="24">
        <v>169</v>
      </c>
      <c r="H33" s="24">
        <v>232</v>
      </c>
      <c r="I33" s="24">
        <v>233</v>
      </c>
      <c r="J33" s="24">
        <v>38.950000000000003</v>
      </c>
      <c r="K33" s="24">
        <v>20.2</v>
      </c>
      <c r="L33" s="195">
        <f t="shared" si="1"/>
        <v>27.038626609442062</v>
      </c>
      <c r="M33" s="197">
        <v>77</v>
      </c>
      <c r="N33" s="158"/>
      <c r="O33" s="189"/>
      <c r="P33" s="61"/>
      <c r="Q33" s="61"/>
      <c r="R33" s="61"/>
      <c r="S33" s="62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206" t="s">
        <v>835</v>
      </c>
      <c r="B34" s="7" t="s">
        <v>232</v>
      </c>
      <c r="C34" s="24" t="s">
        <v>10</v>
      </c>
      <c r="D34" s="26" t="s">
        <v>228</v>
      </c>
      <c r="E34" s="24">
        <v>9</v>
      </c>
      <c r="F34" s="24">
        <v>84</v>
      </c>
      <c r="G34" s="24">
        <v>227</v>
      </c>
      <c r="H34" s="24">
        <v>301</v>
      </c>
      <c r="I34" s="24">
        <v>474</v>
      </c>
      <c r="J34" s="24">
        <v>61.63</v>
      </c>
      <c r="K34" s="24">
        <v>25.5</v>
      </c>
      <c r="L34" s="195">
        <f t="shared" si="1"/>
        <v>15.611814345991561</v>
      </c>
      <c r="M34" s="197">
        <v>86</v>
      </c>
      <c r="N34" s="74"/>
      <c r="O34" s="53"/>
      <c r="P34" s="52"/>
      <c r="Q34" s="52"/>
      <c r="R34" s="52"/>
      <c r="S34" s="58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206" t="s">
        <v>836</v>
      </c>
      <c r="B35" s="7" t="s">
        <v>232</v>
      </c>
      <c r="C35" s="24" t="s">
        <v>10</v>
      </c>
      <c r="D35" s="26" t="s">
        <v>228</v>
      </c>
      <c r="E35" s="24">
        <v>9</v>
      </c>
      <c r="F35" s="24">
        <v>84</v>
      </c>
      <c r="G35" s="24">
        <v>227</v>
      </c>
      <c r="H35" s="24">
        <v>301</v>
      </c>
      <c r="I35" s="24">
        <v>474</v>
      </c>
      <c r="J35" s="24">
        <v>61.63</v>
      </c>
      <c r="K35" s="24">
        <v>25.5</v>
      </c>
      <c r="L35" s="195">
        <f t="shared" si="1"/>
        <v>15.611814345991561</v>
      </c>
      <c r="M35" s="197">
        <v>86</v>
      </c>
      <c r="N35" s="74"/>
      <c r="O35" s="53"/>
      <c r="P35" s="52"/>
      <c r="Q35" s="52"/>
      <c r="R35" s="52"/>
      <c r="S35" s="58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206" t="s">
        <v>837</v>
      </c>
      <c r="B36" s="7" t="s">
        <v>232</v>
      </c>
      <c r="C36" s="24" t="s">
        <v>10</v>
      </c>
      <c r="D36" s="26" t="s">
        <v>228</v>
      </c>
      <c r="E36" s="24">
        <v>8</v>
      </c>
      <c r="F36" s="24">
        <v>78</v>
      </c>
      <c r="G36" s="24">
        <v>230</v>
      </c>
      <c r="H36" s="24">
        <v>301</v>
      </c>
      <c r="I36" s="24">
        <v>474</v>
      </c>
      <c r="J36" s="24">
        <v>57.3</v>
      </c>
      <c r="K36" s="24">
        <v>25.5</v>
      </c>
      <c r="L36" s="195">
        <f t="shared" si="1"/>
        <v>14.978902953586498</v>
      </c>
      <c r="M36" s="197">
        <v>80</v>
      </c>
      <c r="N36" s="74"/>
      <c r="O36" s="53"/>
      <c r="P36" s="52"/>
      <c r="Q36" s="52"/>
      <c r="R36" s="52"/>
      <c r="S36" s="58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206" t="s">
        <v>838</v>
      </c>
      <c r="B37" s="7" t="s">
        <v>232</v>
      </c>
      <c r="C37" s="24" t="s">
        <v>10</v>
      </c>
      <c r="D37" s="26" t="s">
        <v>228</v>
      </c>
      <c r="E37" s="24">
        <v>9</v>
      </c>
      <c r="F37" s="24">
        <v>84</v>
      </c>
      <c r="G37" s="24">
        <v>227</v>
      </c>
      <c r="H37" s="24">
        <v>301</v>
      </c>
      <c r="I37" s="24">
        <v>474</v>
      </c>
      <c r="J37" s="24">
        <v>61.63</v>
      </c>
      <c r="K37" s="24">
        <v>25.5</v>
      </c>
      <c r="L37" s="197">
        <f t="shared" si="1"/>
        <v>15.611814345991561</v>
      </c>
      <c r="M37" s="197">
        <v>86</v>
      </c>
      <c r="N37" s="69"/>
      <c r="O37" s="179"/>
      <c r="P37" s="64"/>
      <c r="Q37" s="64"/>
      <c r="R37" s="64"/>
      <c r="S37" s="59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2"/>
      <c r="O38" s="53"/>
      <c r="P38" s="52"/>
      <c r="Q38" s="52"/>
      <c r="R38" s="52"/>
      <c r="S38" s="52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2"/>
      <c r="O39" s="53"/>
      <c r="P39" s="52"/>
      <c r="Q39" s="52"/>
      <c r="R39" s="52"/>
      <c r="S39" s="52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2"/>
      <c r="O40" s="53"/>
      <c r="P40" s="52"/>
      <c r="Q40" s="52"/>
      <c r="R40" s="52"/>
      <c r="S40" s="52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2"/>
      <c r="O41" s="53"/>
      <c r="P41" s="52"/>
      <c r="Q41" s="52"/>
      <c r="R41" s="52"/>
      <c r="S41" s="52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2"/>
      <c r="O42" s="53"/>
      <c r="P42" s="52"/>
      <c r="Q42" s="52"/>
      <c r="R42" s="52"/>
      <c r="S42" s="52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2"/>
      <c r="O43" s="53"/>
      <c r="P43" s="52"/>
      <c r="Q43" s="52"/>
      <c r="R43" s="52"/>
      <c r="S43" s="52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2"/>
      <c r="O44" s="53"/>
      <c r="P44" s="52"/>
      <c r="Q44" s="52"/>
      <c r="R44" s="52"/>
      <c r="S44" s="52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2"/>
      <c r="O45" s="53"/>
      <c r="P45" s="52"/>
      <c r="Q45" s="52"/>
      <c r="R45" s="52"/>
      <c r="S45" s="52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2"/>
      <c r="O46" s="53"/>
      <c r="P46" s="52"/>
      <c r="Q46" s="52"/>
      <c r="R46" s="52"/>
      <c r="S46" s="52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2"/>
      <c r="O47" s="53"/>
      <c r="P47" s="52"/>
      <c r="Q47" s="52"/>
      <c r="R47" s="52"/>
      <c r="S47" s="52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2"/>
      <c r="O48" s="53"/>
      <c r="P48" s="52"/>
      <c r="Q48" s="52"/>
      <c r="R48" s="52"/>
      <c r="S48" s="52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2"/>
      <c r="O49" s="53"/>
      <c r="P49" s="52"/>
      <c r="Q49" s="52"/>
      <c r="R49" s="52"/>
      <c r="S49" s="52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2"/>
      <c r="O50" s="53"/>
      <c r="P50" s="52"/>
      <c r="Q50" s="52"/>
      <c r="R50" s="52"/>
      <c r="S50" s="52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2"/>
      <c r="O51" s="53"/>
      <c r="P51" s="52"/>
      <c r="Q51" s="52"/>
      <c r="R51" s="52"/>
      <c r="S51" s="52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2"/>
      <c r="O52" s="53"/>
      <c r="P52" s="52"/>
      <c r="Q52" s="52"/>
      <c r="R52" s="52"/>
      <c r="S52" s="52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2"/>
      <c r="O53" s="53"/>
      <c r="P53" s="52"/>
      <c r="Q53" s="52"/>
      <c r="R53" s="52"/>
      <c r="S53" s="52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2"/>
      <c r="O54" s="53"/>
      <c r="P54" s="52"/>
      <c r="Q54" s="52"/>
      <c r="R54" s="52"/>
      <c r="S54" s="52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2"/>
      <c r="O55" s="53"/>
      <c r="P55" s="52"/>
      <c r="Q55" s="52"/>
      <c r="R55" s="52"/>
      <c r="S55" s="52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2"/>
      <c r="O56" s="53"/>
      <c r="P56" s="52"/>
      <c r="Q56" s="52"/>
      <c r="R56" s="52"/>
      <c r="S56" s="52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2"/>
      <c r="O57" s="53"/>
      <c r="P57" s="52"/>
      <c r="Q57" s="52"/>
      <c r="R57" s="52"/>
      <c r="S57" s="52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2"/>
      <c r="O58" s="53"/>
      <c r="P58" s="52"/>
      <c r="Q58" s="52"/>
      <c r="R58" s="52"/>
      <c r="S58" s="52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2"/>
      <c r="O59" s="53"/>
      <c r="P59" s="52"/>
      <c r="Q59" s="52"/>
      <c r="R59" s="52"/>
      <c r="S59" s="52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2"/>
      <c r="O60" s="53"/>
      <c r="P60" s="52"/>
      <c r="Q60" s="52"/>
      <c r="R60" s="52"/>
      <c r="S60" s="52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2"/>
      <c r="O61" s="53"/>
      <c r="P61" s="52"/>
      <c r="Q61" s="52"/>
      <c r="R61" s="52"/>
      <c r="S61" s="52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2"/>
      <c r="O62" s="53"/>
      <c r="P62" s="52"/>
      <c r="Q62" s="52"/>
      <c r="R62" s="52"/>
      <c r="S62" s="52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2"/>
      <c r="O63" s="53"/>
      <c r="P63" s="52"/>
      <c r="Q63" s="52"/>
      <c r="R63" s="52"/>
      <c r="S63" s="52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2"/>
      <c r="O64" s="53"/>
      <c r="P64" s="52"/>
      <c r="Q64" s="52"/>
      <c r="R64" s="52"/>
      <c r="S64" s="52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2"/>
      <c r="O65" s="53"/>
      <c r="P65" s="52"/>
      <c r="Q65" s="52"/>
      <c r="R65" s="52"/>
      <c r="S65" s="52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2"/>
      <c r="O66" s="53"/>
      <c r="P66" s="52"/>
      <c r="Q66" s="52"/>
      <c r="R66" s="52"/>
      <c r="S66" s="52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2"/>
      <c r="O67" s="53"/>
      <c r="P67" s="52"/>
      <c r="Q67" s="52"/>
      <c r="R67" s="52"/>
      <c r="S67" s="52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2"/>
      <c r="O68" s="53"/>
      <c r="P68" s="52"/>
      <c r="Q68" s="52"/>
      <c r="R68" s="52"/>
      <c r="S68" s="52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2"/>
      <c r="O69" s="53"/>
      <c r="P69" s="52"/>
      <c r="Q69" s="52"/>
      <c r="R69" s="52"/>
      <c r="S69" s="52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2"/>
      <c r="O70" s="53"/>
      <c r="P70" s="52"/>
      <c r="Q70" s="52"/>
      <c r="R70" s="52"/>
      <c r="S70" s="52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2"/>
      <c r="O71" s="53"/>
      <c r="P71" s="52"/>
      <c r="Q71" s="52"/>
      <c r="R71" s="52"/>
      <c r="S71" s="52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2"/>
      <c r="O72" s="53"/>
      <c r="P72" s="52"/>
      <c r="Q72" s="52"/>
      <c r="R72" s="52"/>
      <c r="S72" s="52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2"/>
      <c r="O73" s="53"/>
      <c r="P73" s="52"/>
      <c r="Q73" s="52"/>
      <c r="R73" s="52"/>
      <c r="S73" s="52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2"/>
      <c r="O74" s="53"/>
      <c r="P74" s="52"/>
      <c r="Q74" s="52"/>
      <c r="R74" s="52"/>
      <c r="S74" s="52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2"/>
      <c r="O75" s="53"/>
      <c r="P75" s="52"/>
      <c r="Q75" s="52"/>
      <c r="R75" s="52"/>
      <c r="S75" s="52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2"/>
      <c r="O76" s="53"/>
      <c r="P76" s="52"/>
      <c r="Q76" s="52"/>
      <c r="R76" s="52"/>
      <c r="S76" s="52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2"/>
      <c r="O77" s="53"/>
      <c r="P77" s="52"/>
      <c r="Q77" s="52"/>
      <c r="R77" s="52"/>
      <c r="S77" s="52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2"/>
      <c r="O78" s="53"/>
      <c r="P78" s="52"/>
      <c r="Q78" s="52"/>
      <c r="R78" s="52"/>
      <c r="S78" s="52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2"/>
      <c r="O79" s="53"/>
      <c r="P79" s="52"/>
      <c r="Q79" s="52"/>
      <c r="R79" s="52"/>
      <c r="S79" s="52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2"/>
      <c r="O80" s="53"/>
      <c r="P80" s="52"/>
      <c r="Q80" s="52"/>
      <c r="R80" s="52"/>
      <c r="S80" s="52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2"/>
      <c r="O81" s="53"/>
      <c r="P81" s="52"/>
      <c r="Q81" s="52"/>
      <c r="R81" s="52"/>
      <c r="S81" s="52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2"/>
      <c r="O82" s="53"/>
      <c r="P82" s="52"/>
      <c r="Q82" s="52"/>
      <c r="R82" s="52"/>
      <c r="S82" s="52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2"/>
      <c r="O83" s="53"/>
      <c r="P83" s="52"/>
      <c r="Q83" s="52"/>
      <c r="R83" s="52"/>
      <c r="S83" s="52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2"/>
      <c r="O84" s="53"/>
      <c r="P84" s="52"/>
      <c r="Q84" s="52"/>
      <c r="R84" s="52"/>
      <c r="S84" s="52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/>
      <c r="O85" s="53"/>
      <c r="P85" s="52"/>
      <c r="Q85" s="52"/>
      <c r="R85" s="52"/>
      <c r="S85" s="52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2"/>
      <c r="O86" s="53"/>
      <c r="P86" s="52"/>
      <c r="Q86" s="52"/>
      <c r="R86" s="52"/>
      <c r="S86" s="52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2"/>
      <c r="O87" s="53"/>
      <c r="P87" s="52"/>
      <c r="Q87" s="52"/>
      <c r="R87" s="52"/>
      <c r="S87" s="52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2"/>
      <c r="O88" s="53"/>
      <c r="P88" s="52"/>
      <c r="Q88" s="52"/>
      <c r="R88" s="52"/>
      <c r="S88" s="52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2"/>
      <c r="O89" s="53"/>
      <c r="P89" s="52"/>
      <c r="Q89" s="52"/>
      <c r="R89" s="52"/>
      <c r="S89" s="52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2"/>
      <c r="O90" s="53"/>
      <c r="P90" s="52"/>
      <c r="Q90" s="52"/>
      <c r="R90" s="52"/>
      <c r="S90" s="52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2"/>
      <c r="O91" s="53"/>
      <c r="P91" s="52"/>
      <c r="Q91" s="52"/>
      <c r="R91" s="52"/>
      <c r="S91" s="52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2"/>
      <c r="O92" s="53"/>
      <c r="P92" s="52"/>
      <c r="Q92" s="52"/>
      <c r="R92" s="52"/>
      <c r="S92" s="52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2"/>
      <c r="O93" s="53"/>
      <c r="P93" s="52"/>
      <c r="Q93" s="52"/>
      <c r="R93" s="52"/>
      <c r="S93" s="52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2"/>
      <c r="O94" s="53"/>
      <c r="P94" s="52"/>
      <c r="Q94" s="52"/>
      <c r="R94" s="52"/>
      <c r="S94" s="52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2"/>
      <c r="O95" s="53"/>
      <c r="P95" s="52"/>
      <c r="Q95" s="52"/>
      <c r="R95" s="52"/>
      <c r="S95" s="52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2"/>
      <c r="O96" s="53"/>
      <c r="P96" s="52"/>
      <c r="Q96" s="52"/>
      <c r="R96" s="52"/>
      <c r="S96" s="52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2"/>
      <c r="O97" s="53"/>
      <c r="P97" s="52"/>
      <c r="Q97" s="52"/>
      <c r="R97" s="52"/>
      <c r="S97" s="52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2"/>
      <c r="O98" s="53"/>
      <c r="P98" s="52"/>
      <c r="Q98" s="52"/>
      <c r="R98" s="52"/>
      <c r="S98" s="52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2"/>
      <c r="O99" s="53"/>
      <c r="P99" s="52"/>
      <c r="Q99" s="52"/>
      <c r="R99" s="52"/>
      <c r="S99" s="52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2"/>
      <c r="O100" s="53"/>
      <c r="P100" s="52"/>
      <c r="Q100" s="52"/>
      <c r="R100" s="52"/>
      <c r="S100" s="52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2"/>
      <c r="O101" s="53"/>
      <c r="P101" s="52"/>
      <c r="Q101" s="52"/>
      <c r="R101" s="52"/>
      <c r="S101" s="52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2"/>
      <c r="O102" s="53"/>
      <c r="P102" s="52"/>
      <c r="Q102" s="52"/>
      <c r="R102" s="52"/>
      <c r="S102" s="52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2"/>
      <c r="O103" s="53"/>
      <c r="P103" s="52"/>
      <c r="Q103" s="52"/>
      <c r="R103" s="52"/>
      <c r="S103" s="52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2"/>
      <c r="O104" s="53"/>
      <c r="P104" s="52"/>
      <c r="Q104" s="52"/>
      <c r="R104" s="52"/>
      <c r="S104" s="52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2"/>
      <c r="O105" s="53"/>
      <c r="P105" s="52"/>
      <c r="Q105" s="52"/>
      <c r="R105" s="52"/>
      <c r="S105" s="52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2"/>
      <c r="O106" s="53"/>
      <c r="P106" s="52"/>
      <c r="Q106" s="52"/>
      <c r="R106" s="52"/>
      <c r="S106" s="52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2"/>
      <c r="O107" s="53"/>
      <c r="P107" s="52"/>
      <c r="Q107" s="52"/>
      <c r="R107" s="52"/>
      <c r="S107" s="52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2"/>
      <c r="O108" s="53"/>
      <c r="P108" s="52"/>
      <c r="Q108" s="52"/>
      <c r="R108" s="52"/>
      <c r="S108" s="52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2"/>
      <c r="O109" s="53"/>
      <c r="P109" s="52"/>
      <c r="Q109" s="52"/>
      <c r="R109" s="52"/>
      <c r="S109" s="52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2"/>
      <c r="O110" s="53"/>
      <c r="P110" s="52"/>
      <c r="Q110" s="52"/>
      <c r="R110" s="52"/>
      <c r="S110" s="52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2"/>
      <c r="O111" s="53"/>
      <c r="P111" s="52"/>
      <c r="Q111" s="52"/>
      <c r="R111" s="52"/>
      <c r="S111" s="52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/>
      <c r="O112" s="53"/>
      <c r="P112" s="52"/>
      <c r="Q112" s="52"/>
      <c r="R112" s="52"/>
      <c r="S112" s="52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2"/>
      <c r="O113" s="53"/>
      <c r="P113" s="52"/>
      <c r="Q113" s="52"/>
      <c r="R113" s="52"/>
      <c r="S113" s="52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2"/>
      <c r="O114" s="53"/>
      <c r="P114" s="52"/>
      <c r="Q114" s="52"/>
      <c r="R114" s="52"/>
      <c r="S114" s="52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2"/>
      <c r="O115" s="53"/>
      <c r="P115" s="52"/>
      <c r="Q115" s="52"/>
      <c r="R115" s="52"/>
      <c r="S115" s="52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2"/>
      <c r="O116" s="53"/>
      <c r="P116" s="52"/>
      <c r="Q116" s="52"/>
      <c r="R116" s="52"/>
      <c r="S116" s="52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2"/>
      <c r="O117" s="53"/>
      <c r="P117" s="52"/>
      <c r="Q117" s="52"/>
      <c r="R117" s="52"/>
      <c r="S117" s="52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2"/>
      <c r="O118" s="53"/>
      <c r="P118" s="52"/>
      <c r="Q118" s="52"/>
      <c r="R118" s="52"/>
      <c r="S118" s="52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2"/>
      <c r="O119" s="53"/>
      <c r="P119" s="52"/>
      <c r="Q119" s="52"/>
      <c r="R119" s="52"/>
      <c r="S119" s="52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2"/>
      <c r="O120" s="53"/>
      <c r="P120" s="52"/>
      <c r="Q120" s="52"/>
      <c r="R120" s="52"/>
      <c r="S120" s="52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2"/>
      <c r="O121" s="53"/>
      <c r="P121" s="52"/>
      <c r="Q121" s="52"/>
      <c r="R121" s="52"/>
      <c r="S121" s="52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2"/>
      <c r="O122" s="53"/>
      <c r="P122" s="52"/>
      <c r="Q122" s="52"/>
      <c r="R122" s="52"/>
      <c r="S122" s="52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2"/>
      <c r="O123" s="53"/>
      <c r="P123" s="52"/>
      <c r="Q123" s="52"/>
      <c r="R123" s="52"/>
      <c r="S123" s="52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2"/>
      <c r="O124" s="53"/>
      <c r="P124" s="52"/>
      <c r="Q124" s="52"/>
      <c r="R124" s="52"/>
      <c r="S124" s="52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2"/>
      <c r="O125" s="53"/>
      <c r="P125" s="52"/>
      <c r="Q125" s="52"/>
      <c r="R125" s="52"/>
      <c r="S125" s="52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2"/>
      <c r="O126" s="53"/>
      <c r="P126" s="52"/>
      <c r="Q126" s="52"/>
      <c r="R126" s="52"/>
      <c r="S126" s="52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2"/>
      <c r="O127" s="53"/>
      <c r="P127" s="52"/>
      <c r="Q127" s="52"/>
      <c r="R127" s="52"/>
      <c r="S127" s="52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2"/>
      <c r="O128" s="53"/>
      <c r="P128" s="52"/>
      <c r="Q128" s="52"/>
      <c r="R128" s="52"/>
      <c r="S128" s="52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2"/>
      <c r="O129" s="53"/>
      <c r="P129" s="52"/>
      <c r="Q129" s="52"/>
      <c r="R129" s="52"/>
      <c r="S129" s="52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2"/>
      <c r="O130" s="53"/>
      <c r="P130" s="52"/>
      <c r="Q130" s="52"/>
      <c r="R130" s="52"/>
      <c r="S130" s="52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2"/>
      <c r="O131" s="53"/>
      <c r="P131" s="52"/>
      <c r="Q131" s="52"/>
      <c r="R131" s="52"/>
      <c r="S131" s="52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2"/>
      <c r="O132" s="53"/>
      <c r="P132" s="52"/>
      <c r="Q132" s="52"/>
      <c r="R132" s="52"/>
      <c r="S132" s="52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2"/>
      <c r="O133" s="53"/>
      <c r="P133" s="52"/>
      <c r="Q133" s="52"/>
      <c r="R133" s="52"/>
      <c r="S133" s="52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2"/>
      <c r="O134" s="53"/>
      <c r="P134" s="52"/>
      <c r="Q134" s="52"/>
      <c r="R134" s="52"/>
      <c r="S134" s="52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2"/>
      <c r="O135" s="53"/>
      <c r="P135" s="52"/>
      <c r="Q135" s="52"/>
      <c r="R135" s="52"/>
      <c r="S135" s="52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2"/>
      <c r="O136" s="53"/>
      <c r="P136" s="52"/>
      <c r="Q136" s="52"/>
      <c r="R136" s="52"/>
      <c r="S136" s="52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2"/>
      <c r="O137" s="53"/>
      <c r="P137" s="52"/>
      <c r="Q137" s="52"/>
      <c r="R137" s="52"/>
      <c r="S137" s="52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2"/>
      <c r="O138" s="53"/>
      <c r="P138" s="52"/>
      <c r="Q138" s="52"/>
      <c r="R138" s="52"/>
      <c r="S138" s="52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/>
      <c r="O139" s="53"/>
      <c r="P139" s="52"/>
      <c r="Q139" s="52"/>
      <c r="R139" s="52"/>
      <c r="S139" s="52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2"/>
      <c r="O140" s="53"/>
      <c r="P140" s="52"/>
      <c r="Q140" s="52"/>
      <c r="R140" s="52"/>
      <c r="S140" s="52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2"/>
      <c r="O141" s="53"/>
      <c r="P141" s="52"/>
      <c r="Q141" s="52"/>
      <c r="R141" s="52"/>
      <c r="S141" s="52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2"/>
      <c r="O142" s="53"/>
      <c r="P142" s="52"/>
      <c r="Q142" s="52"/>
      <c r="R142" s="52"/>
      <c r="S142" s="52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2"/>
      <c r="O143" s="53"/>
      <c r="P143" s="52"/>
      <c r="Q143" s="52"/>
      <c r="R143" s="52"/>
      <c r="S143" s="52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2"/>
      <c r="O144" s="53"/>
      <c r="P144" s="52"/>
      <c r="Q144" s="52"/>
      <c r="R144" s="52"/>
      <c r="S144" s="52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2"/>
      <c r="O145" s="53"/>
      <c r="P145" s="52"/>
      <c r="Q145" s="52"/>
      <c r="R145" s="52"/>
      <c r="S145" s="52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2"/>
      <c r="O146" s="53"/>
      <c r="P146" s="52"/>
      <c r="Q146" s="52"/>
      <c r="R146" s="52"/>
      <c r="S146" s="52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2"/>
      <c r="O147" s="53"/>
      <c r="P147" s="52"/>
      <c r="Q147" s="52"/>
      <c r="R147" s="52"/>
      <c r="S147" s="52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2"/>
      <c r="O148" s="53"/>
      <c r="P148" s="52"/>
      <c r="Q148" s="52"/>
      <c r="R148" s="52"/>
      <c r="S148" s="52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2"/>
      <c r="O149" s="53"/>
      <c r="P149" s="52"/>
      <c r="Q149" s="52"/>
      <c r="R149" s="52"/>
      <c r="S149" s="52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2"/>
      <c r="O150" s="53"/>
      <c r="P150" s="52"/>
      <c r="Q150" s="52"/>
      <c r="R150" s="52"/>
      <c r="S150" s="52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2"/>
      <c r="O151" s="53"/>
      <c r="P151" s="52"/>
      <c r="Q151" s="52"/>
      <c r="R151" s="52"/>
      <c r="S151" s="52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2"/>
      <c r="O152" s="53"/>
      <c r="P152" s="52"/>
      <c r="Q152" s="52"/>
      <c r="R152" s="52"/>
      <c r="S152" s="52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2"/>
      <c r="O153" s="53"/>
      <c r="P153" s="52"/>
      <c r="Q153" s="52"/>
      <c r="R153" s="52"/>
      <c r="S153" s="52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2"/>
      <c r="O154" s="53"/>
      <c r="P154" s="52"/>
      <c r="Q154" s="52"/>
      <c r="R154" s="52"/>
      <c r="S154" s="52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2"/>
      <c r="O155" s="53"/>
      <c r="P155" s="52"/>
      <c r="Q155" s="52"/>
      <c r="R155" s="52"/>
      <c r="S155" s="52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2"/>
      <c r="O156" s="53"/>
      <c r="P156" s="52"/>
      <c r="Q156" s="52"/>
      <c r="R156" s="52"/>
      <c r="S156" s="52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2"/>
      <c r="O157" s="53"/>
      <c r="P157" s="52"/>
      <c r="Q157" s="52"/>
      <c r="R157" s="52"/>
      <c r="S157" s="52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2"/>
      <c r="O158" s="53"/>
      <c r="P158" s="52"/>
      <c r="Q158" s="52"/>
      <c r="R158" s="52"/>
      <c r="S158" s="52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2"/>
      <c r="O159" s="53"/>
      <c r="P159" s="52"/>
      <c r="Q159" s="52"/>
      <c r="R159" s="52"/>
      <c r="S159" s="52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2"/>
      <c r="O160" s="53"/>
      <c r="P160" s="52"/>
      <c r="Q160" s="52"/>
      <c r="R160" s="52"/>
      <c r="S160" s="52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2"/>
      <c r="O161" s="53"/>
      <c r="P161" s="52"/>
      <c r="Q161" s="52"/>
      <c r="R161" s="52"/>
      <c r="S161" s="52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2"/>
      <c r="O162" s="53"/>
      <c r="P162" s="52"/>
      <c r="Q162" s="52"/>
      <c r="R162" s="52"/>
      <c r="S162" s="52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2"/>
      <c r="O163" s="53"/>
      <c r="P163" s="52"/>
      <c r="Q163" s="52"/>
      <c r="R163" s="52"/>
      <c r="S163" s="52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2"/>
      <c r="O164" s="53"/>
      <c r="P164" s="52"/>
      <c r="Q164" s="52"/>
      <c r="R164" s="52"/>
      <c r="S164" s="52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2"/>
      <c r="O165" s="53"/>
      <c r="P165" s="52"/>
      <c r="Q165" s="52"/>
      <c r="R165" s="52"/>
      <c r="S165" s="52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/>
      <c r="O166" s="53"/>
      <c r="P166" s="52"/>
      <c r="Q166" s="52"/>
      <c r="R166" s="52"/>
      <c r="S166" s="52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2"/>
      <c r="O167" s="53"/>
      <c r="P167" s="52"/>
      <c r="Q167" s="52"/>
      <c r="R167" s="52"/>
      <c r="S167" s="52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2"/>
      <c r="O168" s="53"/>
      <c r="P168" s="52"/>
      <c r="Q168" s="52"/>
      <c r="R168" s="52"/>
      <c r="S168" s="52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2"/>
      <c r="O169" s="53"/>
      <c r="P169" s="52"/>
      <c r="Q169" s="52"/>
      <c r="R169" s="52"/>
      <c r="S169" s="52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2"/>
      <c r="O170" s="53"/>
      <c r="P170" s="52"/>
      <c r="Q170" s="52"/>
      <c r="R170" s="52"/>
      <c r="S170" s="52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2"/>
      <c r="O171" s="53"/>
      <c r="P171" s="52"/>
      <c r="Q171" s="52"/>
      <c r="R171" s="52"/>
      <c r="S171" s="52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2"/>
      <c r="O172" s="53"/>
      <c r="P172" s="52"/>
      <c r="Q172" s="52"/>
      <c r="R172" s="52"/>
      <c r="S172" s="52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2"/>
      <c r="O173" s="53"/>
      <c r="P173" s="52"/>
      <c r="Q173" s="52"/>
      <c r="R173" s="52"/>
      <c r="S173" s="52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2"/>
      <c r="O174" s="53"/>
      <c r="P174" s="52"/>
      <c r="Q174" s="52"/>
      <c r="R174" s="52"/>
      <c r="S174" s="52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2"/>
      <c r="O175" s="53"/>
      <c r="P175" s="52"/>
      <c r="Q175" s="52"/>
      <c r="R175" s="52"/>
      <c r="S175" s="52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2"/>
      <c r="O176" s="53"/>
      <c r="P176" s="52"/>
      <c r="Q176" s="52"/>
      <c r="R176" s="52"/>
      <c r="S176" s="52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2"/>
      <c r="O177" s="53"/>
      <c r="P177" s="52"/>
      <c r="Q177" s="52"/>
      <c r="R177" s="52"/>
      <c r="S177" s="52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2"/>
      <c r="O178" s="53"/>
      <c r="P178" s="52"/>
      <c r="Q178" s="52"/>
      <c r="R178" s="52"/>
      <c r="S178" s="52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2"/>
      <c r="O179" s="53"/>
      <c r="P179" s="52"/>
      <c r="Q179" s="52"/>
      <c r="R179" s="52"/>
      <c r="S179" s="52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2"/>
      <c r="O180" s="53"/>
      <c r="P180" s="52"/>
      <c r="Q180" s="52"/>
      <c r="R180" s="52"/>
      <c r="S180" s="52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2"/>
      <c r="O181" s="53"/>
      <c r="P181" s="52"/>
      <c r="Q181" s="52"/>
      <c r="R181" s="52"/>
      <c r="S181" s="52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2"/>
      <c r="O182" s="53"/>
      <c r="P182" s="52"/>
      <c r="Q182" s="52"/>
      <c r="R182" s="52"/>
      <c r="S182" s="52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2"/>
      <c r="O183" s="53"/>
      <c r="P183" s="52"/>
      <c r="Q183" s="52"/>
      <c r="R183" s="52"/>
      <c r="S183" s="52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2"/>
      <c r="O184" s="53"/>
      <c r="P184" s="52"/>
      <c r="Q184" s="52"/>
      <c r="R184" s="52"/>
      <c r="S184" s="52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2"/>
      <c r="O185" s="53"/>
      <c r="P185" s="52"/>
      <c r="Q185" s="52"/>
      <c r="R185" s="52"/>
      <c r="S185" s="52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2"/>
      <c r="O186" s="53"/>
      <c r="P186" s="52"/>
      <c r="Q186" s="52"/>
      <c r="R186" s="52"/>
      <c r="S186" s="52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2"/>
      <c r="O187" s="53"/>
      <c r="P187" s="52"/>
      <c r="Q187" s="52"/>
      <c r="R187" s="52"/>
      <c r="S187" s="52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2"/>
      <c r="O188" s="53"/>
      <c r="P188" s="52"/>
      <c r="Q188" s="52"/>
      <c r="R188" s="52"/>
      <c r="S188" s="52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2"/>
      <c r="O189" s="53"/>
      <c r="P189" s="52"/>
      <c r="Q189" s="52"/>
      <c r="R189" s="52"/>
      <c r="S189" s="52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2"/>
      <c r="O190" s="53"/>
      <c r="P190" s="52"/>
      <c r="Q190" s="52"/>
      <c r="R190" s="52"/>
      <c r="S190" s="52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2"/>
      <c r="O191" s="53"/>
      <c r="P191" s="52"/>
      <c r="Q191" s="52"/>
      <c r="R191" s="52"/>
      <c r="S191" s="52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2"/>
      <c r="O192" s="53"/>
      <c r="P192" s="52"/>
      <c r="Q192" s="52"/>
      <c r="R192" s="52"/>
      <c r="S192" s="52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/>
      <c r="O193" s="53"/>
      <c r="P193" s="52"/>
      <c r="Q193" s="52"/>
      <c r="R193" s="52"/>
      <c r="S193" s="52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2"/>
      <c r="O194" s="53"/>
      <c r="P194" s="52"/>
      <c r="Q194" s="52"/>
      <c r="R194" s="52"/>
      <c r="S194" s="52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2"/>
      <c r="O195" s="53"/>
      <c r="P195" s="52"/>
      <c r="Q195" s="52"/>
      <c r="R195" s="52"/>
      <c r="S195" s="52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2"/>
      <c r="O196" s="53"/>
      <c r="P196" s="52"/>
      <c r="Q196" s="52"/>
      <c r="R196" s="52"/>
      <c r="S196" s="52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2"/>
      <c r="O197" s="53"/>
      <c r="P197" s="52"/>
      <c r="Q197" s="52"/>
      <c r="R197" s="52"/>
      <c r="S197" s="52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2"/>
      <c r="O198" s="53"/>
      <c r="P198" s="52"/>
      <c r="Q198" s="52"/>
      <c r="R198" s="52"/>
      <c r="S198" s="52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2"/>
      <c r="O199" s="53"/>
      <c r="P199" s="52"/>
      <c r="Q199" s="52"/>
      <c r="R199" s="52"/>
      <c r="S199" s="52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2"/>
      <c r="O200" s="53"/>
      <c r="P200" s="52"/>
      <c r="Q200" s="52"/>
      <c r="R200" s="52"/>
      <c r="S200" s="52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2"/>
      <c r="O201" s="53"/>
      <c r="P201" s="52"/>
      <c r="Q201" s="52"/>
      <c r="R201" s="52"/>
      <c r="S201" s="52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2"/>
      <c r="O202" s="53"/>
      <c r="P202" s="52"/>
      <c r="Q202" s="52"/>
      <c r="R202" s="52"/>
      <c r="S202" s="52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2"/>
      <c r="O203" s="53"/>
      <c r="P203" s="52"/>
      <c r="Q203" s="52"/>
      <c r="R203" s="52"/>
      <c r="S203" s="52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2"/>
      <c r="O204" s="53"/>
      <c r="P204" s="52"/>
      <c r="Q204" s="52"/>
      <c r="R204" s="52"/>
      <c r="S204" s="52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2"/>
      <c r="O205" s="53"/>
      <c r="P205" s="52"/>
      <c r="Q205" s="52"/>
      <c r="R205" s="52"/>
      <c r="S205" s="52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2"/>
      <c r="O206" s="53"/>
      <c r="P206" s="52"/>
      <c r="Q206" s="52"/>
      <c r="R206" s="52"/>
      <c r="S206" s="52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2"/>
      <c r="O207" s="53"/>
      <c r="P207" s="52"/>
      <c r="Q207" s="52"/>
      <c r="R207" s="52"/>
      <c r="S207" s="52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2"/>
      <c r="O208" s="53"/>
      <c r="P208" s="52"/>
      <c r="Q208" s="52"/>
      <c r="R208" s="52"/>
      <c r="S208" s="52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2"/>
      <c r="O209" s="53"/>
      <c r="P209" s="52"/>
      <c r="Q209" s="52"/>
      <c r="R209" s="52"/>
      <c r="S209" s="52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2"/>
      <c r="O210" s="53"/>
      <c r="P210" s="52"/>
      <c r="Q210" s="52"/>
      <c r="R210" s="52"/>
      <c r="S210" s="52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2"/>
      <c r="O211" s="53"/>
      <c r="P211" s="52"/>
      <c r="Q211" s="52"/>
      <c r="R211" s="52"/>
      <c r="S211" s="52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2"/>
      <c r="O212" s="53"/>
      <c r="P212" s="52"/>
      <c r="Q212" s="52"/>
      <c r="R212" s="52"/>
      <c r="S212" s="52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2"/>
      <c r="O213" s="53"/>
      <c r="P213" s="52"/>
      <c r="Q213" s="52"/>
      <c r="R213" s="52"/>
      <c r="S213" s="52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2"/>
      <c r="O214" s="53"/>
      <c r="P214" s="52"/>
      <c r="Q214" s="52"/>
      <c r="R214" s="52"/>
      <c r="S214" s="52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2"/>
      <c r="O215" s="53"/>
      <c r="P215" s="52"/>
      <c r="Q215" s="52"/>
      <c r="R215" s="52"/>
      <c r="S215" s="52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2"/>
      <c r="O216" s="53"/>
      <c r="P216" s="52"/>
      <c r="Q216" s="52"/>
      <c r="R216" s="52"/>
      <c r="S216" s="52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2"/>
      <c r="O217" s="53"/>
      <c r="P217" s="52"/>
      <c r="Q217" s="52"/>
      <c r="R217" s="52"/>
      <c r="S217" s="52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2"/>
      <c r="O218" s="53"/>
      <c r="P218" s="52"/>
      <c r="Q218" s="52"/>
      <c r="R218" s="52"/>
      <c r="S218" s="52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2"/>
      <c r="O219" s="53"/>
      <c r="P219" s="52"/>
      <c r="Q219" s="52"/>
      <c r="R219" s="52"/>
      <c r="S219" s="52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/>
      <c r="O220" s="53"/>
      <c r="P220" s="52"/>
      <c r="Q220" s="52"/>
      <c r="R220" s="52"/>
      <c r="S220" s="52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2"/>
      <c r="O221" s="53"/>
      <c r="P221" s="52"/>
      <c r="Q221" s="52"/>
      <c r="R221" s="52"/>
      <c r="S221" s="52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2"/>
      <c r="O222" s="53"/>
      <c r="P222" s="52"/>
      <c r="Q222" s="52"/>
      <c r="R222" s="52"/>
      <c r="S222" s="52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2"/>
      <c r="O223" s="53"/>
      <c r="P223" s="52"/>
      <c r="Q223" s="52"/>
      <c r="R223" s="52"/>
      <c r="S223" s="52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2"/>
      <c r="O224" s="53"/>
      <c r="P224" s="52"/>
      <c r="Q224" s="52"/>
      <c r="R224" s="52"/>
      <c r="S224" s="52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2"/>
      <c r="O225" s="53"/>
      <c r="P225" s="52"/>
      <c r="Q225" s="52"/>
      <c r="R225" s="52"/>
      <c r="S225" s="52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2"/>
      <c r="O226" s="53"/>
      <c r="P226" s="52"/>
      <c r="Q226" s="52"/>
      <c r="R226" s="52"/>
      <c r="S226" s="52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2"/>
      <c r="O227" s="53"/>
      <c r="P227" s="52"/>
      <c r="Q227" s="52"/>
      <c r="R227" s="52"/>
      <c r="S227" s="52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2"/>
      <c r="O228" s="53"/>
      <c r="P228" s="52"/>
      <c r="Q228" s="52"/>
      <c r="R228" s="52"/>
      <c r="S228" s="52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2"/>
      <c r="O229" s="53"/>
      <c r="P229" s="52"/>
      <c r="Q229" s="52"/>
      <c r="R229" s="52"/>
      <c r="S229" s="52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2"/>
      <c r="O230" s="53"/>
      <c r="P230" s="52"/>
      <c r="Q230" s="52"/>
      <c r="R230" s="52"/>
      <c r="S230" s="52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2"/>
      <c r="O231" s="53"/>
      <c r="P231" s="52"/>
      <c r="Q231" s="52"/>
      <c r="R231" s="52"/>
      <c r="S231" s="52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2"/>
      <c r="O232" s="53"/>
      <c r="P232" s="52"/>
      <c r="Q232" s="52"/>
      <c r="R232" s="52"/>
      <c r="S232" s="52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2"/>
      <c r="O233" s="53"/>
      <c r="P233" s="52"/>
      <c r="Q233" s="52"/>
      <c r="R233" s="52"/>
      <c r="S233" s="52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2"/>
      <c r="O234" s="53"/>
      <c r="P234" s="52"/>
      <c r="Q234" s="52"/>
      <c r="R234" s="52"/>
      <c r="S234" s="52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2"/>
      <c r="O235" s="53"/>
      <c r="P235" s="52"/>
      <c r="Q235" s="52"/>
      <c r="R235" s="52"/>
      <c r="S235" s="52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2"/>
      <c r="O236" s="53"/>
      <c r="P236" s="52"/>
      <c r="Q236" s="52"/>
      <c r="R236" s="52"/>
      <c r="S236" s="52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2"/>
      <c r="O237" s="53"/>
      <c r="P237" s="52"/>
      <c r="Q237" s="52"/>
      <c r="R237" s="52"/>
      <c r="S237" s="52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2"/>
      <c r="O238" s="53"/>
      <c r="P238" s="52"/>
      <c r="Q238" s="52"/>
      <c r="R238" s="52"/>
      <c r="S238" s="52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2"/>
      <c r="O239" s="53"/>
      <c r="P239" s="52"/>
      <c r="Q239" s="52"/>
      <c r="R239" s="52"/>
      <c r="S239" s="52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2"/>
      <c r="O240" s="53"/>
      <c r="P240" s="52"/>
      <c r="Q240" s="52"/>
      <c r="R240" s="52"/>
      <c r="S240" s="52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2"/>
      <c r="O241" s="53"/>
      <c r="P241" s="52"/>
      <c r="Q241" s="52"/>
      <c r="R241" s="52"/>
      <c r="S241" s="52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2"/>
      <c r="O242" s="53"/>
      <c r="P242" s="52"/>
      <c r="Q242" s="52"/>
      <c r="R242" s="52"/>
      <c r="S242" s="52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2"/>
      <c r="O243" s="53"/>
      <c r="P243" s="52"/>
      <c r="Q243" s="52"/>
      <c r="R243" s="52"/>
      <c r="S243" s="52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2"/>
      <c r="O244" s="53"/>
      <c r="P244" s="52"/>
      <c r="Q244" s="52"/>
      <c r="R244" s="52"/>
      <c r="S244" s="52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2"/>
      <c r="O245" s="53"/>
      <c r="P245" s="52"/>
      <c r="Q245" s="52"/>
      <c r="R245" s="52"/>
      <c r="S245" s="52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2"/>
      <c r="O246" s="53"/>
      <c r="P246" s="52"/>
      <c r="Q246" s="52"/>
      <c r="R246" s="52"/>
      <c r="S246" s="52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/>
      <c r="O247" s="53"/>
      <c r="P247" s="52"/>
      <c r="Q247" s="52"/>
      <c r="R247" s="52"/>
      <c r="S247" s="52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2"/>
      <c r="O248" s="53"/>
      <c r="P248" s="52"/>
      <c r="Q248" s="52"/>
      <c r="R248" s="52"/>
      <c r="S248" s="52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2"/>
      <c r="O249" s="53"/>
      <c r="P249" s="52"/>
      <c r="Q249" s="52"/>
      <c r="R249" s="52"/>
      <c r="S249" s="52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2"/>
      <c r="O250" s="53"/>
      <c r="P250" s="52"/>
      <c r="Q250" s="52"/>
      <c r="R250" s="52"/>
      <c r="S250" s="52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2"/>
      <c r="O251" s="53"/>
      <c r="P251" s="52"/>
      <c r="Q251" s="52"/>
      <c r="R251" s="52"/>
      <c r="S251" s="52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2"/>
      <c r="O252" s="53"/>
      <c r="P252" s="52"/>
      <c r="Q252" s="52"/>
      <c r="R252" s="52"/>
      <c r="S252" s="52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2"/>
      <c r="O253" s="53"/>
      <c r="P253" s="52"/>
      <c r="Q253" s="52"/>
      <c r="R253" s="52"/>
      <c r="S253" s="52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2"/>
      <c r="O254" s="53"/>
      <c r="P254" s="52"/>
      <c r="Q254" s="52"/>
      <c r="R254" s="52"/>
      <c r="S254" s="52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2"/>
      <c r="O255" s="53"/>
      <c r="P255" s="52"/>
      <c r="Q255" s="52"/>
      <c r="R255" s="52"/>
      <c r="S255" s="52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2"/>
      <c r="O256" s="53"/>
      <c r="P256" s="52"/>
      <c r="Q256" s="52"/>
      <c r="R256" s="52"/>
      <c r="S256" s="52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2"/>
      <c r="O257" s="53"/>
      <c r="P257" s="52"/>
      <c r="Q257" s="52"/>
      <c r="R257" s="52"/>
      <c r="S257" s="52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2"/>
      <c r="O258" s="53"/>
      <c r="P258" s="52"/>
      <c r="Q258" s="52"/>
      <c r="R258" s="52"/>
      <c r="S258" s="52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2"/>
      <c r="O259" s="53"/>
      <c r="P259" s="52"/>
      <c r="Q259" s="52"/>
      <c r="R259" s="52"/>
      <c r="S259" s="52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2"/>
      <c r="O260" s="53"/>
      <c r="P260" s="52"/>
      <c r="Q260" s="52"/>
      <c r="R260" s="52"/>
      <c r="S260" s="52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2"/>
      <c r="O261" s="53"/>
      <c r="P261" s="52"/>
      <c r="Q261" s="52"/>
      <c r="R261" s="52"/>
      <c r="S261" s="52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2"/>
      <c r="O262" s="53"/>
      <c r="P262" s="52"/>
      <c r="Q262" s="52"/>
      <c r="R262" s="52"/>
      <c r="S262" s="52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2"/>
      <c r="O263" s="53"/>
      <c r="P263" s="52"/>
      <c r="Q263" s="52"/>
      <c r="R263" s="52"/>
      <c r="S263" s="52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2"/>
      <c r="O264" s="53"/>
      <c r="P264" s="52"/>
      <c r="Q264" s="52"/>
      <c r="R264" s="52"/>
      <c r="S264" s="52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2"/>
      <c r="O265" s="53"/>
      <c r="P265" s="52"/>
      <c r="Q265" s="52"/>
      <c r="R265" s="52"/>
      <c r="S265" s="52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2"/>
      <c r="O266" s="53"/>
      <c r="P266" s="52"/>
      <c r="Q266" s="52"/>
      <c r="R266" s="52"/>
      <c r="S266" s="52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2"/>
      <c r="O267" s="53"/>
      <c r="P267" s="52"/>
      <c r="Q267" s="52"/>
      <c r="R267" s="52"/>
      <c r="S267" s="52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2"/>
      <c r="O268" s="53"/>
      <c r="P268" s="52"/>
      <c r="Q268" s="52"/>
      <c r="R268" s="52"/>
      <c r="S268" s="52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2"/>
      <c r="O269" s="53"/>
      <c r="P269" s="52"/>
      <c r="Q269" s="52"/>
      <c r="R269" s="52"/>
      <c r="S269" s="52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2"/>
      <c r="O270" s="53"/>
      <c r="P270" s="52"/>
      <c r="Q270" s="52"/>
      <c r="R270" s="52"/>
      <c r="S270" s="52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2"/>
      <c r="O271" s="53"/>
      <c r="P271" s="52"/>
      <c r="Q271" s="52"/>
      <c r="R271" s="52"/>
      <c r="S271" s="52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2"/>
      <c r="O272" s="53"/>
      <c r="P272" s="52"/>
      <c r="Q272" s="52"/>
      <c r="R272" s="52"/>
      <c r="S272" s="52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2"/>
      <c r="O273" s="53"/>
      <c r="P273" s="52"/>
      <c r="Q273" s="52"/>
      <c r="R273" s="52"/>
      <c r="S273" s="52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/>
      <c r="O274" s="53"/>
      <c r="P274" s="52"/>
      <c r="Q274" s="52"/>
      <c r="R274" s="52"/>
      <c r="S274" s="52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2"/>
      <c r="O275" s="53"/>
      <c r="P275" s="52"/>
      <c r="Q275" s="52"/>
      <c r="R275" s="52"/>
      <c r="S275" s="52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2"/>
      <c r="O276" s="53"/>
      <c r="P276" s="52"/>
      <c r="Q276" s="52"/>
      <c r="R276" s="52"/>
      <c r="S276" s="52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2"/>
      <c r="O277" s="53"/>
      <c r="P277" s="52"/>
      <c r="Q277" s="52"/>
      <c r="R277" s="52"/>
      <c r="S277" s="52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2"/>
      <c r="O278" s="53"/>
      <c r="P278" s="52"/>
      <c r="Q278" s="52"/>
      <c r="R278" s="52"/>
      <c r="S278" s="52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2"/>
      <c r="O279" s="53"/>
      <c r="P279" s="52"/>
      <c r="Q279" s="52"/>
      <c r="R279" s="52"/>
      <c r="S279" s="52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2"/>
      <c r="O280" s="53"/>
      <c r="P280" s="52"/>
      <c r="Q280" s="52"/>
      <c r="R280" s="52"/>
      <c r="S280" s="52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2"/>
      <c r="O281" s="53"/>
      <c r="P281" s="52"/>
      <c r="Q281" s="52"/>
      <c r="R281" s="52"/>
      <c r="S281" s="52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2"/>
      <c r="O282" s="53"/>
      <c r="P282" s="52"/>
      <c r="Q282" s="52"/>
      <c r="R282" s="52"/>
      <c r="S282" s="52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2"/>
      <c r="O283" s="53"/>
      <c r="P283" s="52"/>
      <c r="Q283" s="52"/>
      <c r="R283" s="52"/>
      <c r="S283" s="52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2"/>
      <c r="O284" s="53"/>
      <c r="P284" s="52"/>
      <c r="Q284" s="52"/>
      <c r="R284" s="52"/>
      <c r="S284" s="52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2"/>
      <c r="O285" s="53"/>
      <c r="P285" s="52"/>
      <c r="Q285" s="52"/>
      <c r="R285" s="52"/>
      <c r="S285" s="52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2"/>
      <c r="O286" s="53"/>
      <c r="P286" s="52"/>
      <c r="Q286" s="52"/>
      <c r="R286" s="52"/>
      <c r="S286" s="52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2"/>
      <c r="O287" s="53"/>
      <c r="P287" s="52"/>
      <c r="Q287" s="52"/>
      <c r="R287" s="52"/>
      <c r="S287" s="52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2"/>
      <c r="O288" s="53"/>
      <c r="P288" s="52"/>
      <c r="Q288" s="52"/>
      <c r="R288" s="52"/>
      <c r="S288" s="52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2"/>
      <c r="O289" s="53"/>
      <c r="P289" s="52"/>
      <c r="Q289" s="52"/>
      <c r="R289" s="52"/>
      <c r="S289" s="52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2"/>
      <c r="O290" s="53"/>
      <c r="P290" s="52"/>
      <c r="Q290" s="52"/>
      <c r="R290" s="52"/>
      <c r="S290" s="52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2"/>
      <c r="O291" s="53"/>
      <c r="P291" s="52"/>
      <c r="Q291" s="52"/>
      <c r="R291" s="52"/>
      <c r="S291" s="52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2"/>
      <c r="O292" s="53"/>
      <c r="P292" s="52"/>
      <c r="Q292" s="52"/>
      <c r="R292" s="52"/>
      <c r="S292" s="52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2"/>
      <c r="O293" s="53"/>
      <c r="P293" s="52"/>
      <c r="Q293" s="52"/>
      <c r="R293" s="52"/>
      <c r="S293" s="52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2"/>
      <c r="O294" s="53"/>
      <c r="P294" s="52"/>
      <c r="Q294" s="52"/>
      <c r="R294" s="52"/>
      <c r="S294" s="52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2"/>
      <c r="O295" s="53"/>
      <c r="P295" s="52"/>
      <c r="Q295" s="52"/>
      <c r="R295" s="52"/>
      <c r="S295" s="52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2"/>
      <c r="O296" s="53"/>
      <c r="P296" s="52"/>
      <c r="Q296" s="52"/>
      <c r="R296" s="52"/>
      <c r="S296" s="52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2"/>
      <c r="O297" s="53"/>
      <c r="P297" s="52"/>
      <c r="Q297" s="52"/>
      <c r="R297" s="52"/>
      <c r="S297" s="52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2"/>
      <c r="O298" s="53"/>
      <c r="P298" s="52"/>
      <c r="Q298" s="52"/>
      <c r="R298" s="52"/>
      <c r="S298" s="52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2"/>
      <c r="O299" s="53"/>
      <c r="P299" s="52"/>
      <c r="Q299" s="52"/>
      <c r="R299" s="52"/>
      <c r="S299" s="52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2"/>
      <c r="O300" s="53"/>
      <c r="P300" s="52"/>
      <c r="Q300" s="52"/>
      <c r="R300" s="52"/>
      <c r="S300" s="52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/>
      <c r="O301" s="53"/>
      <c r="P301" s="52"/>
      <c r="Q301" s="52"/>
      <c r="R301" s="52"/>
      <c r="S301" s="52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2"/>
      <c r="O302" s="53"/>
      <c r="P302" s="52"/>
      <c r="Q302" s="52"/>
      <c r="R302" s="52"/>
      <c r="S302" s="52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2"/>
      <c r="O303" s="53"/>
      <c r="P303" s="52"/>
      <c r="Q303" s="52"/>
      <c r="R303" s="52"/>
      <c r="S303" s="52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2"/>
      <c r="O304" s="53"/>
      <c r="P304" s="52"/>
      <c r="Q304" s="52"/>
      <c r="R304" s="52"/>
      <c r="S304" s="52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2"/>
      <c r="O305" s="53"/>
      <c r="P305" s="52"/>
      <c r="Q305" s="52"/>
      <c r="R305" s="52"/>
      <c r="S305" s="52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2"/>
      <c r="O306" s="53"/>
      <c r="P306" s="52"/>
      <c r="Q306" s="52"/>
      <c r="R306" s="52"/>
      <c r="S306" s="52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2"/>
      <c r="O307" s="53"/>
      <c r="P307" s="52"/>
      <c r="Q307" s="52"/>
      <c r="R307" s="52"/>
      <c r="S307" s="52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2"/>
      <c r="O308" s="53"/>
      <c r="P308" s="52"/>
      <c r="Q308" s="52"/>
      <c r="R308" s="52"/>
      <c r="S308" s="52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2"/>
      <c r="O309" s="53"/>
      <c r="P309" s="52"/>
      <c r="Q309" s="52"/>
      <c r="R309" s="52"/>
      <c r="S309" s="52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2"/>
      <c r="O310" s="53"/>
      <c r="P310" s="52"/>
      <c r="Q310" s="52"/>
      <c r="R310" s="52"/>
      <c r="S310" s="52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2"/>
      <c r="O311" s="53"/>
      <c r="P311" s="52"/>
      <c r="Q311" s="52"/>
      <c r="R311" s="52"/>
      <c r="S311" s="52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2"/>
      <c r="O312" s="53"/>
      <c r="P312" s="52"/>
      <c r="Q312" s="52"/>
      <c r="R312" s="52"/>
      <c r="S312" s="52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2"/>
      <c r="O313" s="53"/>
      <c r="P313" s="52"/>
      <c r="Q313" s="52"/>
      <c r="R313" s="52"/>
      <c r="S313" s="52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2"/>
      <c r="O314" s="53"/>
      <c r="P314" s="52"/>
      <c r="Q314" s="52"/>
      <c r="R314" s="52"/>
      <c r="S314" s="52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2"/>
      <c r="O315" s="53"/>
      <c r="P315" s="52"/>
      <c r="Q315" s="52"/>
      <c r="R315" s="52"/>
      <c r="S315" s="52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2"/>
      <c r="O316" s="53"/>
      <c r="P316" s="52"/>
      <c r="Q316" s="52"/>
      <c r="R316" s="52"/>
      <c r="S316" s="52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2"/>
      <c r="O317" s="53"/>
      <c r="P317" s="52"/>
      <c r="Q317" s="52"/>
      <c r="R317" s="52"/>
      <c r="S317" s="52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2"/>
      <c r="O318" s="53"/>
      <c r="P318" s="52"/>
      <c r="Q318" s="52"/>
      <c r="R318" s="52"/>
      <c r="S318" s="52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2"/>
      <c r="O319" s="53"/>
      <c r="P319" s="52"/>
      <c r="Q319" s="52"/>
      <c r="R319" s="52"/>
      <c r="S319" s="52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2"/>
      <c r="O320" s="53"/>
      <c r="P320" s="52"/>
      <c r="Q320" s="52"/>
      <c r="R320" s="52"/>
      <c r="S320" s="52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2"/>
      <c r="O321" s="53"/>
      <c r="P321" s="52"/>
      <c r="Q321" s="52"/>
      <c r="R321" s="52"/>
      <c r="S321" s="52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2"/>
      <c r="O322" s="53"/>
      <c r="P322" s="52"/>
      <c r="Q322" s="52"/>
      <c r="R322" s="52"/>
      <c r="S322" s="52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2"/>
      <c r="O323" s="53"/>
      <c r="P323" s="52"/>
      <c r="Q323" s="52"/>
      <c r="R323" s="52"/>
      <c r="S323" s="52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2"/>
      <c r="O324" s="53"/>
      <c r="P324" s="52"/>
      <c r="Q324" s="52"/>
      <c r="R324" s="52"/>
      <c r="S324" s="52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2"/>
      <c r="O325" s="53"/>
      <c r="P325" s="52"/>
      <c r="Q325" s="52"/>
      <c r="R325" s="52"/>
      <c r="S325" s="52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2"/>
      <c r="O326" s="53"/>
      <c r="P326" s="52"/>
      <c r="Q326" s="52"/>
      <c r="R326" s="52"/>
      <c r="S326" s="52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2"/>
      <c r="O327" s="53"/>
      <c r="P327" s="52"/>
      <c r="Q327" s="52"/>
      <c r="R327" s="52"/>
      <c r="S327" s="52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/>
      <c r="O328" s="53"/>
      <c r="P328" s="52"/>
      <c r="Q328" s="52"/>
      <c r="R328" s="52"/>
      <c r="S328" s="52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2"/>
      <c r="O329" s="53"/>
      <c r="P329" s="52"/>
      <c r="Q329" s="52"/>
      <c r="R329" s="52"/>
      <c r="S329" s="52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2"/>
      <c r="O330" s="53"/>
      <c r="P330" s="52"/>
      <c r="Q330" s="52"/>
      <c r="R330" s="52"/>
      <c r="S330" s="52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2"/>
      <c r="O331" s="53"/>
      <c r="P331" s="52"/>
      <c r="Q331" s="52"/>
      <c r="R331" s="52"/>
      <c r="S331" s="52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2"/>
      <c r="O332" s="53"/>
      <c r="P332" s="52"/>
      <c r="Q332" s="52"/>
      <c r="R332" s="52"/>
      <c r="S332" s="52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2"/>
      <c r="O333" s="53"/>
      <c r="P333" s="52"/>
      <c r="Q333" s="52"/>
      <c r="R333" s="52"/>
      <c r="S333" s="52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2"/>
      <c r="O334" s="53"/>
      <c r="P334" s="52"/>
      <c r="Q334" s="52"/>
      <c r="R334" s="52"/>
      <c r="S334" s="52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2"/>
      <c r="O335" s="53"/>
      <c r="P335" s="52"/>
      <c r="Q335" s="52"/>
      <c r="R335" s="52"/>
      <c r="S335" s="52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2"/>
      <c r="O336" s="53"/>
      <c r="P336" s="52"/>
      <c r="Q336" s="52"/>
      <c r="R336" s="52"/>
      <c r="S336" s="52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2"/>
      <c r="O337" s="53"/>
      <c r="P337" s="52"/>
      <c r="Q337" s="52"/>
      <c r="R337" s="52"/>
      <c r="S337" s="52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2"/>
      <c r="O338" s="53"/>
      <c r="P338" s="52"/>
      <c r="Q338" s="52"/>
      <c r="R338" s="52"/>
      <c r="S338" s="52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2"/>
      <c r="O339" s="53"/>
      <c r="P339" s="52"/>
      <c r="Q339" s="52"/>
      <c r="R339" s="52"/>
      <c r="S339" s="52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2"/>
      <c r="O340" s="53"/>
      <c r="P340" s="52"/>
      <c r="Q340" s="52"/>
      <c r="R340" s="52"/>
      <c r="S340" s="52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2"/>
      <c r="O341" s="53"/>
      <c r="P341" s="52"/>
      <c r="Q341" s="52"/>
      <c r="R341" s="52"/>
      <c r="S341" s="52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2"/>
      <c r="O342" s="53"/>
      <c r="P342" s="52"/>
      <c r="Q342" s="52"/>
      <c r="R342" s="52"/>
      <c r="S342" s="52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2"/>
      <c r="O343" s="53"/>
      <c r="P343" s="52"/>
      <c r="Q343" s="52"/>
      <c r="R343" s="52"/>
      <c r="S343" s="52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2"/>
      <c r="O344" s="53"/>
      <c r="P344" s="52"/>
      <c r="Q344" s="52"/>
      <c r="R344" s="52"/>
      <c r="S344" s="52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2"/>
      <c r="O345" s="53"/>
      <c r="P345" s="52"/>
      <c r="Q345" s="52"/>
      <c r="R345" s="52"/>
      <c r="S345" s="52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2"/>
      <c r="O346" s="53"/>
      <c r="P346" s="52"/>
      <c r="Q346" s="52"/>
      <c r="R346" s="52"/>
      <c r="S346" s="52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2"/>
      <c r="O347" s="53"/>
      <c r="P347" s="52"/>
      <c r="Q347" s="52"/>
      <c r="R347" s="52"/>
      <c r="S347" s="52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2"/>
      <c r="O348" s="53"/>
      <c r="P348" s="52"/>
      <c r="Q348" s="52"/>
      <c r="R348" s="52"/>
      <c r="S348" s="52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2"/>
      <c r="O349" s="53"/>
      <c r="P349" s="52"/>
      <c r="Q349" s="52"/>
      <c r="R349" s="52"/>
      <c r="S349" s="52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2"/>
      <c r="O350" s="53"/>
      <c r="P350" s="52"/>
      <c r="Q350" s="52"/>
      <c r="R350" s="52"/>
      <c r="S350" s="52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2"/>
      <c r="O351" s="53"/>
      <c r="P351" s="52"/>
      <c r="Q351" s="52"/>
      <c r="R351" s="52"/>
      <c r="S351" s="52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2"/>
      <c r="O352" s="53"/>
      <c r="P352" s="52"/>
      <c r="Q352" s="52"/>
      <c r="R352" s="52"/>
      <c r="S352" s="52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2"/>
      <c r="O353" s="53"/>
      <c r="P353" s="52"/>
      <c r="Q353" s="52"/>
      <c r="R353" s="52"/>
      <c r="S353" s="52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2"/>
      <c r="O354" s="53"/>
      <c r="P354" s="52"/>
      <c r="Q354" s="52"/>
      <c r="R354" s="52"/>
      <c r="S354" s="52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/>
      <c r="O355" s="53"/>
      <c r="P355" s="52"/>
      <c r="Q355" s="52"/>
      <c r="R355" s="52"/>
      <c r="S355" s="52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2"/>
      <c r="O356" s="53"/>
      <c r="P356" s="52"/>
      <c r="Q356" s="52"/>
      <c r="R356" s="52"/>
      <c r="S356" s="52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2"/>
      <c r="O357" s="53"/>
      <c r="P357" s="52"/>
      <c r="Q357" s="52"/>
      <c r="R357" s="52"/>
      <c r="S357" s="52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2"/>
      <c r="O358" s="53"/>
      <c r="P358" s="52"/>
      <c r="Q358" s="52"/>
      <c r="R358" s="52"/>
      <c r="S358" s="52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2"/>
      <c r="O359" s="53"/>
      <c r="P359" s="52"/>
      <c r="Q359" s="52"/>
      <c r="R359" s="52"/>
      <c r="S359" s="52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2"/>
      <c r="O360" s="53"/>
      <c r="P360" s="52"/>
      <c r="Q360" s="52"/>
      <c r="R360" s="52"/>
      <c r="S360" s="52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2"/>
      <c r="O361" s="53"/>
      <c r="P361" s="52"/>
      <c r="Q361" s="52"/>
      <c r="R361" s="52"/>
      <c r="S361" s="52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2"/>
      <c r="O362" s="53"/>
      <c r="P362" s="52"/>
      <c r="Q362" s="52"/>
      <c r="R362" s="52"/>
      <c r="S362" s="52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2"/>
      <c r="O363" s="53"/>
      <c r="P363" s="52"/>
      <c r="Q363" s="52"/>
      <c r="R363" s="52"/>
      <c r="S363" s="52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2"/>
      <c r="O364" s="53"/>
      <c r="P364" s="52"/>
      <c r="Q364" s="52"/>
      <c r="R364" s="52"/>
      <c r="S364" s="52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2"/>
      <c r="O365" s="53"/>
      <c r="P365" s="52"/>
      <c r="Q365" s="52"/>
      <c r="R365" s="52"/>
      <c r="S365" s="52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2"/>
      <c r="O366" s="53"/>
      <c r="P366" s="52"/>
      <c r="Q366" s="52"/>
      <c r="R366" s="52"/>
      <c r="S366" s="52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2"/>
      <c r="O367" s="53"/>
      <c r="P367" s="52"/>
      <c r="Q367" s="52"/>
      <c r="R367" s="52"/>
      <c r="S367" s="52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2"/>
      <c r="O368" s="53"/>
      <c r="P368" s="52"/>
      <c r="Q368" s="52"/>
      <c r="R368" s="52"/>
      <c r="S368" s="52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2"/>
      <c r="O369" s="53"/>
      <c r="P369" s="52"/>
      <c r="Q369" s="52"/>
      <c r="R369" s="52"/>
      <c r="S369" s="52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2"/>
      <c r="O370" s="53"/>
      <c r="P370" s="52"/>
      <c r="Q370" s="52"/>
      <c r="R370" s="52"/>
      <c r="S370" s="52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2"/>
      <c r="O371" s="53"/>
      <c r="P371" s="52"/>
      <c r="Q371" s="52"/>
      <c r="R371" s="52"/>
      <c r="S371" s="52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2"/>
      <c r="O372" s="53"/>
      <c r="P372" s="52"/>
      <c r="Q372" s="52"/>
      <c r="R372" s="52"/>
      <c r="S372" s="52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2"/>
      <c r="O373" s="53"/>
      <c r="P373" s="52"/>
      <c r="Q373" s="52"/>
      <c r="R373" s="52"/>
      <c r="S373" s="52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2"/>
      <c r="O374" s="53"/>
      <c r="P374" s="52"/>
      <c r="Q374" s="52"/>
      <c r="R374" s="52"/>
      <c r="S374" s="52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2"/>
      <c r="O375" s="53"/>
      <c r="P375" s="52"/>
      <c r="Q375" s="52"/>
      <c r="R375" s="52"/>
      <c r="S375" s="52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2"/>
      <c r="O376" s="53"/>
      <c r="P376" s="52"/>
      <c r="Q376" s="52"/>
      <c r="R376" s="52"/>
      <c r="S376" s="52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2"/>
      <c r="O377" s="53"/>
      <c r="P377" s="52"/>
      <c r="Q377" s="52"/>
      <c r="R377" s="52"/>
      <c r="S377" s="52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2"/>
      <c r="O378" s="53"/>
      <c r="P378" s="52"/>
      <c r="Q378" s="52"/>
      <c r="R378" s="52"/>
      <c r="S378" s="52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2"/>
      <c r="O379" s="53"/>
      <c r="P379" s="52"/>
      <c r="Q379" s="52"/>
      <c r="R379" s="52"/>
      <c r="S379" s="52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2"/>
      <c r="O380" s="53"/>
      <c r="P380" s="52"/>
      <c r="Q380" s="52"/>
      <c r="R380" s="52"/>
      <c r="S380" s="52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2"/>
      <c r="O381" s="53"/>
      <c r="P381" s="52"/>
      <c r="Q381" s="52"/>
      <c r="R381" s="52"/>
      <c r="S381" s="52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/>
      <c r="O382" s="53"/>
      <c r="P382" s="52"/>
      <c r="Q382" s="52"/>
      <c r="R382" s="52"/>
      <c r="S382" s="52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2"/>
      <c r="O383" s="53"/>
      <c r="P383" s="52"/>
      <c r="Q383" s="52"/>
      <c r="R383" s="52"/>
      <c r="S383" s="52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2"/>
      <c r="O384" s="53"/>
      <c r="P384" s="52"/>
      <c r="Q384" s="52"/>
      <c r="R384" s="52"/>
      <c r="S384" s="52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2"/>
      <c r="O385" s="53"/>
      <c r="P385" s="52"/>
      <c r="Q385" s="52"/>
      <c r="R385" s="52"/>
      <c r="S385" s="52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2"/>
      <c r="O386" s="53"/>
      <c r="P386" s="52"/>
      <c r="Q386" s="52"/>
      <c r="R386" s="52"/>
      <c r="S386" s="52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2"/>
      <c r="O387" s="53"/>
      <c r="P387" s="52"/>
      <c r="Q387" s="52"/>
      <c r="R387" s="52"/>
      <c r="S387" s="52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2"/>
      <c r="O388" s="53"/>
      <c r="P388" s="52"/>
      <c r="Q388" s="52"/>
      <c r="R388" s="52"/>
      <c r="S388" s="52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2"/>
      <c r="O389" s="53"/>
      <c r="P389" s="52"/>
      <c r="Q389" s="52"/>
      <c r="R389" s="52"/>
      <c r="S389" s="52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2"/>
      <c r="O390" s="53"/>
      <c r="P390" s="52"/>
      <c r="Q390" s="52"/>
      <c r="R390" s="52"/>
      <c r="S390" s="52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2"/>
      <c r="O391" s="53"/>
      <c r="P391" s="52"/>
      <c r="Q391" s="52"/>
      <c r="R391" s="52"/>
      <c r="S391" s="52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2"/>
      <c r="O392" s="53"/>
      <c r="P392" s="52"/>
      <c r="Q392" s="52"/>
      <c r="R392" s="52"/>
      <c r="S392" s="52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2"/>
      <c r="O393" s="53"/>
      <c r="P393" s="52"/>
      <c r="Q393" s="52"/>
      <c r="R393" s="52"/>
      <c r="S393" s="52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2"/>
      <c r="O394" s="53"/>
      <c r="P394" s="52"/>
      <c r="Q394" s="52"/>
      <c r="R394" s="52"/>
      <c r="S394" s="52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2"/>
      <c r="O395" s="53"/>
      <c r="P395" s="52"/>
      <c r="Q395" s="52"/>
      <c r="R395" s="52"/>
      <c r="S395" s="52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2"/>
      <c r="O396" s="53"/>
      <c r="P396" s="52"/>
      <c r="Q396" s="52"/>
      <c r="R396" s="52"/>
      <c r="S396" s="52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2"/>
      <c r="O397" s="53"/>
      <c r="P397" s="52"/>
      <c r="Q397" s="52"/>
      <c r="R397" s="52"/>
      <c r="S397" s="52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2"/>
      <c r="O398" s="53"/>
      <c r="P398" s="52"/>
      <c r="Q398" s="52"/>
      <c r="R398" s="52"/>
      <c r="S398" s="52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2"/>
      <c r="O399" s="53"/>
      <c r="P399" s="52"/>
      <c r="Q399" s="52"/>
      <c r="R399" s="52"/>
      <c r="S399" s="52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2"/>
      <c r="O400" s="53"/>
      <c r="P400" s="52"/>
      <c r="Q400" s="52"/>
      <c r="R400" s="52"/>
      <c r="S400" s="52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2"/>
      <c r="O401" s="53"/>
      <c r="P401" s="52"/>
      <c r="Q401" s="52"/>
      <c r="R401" s="52"/>
      <c r="S401" s="52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2"/>
      <c r="O402" s="53"/>
      <c r="P402" s="52"/>
      <c r="Q402" s="52"/>
      <c r="R402" s="52"/>
      <c r="S402" s="52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2"/>
      <c r="O403" s="53"/>
      <c r="P403" s="52"/>
      <c r="Q403" s="52"/>
      <c r="R403" s="52"/>
      <c r="S403" s="52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2"/>
      <c r="O404" s="53"/>
      <c r="P404" s="52"/>
      <c r="Q404" s="52"/>
      <c r="R404" s="52"/>
      <c r="S404" s="52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2"/>
      <c r="O405" s="53"/>
      <c r="P405" s="52"/>
      <c r="Q405" s="52"/>
      <c r="R405" s="52"/>
      <c r="S405" s="52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2"/>
      <c r="O406" s="53"/>
      <c r="P406" s="52"/>
      <c r="Q406" s="52"/>
      <c r="R406" s="52"/>
      <c r="S406" s="52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2"/>
      <c r="O407" s="53"/>
      <c r="P407" s="52"/>
      <c r="Q407" s="52"/>
      <c r="R407" s="52"/>
      <c r="S407" s="52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2"/>
      <c r="O408" s="53"/>
      <c r="P408" s="52"/>
      <c r="Q408" s="52"/>
      <c r="R408" s="52"/>
      <c r="S408" s="52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/>
      <c r="O409" s="53"/>
      <c r="P409" s="52"/>
      <c r="Q409" s="52"/>
      <c r="R409" s="52"/>
      <c r="S409" s="52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2"/>
      <c r="O410" s="53"/>
      <c r="P410" s="52"/>
      <c r="Q410" s="52"/>
      <c r="R410" s="52"/>
      <c r="S410" s="52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2"/>
      <c r="O411" s="53"/>
      <c r="P411" s="52"/>
      <c r="Q411" s="52"/>
      <c r="R411" s="52"/>
      <c r="S411" s="52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2"/>
      <c r="O412" s="53"/>
      <c r="P412" s="52"/>
      <c r="Q412" s="52"/>
      <c r="R412" s="52"/>
      <c r="S412" s="52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2"/>
      <c r="O413" s="53"/>
      <c r="P413" s="52"/>
      <c r="Q413" s="52"/>
      <c r="R413" s="52"/>
      <c r="S413" s="52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2"/>
      <c r="O414" s="53"/>
      <c r="P414" s="52"/>
      <c r="Q414" s="52"/>
      <c r="R414" s="52"/>
      <c r="S414" s="52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2"/>
      <c r="O415" s="53"/>
      <c r="P415" s="52"/>
      <c r="Q415" s="52"/>
      <c r="R415" s="52"/>
      <c r="S415" s="52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2"/>
      <c r="O416" s="53"/>
      <c r="P416" s="52"/>
      <c r="Q416" s="52"/>
      <c r="R416" s="52"/>
      <c r="S416" s="52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2"/>
      <c r="O417" s="53"/>
      <c r="P417" s="52"/>
      <c r="Q417" s="52"/>
      <c r="R417" s="52"/>
      <c r="S417" s="52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2"/>
      <c r="O418" s="53"/>
      <c r="P418" s="52"/>
      <c r="Q418" s="52"/>
      <c r="R418" s="52"/>
      <c r="S418" s="52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2"/>
      <c r="O419" s="53"/>
      <c r="P419" s="52"/>
      <c r="Q419" s="52"/>
      <c r="R419" s="52"/>
      <c r="S419" s="52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2"/>
      <c r="O420" s="53"/>
      <c r="P420" s="52"/>
      <c r="Q420" s="52"/>
      <c r="R420" s="52"/>
      <c r="S420" s="52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2"/>
      <c r="O421" s="53"/>
      <c r="P421" s="52"/>
      <c r="Q421" s="52"/>
      <c r="R421" s="52"/>
      <c r="S421" s="52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2"/>
      <c r="O422" s="53"/>
      <c r="P422" s="52"/>
      <c r="Q422" s="52"/>
      <c r="R422" s="52"/>
      <c r="S422" s="52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2"/>
      <c r="O423" s="53"/>
      <c r="P423" s="52"/>
      <c r="Q423" s="52"/>
      <c r="R423" s="52"/>
      <c r="S423" s="52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2"/>
      <c r="O424" s="53"/>
      <c r="P424" s="52"/>
      <c r="Q424" s="52"/>
      <c r="R424" s="52"/>
      <c r="S424" s="52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2"/>
      <c r="O425" s="53"/>
      <c r="P425" s="52"/>
      <c r="Q425" s="52"/>
      <c r="R425" s="52"/>
      <c r="S425" s="52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2"/>
      <c r="O426" s="53"/>
      <c r="P426" s="52"/>
      <c r="Q426" s="52"/>
      <c r="R426" s="52"/>
      <c r="S426" s="52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2"/>
      <c r="O427" s="53"/>
      <c r="P427" s="52"/>
      <c r="Q427" s="52"/>
      <c r="R427" s="52"/>
      <c r="S427" s="52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2"/>
      <c r="O428" s="53"/>
      <c r="P428" s="52"/>
      <c r="Q428" s="52"/>
      <c r="R428" s="52"/>
      <c r="S428" s="52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2"/>
      <c r="O429" s="53"/>
      <c r="P429" s="52"/>
      <c r="Q429" s="52"/>
      <c r="R429" s="52"/>
      <c r="S429" s="52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2"/>
      <c r="O430" s="53"/>
      <c r="P430" s="52"/>
      <c r="Q430" s="52"/>
      <c r="R430" s="52"/>
      <c r="S430" s="52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2"/>
      <c r="O431" s="53"/>
      <c r="P431" s="52"/>
      <c r="Q431" s="52"/>
      <c r="R431" s="52"/>
      <c r="S431" s="52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2"/>
      <c r="O432" s="53"/>
      <c r="P432" s="52"/>
      <c r="Q432" s="52"/>
      <c r="R432" s="52"/>
      <c r="S432" s="52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2"/>
      <c r="O433" s="53"/>
      <c r="P433" s="52"/>
      <c r="Q433" s="52"/>
      <c r="R433" s="52"/>
      <c r="S433" s="52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2"/>
      <c r="O434" s="53"/>
      <c r="P434" s="52"/>
      <c r="Q434" s="52"/>
      <c r="R434" s="52"/>
      <c r="S434" s="52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2"/>
      <c r="O435" s="53"/>
      <c r="P435" s="52"/>
      <c r="Q435" s="52"/>
      <c r="R435" s="52"/>
      <c r="S435" s="52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/>
      <c r="O436" s="53"/>
      <c r="P436" s="52"/>
      <c r="Q436" s="52"/>
      <c r="R436" s="52"/>
      <c r="S436" s="52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2"/>
      <c r="O437" s="53"/>
      <c r="P437" s="52"/>
      <c r="Q437" s="52"/>
      <c r="R437" s="52"/>
      <c r="S437" s="52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2"/>
      <c r="O438" s="53"/>
      <c r="P438" s="52"/>
      <c r="Q438" s="52"/>
      <c r="R438" s="52"/>
      <c r="S438" s="52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2"/>
      <c r="O439" s="53"/>
      <c r="P439" s="52"/>
      <c r="Q439" s="52"/>
      <c r="R439" s="52"/>
      <c r="S439" s="52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2"/>
      <c r="O440" s="53"/>
      <c r="P440" s="52"/>
      <c r="Q440" s="52"/>
      <c r="R440" s="52"/>
      <c r="S440" s="52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2"/>
      <c r="O441" s="53"/>
      <c r="P441" s="52"/>
      <c r="Q441" s="52"/>
      <c r="R441" s="52"/>
      <c r="S441" s="52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2"/>
      <c r="O442" s="53"/>
      <c r="P442" s="52"/>
      <c r="Q442" s="52"/>
      <c r="R442" s="52"/>
      <c r="S442" s="52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2"/>
      <c r="O443" s="53"/>
      <c r="P443" s="52"/>
      <c r="Q443" s="52"/>
      <c r="R443" s="52"/>
      <c r="S443" s="52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2"/>
      <c r="O444" s="53"/>
      <c r="P444" s="52"/>
      <c r="Q444" s="52"/>
      <c r="R444" s="52"/>
      <c r="S444" s="52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2"/>
      <c r="O445" s="53"/>
      <c r="P445" s="52"/>
      <c r="Q445" s="52"/>
      <c r="R445" s="52"/>
      <c r="S445" s="52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2"/>
      <c r="O446" s="53"/>
      <c r="P446" s="52"/>
      <c r="Q446" s="52"/>
      <c r="R446" s="52"/>
      <c r="S446" s="52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2"/>
      <c r="O447" s="53"/>
      <c r="P447" s="52"/>
      <c r="Q447" s="52"/>
      <c r="R447" s="52"/>
      <c r="S447" s="52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2"/>
      <c r="O448" s="53"/>
      <c r="P448" s="52"/>
      <c r="Q448" s="52"/>
      <c r="R448" s="52"/>
      <c r="S448" s="52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2"/>
      <c r="O449" s="53"/>
      <c r="P449" s="52"/>
      <c r="Q449" s="52"/>
      <c r="R449" s="52"/>
      <c r="S449" s="52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2"/>
      <c r="O450" s="53"/>
      <c r="P450" s="52"/>
      <c r="Q450" s="52"/>
      <c r="R450" s="52"/>
      <c r="S450" s="52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2"/>
      <c r="O451" s="53"/>
      <c r="P451" s="52"/>
      <c r="Q451" s="52"/>
      <c r="R451" s="52"/>
      <c r="S451" s="52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2"/>
      <c r="O452" s="53"/>
      <c r="P452" s="52"/>
      <c r="Q452" s="52"/>
      <c r="R452" s="52"/>
      <c r="S452" s="52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2"/>
      <c r="O453" s="53"/>
      <c r="P453" s="52"/>
      <c r="Q453" s="52"/>
      <c r="R453" s="52"/>
      <c r="S453" s="52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2"/>
      <c r="O454" s="53"/>
      <c r="P454" s="52"/>
      <c r="Q454" s="52"/>
      <c r="R454" s="52"/>
      <c r="S454" s="52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2"/>
      <c r="O455" s="53"/>
      <c r="P455" s="52"/>
      <c r="Q455" s="52"/>
      <c r="R455" s="52"/>
      <c r="S455" s="52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2"/>
      <c r="O456" s="53"/>
      <c r="P456" s="52"/>
      <c r="Q456" s="52"/>
      <c r="R456" s="52"/>
      <c r="S456" s="52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2"/>
      <c r="O457" s="53"/>
      <c r="P457" s="52"/>
      <c r="Q457" s="52"/>
      <c r="R457" s="52"/>
      <c r="S457" s="52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2"/>
      <c r="O458" s="53"/>
      <c r="P458" s="52"/>
      <c r="Q458" s="52"/>
      <c r="R458" s="52"/>
      <c r="S458" s="52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2"/>
      <c r="O459" s="53"/>
      <c r="P459" s="52"/>
      <c r="Q459" s="52"/>
      <c r="R459" s="52"/>
      <c r="S459" s="52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2"/>
      <c r="O460" s="53"/>
      <c r="P460" s="52"/>
      <c r="Q460" s="52"/>
      <c r="R460" s="52"/>
      <c r="S460" s="52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2"/>
      <c r="O461" s="53"/>
      <c r="P461" s="52"/>
      <c r="Q461" s="52"/>
      <c r="R461" s="52"/>
      <c r="S461" s="52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2"/>
      <c r="O462" s="53"/>
      <c r="P462" s="52"/>
      <c r="Q462" s="52"/>
      <c r="R462" s="52"/>
      <c r="S462" s="52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2"/>
      <c r="O463" s="53"/>
      <c r="P463" s="52"/>
      <c r="Q463" s="52"/>
      <c r="R463" s="52"/>
      <c r="S463" s="52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2"/>
      <c r="O464" s="53"/>
      <c r="P464" s="52"/>
      <c r="Q464" s="52"/>
      <c r="R464" s="52"/>
      <c r="S464" s="52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2"/>
      <c r="O465" s="53"/>
      <c r="P465" s="52"/>
      <c r="Q465" s="52"/>
      <c r="R465" s="52"/>
      <c r="S465" s="52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2"/>
      <c r="O466" s="53"/>
      <c r="P466" s="52"/>
      <c r="Q466" s="52"/>
      <c r="R466" s="52"/>
      <c r="S466" s="52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2"/>
      <c r="O467" s="53"/>
      <c r="P467" s="52"/>
      <c r="Q467" s="52"/>
      <c r="R467" s="52"/>
      <c r="S467" s="52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2"/>
      <c r="O468" s="53"/>
      <c r="P468" s="52"/>
      <c r="Q468" s="52"/>
      <c r="R468" s="52"/>
      <c r="S468" s="52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2"/>
      <c r="O469" s="53"/>
      <c r="P469" s="52"/>
      <c r="Q469" s="52"/>
      <c r="R469" s="52"/>
      <c r="S469" s="52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2"/>
      <c r="O470" s="53"/>
      <c r="P470" s="52"/>
      <c r="Q470" s="52"/>
      <c r="R470" s="52"/>
      <c r="S470" s="52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2"/>
      <c r="O471" s="53"/>
      <c r="P471" s="52"/>
      <c r="Q471" s="52"/>
      <c r="R471" s="52"/>
      <c r="S471" s="52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2"/>
      <c r="O472" s="53"/>
      <c r="P472" s="52"/>
      <c r="Q472" s="52"/>
      <c r="R472" s="52"/>
      <c r="S472" s="52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2"/>
      <c r="O473" s="53"/>
      <c r="P473" s="52"/>
      <c r="Q473" s="52"/>
      <c r="R473" s="52"/>
      <c r="S473" s="52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2"/>
      <c r="O474" s="53"/>
      <c r="P474" s="52"/>
      <c r="Q474" s="52"/>
      <c r="R474" s="52"/>
      <c r="S474" s="52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2"/>
      <c r="O475" s="53"/>
      <c r="P475" s="52"/>
      <c r="Q475" s="52"/>
      <c r="R475" s="52"/>
      <c r="S475" s="52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2"/>
      <c r="O476" s="53"/>
      <c r="P476" s="52"/>
      <c r="Q476" s="52"/>
      <c r="R476" s="52"/>
      <c r="S476" s="52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2"/>
      <c r="O477" s="53"/>
      <c r="P477" s="52"/>
      <c r="Q477" s="52"/>
      <c r="R477" s="52"/>
      <c r="S477" s="52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2"/>
      <c r="O478" s="53"/>
      <c r="P478" s="52"/>
      <c r="Q478" s="52"/>
      <c r="R478" s="52"/>
      <c r="S478" s="52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2"/>
      <c r="O479" s="53"/>
      <c r="P479" s="52"/>
      <c r="Q479" s="52"/>
      <c r="R479" s="52"/>
      <c r="S479" s="52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2"/>
      <c r="O480" s="53"/>
      <c r="P480" s="52"/>
      <c r="Q480" s="52"/>
      <c r="R480" s="52"/>
      <c r="S480" s="52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2"/>
      <c r="O481" s="53"/>
      <c r="P481" s="52"/>
      <c r="Q481" s="52"/>
      <c r="R481" s="52"/>
      <c r="S481" s="52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2"/>
      <c r="O482" s="53"/>
      <c r="P482" s="52"/>
      <c r="Q482" s="52"/>
      <c r="R482" s="52"/>
      <c r="S482" s="52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2"/>
      <c r="O483" s="53"/>
      <c r="P483" s="52"/>
      <c r="Q483" s="52"/>
      <c r="R483" s="52"/>
      <c r="S483" s="52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2"/>
      <c r="O484" s="53"/>
      <c r="P484" s="52"/>
      <c r="Q484" s="52"/>
      <c r="R484" s="52"/>
      <c r="S484" s="52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2"/>
      <c r="O485" s="53"/>
      <c r="P485" s="52"/>
      <c r="Q485" s="52"/>
      <c r="R485" s="52"/>
      <c r="S485" s="52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2"/>
      <c r="O486" s="53"/>
      <c r="P486" s="52"/>
      <c r="Q486" s="52"/>
      <c r="R486" s="52"/>
      <c r="S486" s="52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2"/>
      <c r="O487" s="53"/>
      <c r="P487" s="52"/>
      <c r="Q487" s="52"/>
      <c r="R487" s="52"/>
      <c r="S487" s="52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2"/>
      <c r="O488" s="53"/>
      <c r="P488" s="52"/>
      <c r="Q488" s="52"/>
      <c r="R488" s="52"/>
      <c r="S488" s="52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2"/>
      <c r="O489" s="53"/>
      <c r="P489" s="52"/>
      <c r="Q489" s="52"/>
      <c r="R489" s="52"/>
      <c r="S489" s="52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2"/>
      <c r="O490" s="53"/>
      <c r="P490" s="52"/>
      <c r="Q490" s="52"/>
      <c r="R490" s="52"/>
      <c r="S490" s="52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2"/>
      <c r="O491" s="53"/>
      <c r="P491" s="52"/>
      <c r="Q491" s="52"/>
      <c r="R491" s="52"/>
      <c r="S491" s="52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2"/>
      <c r="O492" s="53"/>
      <c r="P492" s="52"/>
      <c r="Q492" s="52"/>
      <c r="R492" s="52"/>
      <c r="S492" s="52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2"/>
      <c r="O493" s="53"/>
      <c r="P493" s="52"/>
      <c r="Q493" s="52"/>
      <c r="R493" s="52"/>
      <c r="S493" s="52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2"/>
      <c r="O494" s="53"/>
      <c r="P494" s="52"/>
      <c r="Q494" s="52"/>
      <c r="R494" s="52"/>
      <c r="S494" s="52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2"/>
      <c r="O495" s="53"/>
      <c r="P495" s="52"/>
      <c r="Q495" s="52"/>
      <c r="R495" s="52"/>
      <c r="S495" s="52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2"/>
      <c r="O496" s="53"/>
      <c r="P496" s="52"/>
      <c r="Q496" s="52"/>
      <c r="R496" s="52"/>
      <c r="S496" s="52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2"/>
      <c r="O497" s="53"/>
      <c r="P497" s="52"/>
      <c r="Q497" s="52"/>
      <c r="R497" s="52"/>
      <c r="S497" s="52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2"/>
      <c r="O498" s="53"/>
      <c r="P498" s="52"/>
      <c r="Q498" s="52"/>
      <c r="R498" s="52"/>
      <c r="S498" s="52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2"/>
      <c r="O499" s="53"/>
      <c r="P499" s="52"/>
      <c r="Q499" s="52"/>
      <c r="R499" s="52"/>
      <c r="S499" s="52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2"/>
      <c r="O500" s="53"/>
      <c r="P500" s="52"/>
      <c r="Q500" s="52"/>
      <c r="R500" s="52"/>
      <c r="S500" s="52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2"/>
      <c r="O501" s="53"/>
      <c r="P501" s="52"/>
      <c r="Q501" s="52"/>
      <c r="R501" s="52"/>
      <c r="S501" s="52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2"/>
      <c r="O502" s="53"/>
      <c r="P502" s="52"/>
      <c r="Q502" s="52"/>
      <c r="R502" s="52"/>
      <c r="S502" s="52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2"/>
      <c r="O503" s="53"/>
      <c r="P503" s="52"/>
      <c r="Q503" s="52"/>
      <c r="R503" s="52"/>
      <c r="S503" s="52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2"/>
      <c r="O504" s="53"/>
      <c r="P504" s="52"/>
      <c r="Q504" s="52"/>
      <c r="R504" s="52"/>
      <c r="S504" s="52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2"/>
      <c r="O505" s="53"/>
      <c r="P505" s="52"/>
      <c r="Q505" s="52"/>
      <c r="R505" s="52"/>
      <c r="S505" s="52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2"/>
      <c r="O506" s="53"/>
      <c r="P506" s="52"/>
      <c r="Q506" s="52"/>
      <c r="R506" s="52"/>
      <c r="S506" s="52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2"/>
      <c r="O507" s="53"/>
      <c r="P507" s="52"/>
      <c r="Q507" s="52"/>
      <c r="R507" s="52"/>
      <c r="S507" s="52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2"/>
      <c r="O508" s="53"/>
      <c r="P508" s="52"/>
      <c r="Q508" s="52"/>
      <c r="R508" s="52"/>
      <c r="S508" s="52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2"/>
      <c r="O509" s="53"/>
      <c r="P509" s="52"/>
      <c r="Q509" s="52"/>
      <c r="R509" s="52"/>
      <c r="S509" s="52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2"/>
      <c r="O510" s="53"/>
      <c r="P510" s="52"/>
      <c r="Q510" s="52"/>
      <c r="R510" s="52"/>
      <c r="S510" s="52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2"/>
      <c r="O511" s="53"/>
      <c r="P511" s="52"/>
      <c r="Q511" s="52"/>
      <c r="R511" s="52"/>
      <c r="S511" s="52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2"/>
      <c r="O512" s="53"/>
      <c r="P512" s="52"/>
      <c r="Q512" s="52"/>
      <c r="R512" s="52"/>
      <c r="S512" s="52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2"/>
      <c r="O513" s="53"/>
      <c r="P513" s="52"/>
      <c r="Q513" s="52"/>
      <c r="R513" s="52"/>
      <c r="S513" s="52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2"/>
      <c r="O514" s="53"/>
      <c r="P514" s="52"/>
      <c r="Q514" s="52"/>
      <c r="R514" s="52"/>
      <c r="S514" s="52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2"/>
      <c r="O515" s="53"/>
      <c r="P515" s="52"/>
      <c r="Q515" s="52"/>
      <c r="R515" s="52"/>
      <c r="S515" s="52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2"/>
      <c r="O516" s="53"/>
      <c r="P516" s="52"/>
      <c r="Q516" s="52"/>
      <c r="R516" s="52"/>
      <c r="S516" s="52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2"/>
      <c r="O517" s="53"/>
      <c r="P517" s="52"/>
      <c r="Q517" s="52"/>
      <c r="R517" s="52"/>
      <c r="S517" s="52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2"/>
      <c r="O518" s="53"/>
      <c r="P518" s="52"/>
      <c r="Q518" s="52"/>
      <c r="R518" s="52"/>
      <c r="S518" s="52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2"/>
      <c r="O519" s="53"/>
      <c r="P519" s="52"/>
      <c r="Q519" s="52"/>
      <c r="R519" s="52"/>
      <c r="S519" s="52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2"/>
      <c r="O520" s="53"/>
      <c r="P520" s="52"/>
      <c r="Q520" s="52"/>
      <c r="R520" s="52"/>
      <c r="S520" s="52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2"/>
      <c r="O521" s="53"/>
      <c r="P521" s="52"/>
      <c r="Q521" s="52"/>
      <c r="R521" s="52"/>
      <c r="S521" s="52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2"/>
      <c r="O522" s="53"/>
      <c r="P522" s="52"/>
      <c r="Q522" s="52"/>
      <c r="R522" s="52"/>
      <c r="S522" s="52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2"/>
      <c r="O523" s="53"/>
      <c r="P523" s="52"/>
      <c r="Q523" s="52"/>
      <c r="R523" s="52"/>
      <c r="S523" s="52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2"/>
      <c r="O524" s="53"/>
      <c r="P524" s="52"/>
      <c r="Q524" s="52"/>
      <c r="R524" s="52"/>
      <c r="S524" s="52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2"/>
      <c r="O525" s="53"/>
      <c r="P525" s="52"/>
      <c r="Q525" s="52"/>
      <c r="R525" s="52"/>
      <c r="S525" s="52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2"/>
      <c r="O526" s="53"/>
      <c r="P526" s="52"/>
      <c r="Q526" s="52"/>
      <c r="R526" s="52"/>
      <c r="S526" s="52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2"/>
      <c r="O527" s="53"/>
      <c r="P527" s="52"/>
      <c r="Q527" s="52"/>
      <c r="R527" s="52"/>
      <c r="S527" s="52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2"/>
      <c r="O528" s="53"/>
      <c r="P528" s="52"/>
      <c r="Q528" s="52"/>
      <c r="R528" s="52"/>
      <c r="S528" s="52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2"/>
      <c r="O529" s="53"/>
      <c r="P529" s="52"/>
      <c r="Q529" s="52"/>
      <c r="R529" s="52"/>
      <c r="S529" s="52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2"/>
      <c r="O530" s="53"/>
      <c r="P530" s="52"/>
      <c r="Q530" s="52"/>
      <c r="R530" s="52"/>
      <c r="S530" s="52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2"/>
      <c r="O531" s="53"/>
      <c r="P531" s="52"/>
      <c r="Q531" s="52"/>
      <c r="R531" s="52"/>
      <c r="S531" s="52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2"/>
      <c r="O532" s="53"/>
      <c r="P532" s="52"/>
      <c r="Q532" s="52"/>
      <c r="R532" s="52"/>
      <c r="S532" s="52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2"/>
      <c r="O533" s="53"/>
      <c r="P533" s="52"/>
      <c r="Q533" s="52"/>
      <c r="R533" s="52"/>
      <c r="S533" s="52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2"/>
      <c r="O534" s="53"/>
      <c r="P534" s="52"/>
      <c r="Q534" s="52"/>
      <c r="R534" s="52"/>
      <c r="S534" s="52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2"/>
      <c r="O535" s="53"/>
      <c r="P535" s="52"/>
      <c r="Q535" s="52"/>
      <c r="R535" s="52"/>
      <c r="S535" s="52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2"/>
      <c r="O536" s="53"/>
      <c r="P536" s="52"/>
      <c r="Q536" s="52"/>
      <c r="R536" s="52"/>
      <c r="S536" s="52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2"/>
      <c r="O537" s="53"/>
      <c r="P537" s="52"/>
      <c r="Q537" s="52"/>
      <c r="R537" s="52"/>
      <c r="S537" s="52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2"/>
      <c r="O538" s="53"/>
      <c r="P538" s="52"/>
      <c r="Q538" s="52"/>
      <c r="R538" s="52"/>
      <c r="S538" s="52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2"/>
      <c r="O539" s="53"/>
      <c r="P539" s="52"/>
      <c r="Q539" s="52"/>
      <c r="R539" s="52"/>
      <c r="S539" s="52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2"/>
      <c r="O540" s="53"/>
      <c r="P540" s="52"/>
      <c r="Q540" s="52"/>
      <c r="R540" s="52"/>
      <c r="S540" s="52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2"/>
      <c r="O541" s="53"/>
      <c r="P541" s="52"/>
      <c r="Q541" s="52"/>
      <c r="R541" s="52"/>
      <c r="S541" s="52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2"/>
      <c r="O542" s="53"/>
      <c r="P542" s="52"/>
      <c r="Q542" s="52"/>
      <c r="R542" s="52"/>
      <c r="S542" s="52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2"/>
      <c r="O543" s="53"/>
      <c r="P543" s="52"/>
      <c r="Q543" s="52"/>
      <c r="R543" s="52"/>
      <c r="S543" s="52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2"/>
      <c r="O544" s="53"/>
      <c r="P544" s="52"/>
      <c r="Q544" s="52"/>
      <c r="R544" s="52"/>
      <c r="S544" s="52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2"/>
      <c r="O545" s="53"/>
      <c r="P545" s="52"/>
      <c r="Q545" s="52"/>
      <c r="R545" s="52"/>
      <c r="S545" s="52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2"/>
      <c r="O546" s="53"/>
      <c r="P546" s="52"/>
      <c r="Q546" s="52"/>
      <c r="R546" s="52"/>
      <c r="S546" s="52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2"/>
      <c r="O547" s="53"/>
      <c r="P547" s="52"/>
      <c r="Q547" s="52"/>
      <c r="R547" s="52"/>
      <c r="S547" s="52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2"/>
      <c r="O548" s="53"/>
      <c r="P548" s="52"/>
      <c r="Q548" s="52"/>
      <c r="R548" s="52"/>
      <c r="S548" s="52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2"/>
      <c r="O549" s="53"/>
      <c r="P549" s="52"/>
      <c r="Q549" s="52"/>
      <c r="R549" s="52"/>
      <c r="S549" s="52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53"/>
      <c r="P550" s="52"/>
      <c r="Q550" s="52"/>
      <c r="R550" s="52"/>
      <c r="S550" s="52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2"/>
      <c r="O551" s="53"/>
      <c r="P551" s="52"/>
      <c r="Q551" s="52"/>
      <c r="R551" s="52"/>
      <c r="S551" s="52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2"/>
      <c r="O552" s="53"/>
      <c r="P552" s="52"/>
      <c r="Q552" s="52"/>
      <c r="R552" s="52"/>
      <c r="S552" s="52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2"/>
      <c r="O553" s="53"/>
      <c r="P553" s="52"/>
      <c r="Q553" s="52"/>
      <c r="R553" s="52"/>
      <c r="S553" s="52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2"/>
      <c r="O554" s="53"/>
      <c r="P554" s="52"/>
      <c r="Q554" s="52"/>
      <c r="R554" s="52"/>
      <c r="S554" s="52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2"/>
      <c r="O555" s="53"/>
      <c r="P555" s="52"/>
      <c r="Q555" s="52"/>
      <c r="R555" s="52"/>
      <c r="S555" s="52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2"/>
      <c r="O556" s="53"/>
      <c r="P556" s="52"/>
      <c r="Q556" s="52"/>
      <c r="R556" s="52"/>
      <c r="S556" s="52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2"/>
      <c r="O557" s="53"/>
      <c r="P557" s="52"/>
      <c r="Q557" s="52"/>
      <c r="R557" s="52"/>
      <c r="S557" s="52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2"/>
      <c r="O558" s="53"/>
      <c r="P558" s="52"/>
      <c r="Q558" s="52"/>
      <c r="R558" s="52"/>
      <c r="S558" s="52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2"/>
      <c r="O559" s="53"/>
      <c r="P559" s="52"/>
      <c r="Q559" s="52"/>
      <c r="R559" s="52"/>
      <c r="S559" s="52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2"/>
      <c r="O560" s="53"/>
      <c r="P560" s="52"/>
      <c r="Q560" s="52"/>
      <c r="R560" s="52"/>
      <c r="S560" s="52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2"/>
      <c r="O561" s="53"/>
      <c r="P561" s="52"/>
      <c r="Q561" s="52"/>
      <c r="R561" s="52"/>
      <c r="S561" s="52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2"/>
      <c r="O562" s="53"/>
      <c r="P562" s="52"/>
      <c r="Q562" s="52"/>
      <c r="R562" s="52"/>
      <c r="S562" s="52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2"/>
      <c r="O563" s="53"/>
      <c r="P563" s="52"/>
      <c r="Q563" s="52"/>
      <c r="R563" s="52"/>
      <c r="S563" s="52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2"/>
      <c r="O564" s="53"/>
      <c r="P564" s="52"/>
      <c r="Q564" s="52"/>
      <c r="R564" s="52"/>
      <c r="S564" s="52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2"/>
      <c r="O565" s="53"/>
      <c r="P565" s="52"/>
      <c r="Q565" s="52"/>
      <c r="R565" s="52"/>
      <c r="S565" s="52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2"/>
      <c r="O566" s="53"/>
      <c r="P566" s="52"/>
      <c r="Q566" s="52"/>
      <c r="R566" s="52"/>
      <c r="S566" s="52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2"/>
      <c r="O567" s="53"/>
      <c r="P567" s="52"/>
      <c r="Q567" s="52"/>
      <c r="R567" s="52"/>
      <c r="S567" s="52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2"/>
      <c r="O568" s="53"/>
      <c r="P568" s="52"/>
      <c r="Q568" s="52"/>
      <c r="R568" s="52"/>
      <c r="S568" s="52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2"/>
      <c r="O569" s="53"/>
      <c r="P569" s="52"/>
      <c r="Q569" s="52"/>
      <c r="R569" s="52"/>
      <c r="S569" s="52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2"/>
      <c r="O570" s="53"/>
      <c r="P570" s="52"/>
      <c r="Q570" s="52"/>
      <c r="R570" s="52"/>
      <c r="S570" s="52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2"/>
      <c r="O571" s="53"/>
      <c r="P571" s="52"/>
      <c r="Q571" s="52"/>
      <c r="R571" s="52"/>
      <c r="S571" s="52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2"/>
      <c r="O572" s="53"/>
      <c r="P572" s="52"/>
      <c r="Q572" s="52"/>
      <c r="R572" s="52"/>
      <c r="S572" s="52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2"/>
      <c r="O573" s="53"/>
      <c r="P573" s="52"/>
      <c r="Q573" s="52"/>
      <c r="R573" s="52"/>
      <c r="S573" s="52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2"/>
      <c r="O574" s="53"/>
      <c r="P574" s="52"/>
      <c r="Q574" s="52"/>
      <c r="R574" s="52"/>
      <c r="S574" s="52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2"/>
      <c r="O575" s="53"/>
      <c r="P575" s="52"/>
      <c r="Q575" s="52"/>
      <c r="R575" s="52"/>
      <c r="S575" s="52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2"/>
      <c r="O576" s="53"/>
      <c r="P576" s="52"/>
      <c r="Q576" s="52"/>
      <c r="R576" s="52"/>
      <c r="S576" s="52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2"/>
      <c r="O577" s="53"/>
      <c r="P577" s="52"/>
      <c r="Q577" s="52"/>
      <c r="R577" s="52"/>
      <c r="S577" s="52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2"/>
      <c r="O578" s="53"/>
      <c r="P578" s="52"/>
      <c r="Q578" s="52"/>
      <c r="R578" s="52"/>
      <c r="S578" s="52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2"/>
      <c r="O579" s="53"/>
      <c r="P579" s="52"/>
      <c r="Q579" s="52"/>
      <c r="R579" s="52"/>
      <c r="S579" s="52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2"/>
      <c r="O580" s="53"/>
      <c r="P580" s="52"/>
      <c r="Q580" s="52"/>
      <c r="R580" s="52"/>
      <c r="S580" s="52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2"/>
      <c r="O581" s="53"/>
      <c r="P581" s="52"/>
      <c r="Q581" s="52"/>
      <c r="R581" s="52"/>
      <c r="S581" s="52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2"/>
      <c r="O582" s="53"/>
      <c r="P582" s="52"/>
      <c r="Q582" s="52"/>
      <c r="R582" s="52"/>
      <c r="S582" s="52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2"/>
      <c r="O583" s="53"/>
      <c r="P583" s="52"/>
      <c r="Q583" s="52"/>
      <c r="R583" s="52"/>
      <c r="S583" s="52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2"/>
      <c r="O584" s="53"/>
      <c r="P584" s="52"/>
      <c r="Q584" s="52"/>
      <c r="R584" s="52"/>
      <c r="S584" s="52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2"/>
      <c r="O585" s="53"/>
      <c r="P585" s="52"/>
      <c r="Q585" s="52"/>
      <c r="R585" s="52"/>
      <c r="S585" s="52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2"/>
      <c r="O586" s="53"/>
      <c r="P586" s="52"/>
      <c r="Q586" s="52"/>
      <c r="R586" s="52"/>
      <c r="S586" s="52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2"/>
      <c r="O587" s="53"/>
      <c r="P587" s="52"/>
      <c r="Q587" s="52"/>
      <c r="R587" s="52"/>
      <c r="S587" s="52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2"/>
      <c r="O588" s="53"/>
      <c r="P588" s="52"/>
      <c r="Q588" s="52"/>
      <c r="R588" s="52"/>
      <c r="S588" s="52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2"/>
      <c r="O589" s="53"/>
      <c r="P589" s="52"/>
      <c r="Q589" s="52"/>
      <c r="R589" s="52"/>
      <c r="S589" s="52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2"/>
      <c r="O590" s="53"/>
      <c r="P590" s="52"/>
      <c r="Q590" s="52"/>
      <c r="R590" s="52"/>
      <c r="S590" s="52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2"/>
      <c r="O591" s="53"/>
      <c r="P591" s="52"/>
      <c r="Q591" s="52"/>
      <c r="R591" s="52"/>
      <c r="S591" s="52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2"/>
      <c r="O592" s="53"/>
      <c r="P592" s="52"/>
      <c r="Q592" s="52"/>
      <c r="R592" s="52"/>
      <c r="S592" s="52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2"/>
      <c r="O593" s="53"/>
      <c r="P593" s="52"/>
      <c r="Q593" s="52"/>
      <c r="R593" s="52"/>
      <c r="S593" s="52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2"/>
      <c r="O594" s="53"/>
      <c r="P594" s="52"/>
      <c r="Q594" s="52"/>
      <c r="R594" s="52"/>
      <c r="S594" s="52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2"/>
      <c r="O595" s="53"/>
      <c r="P595" s="52"/>
      <c r="Q595" s="52"/>
      <c r="R595" s="52"/>
      <c r="S595" s="52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2"/>
      <c r="O596" s="53"/>
      <c r="P596" s="52"/>
      <c r="Q596" s="52"/>
      <c r="R596" s="52"/>
      <c r="S596" s="52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2"/>
      <c r="O597" s="53"/>
      <c r="P597" s="52"/>
      <c r="Q597" s="52"/>
      <c r="R597" s="52"/>
      <c r="S597" s="52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2"/>
      <c r="O598" s="53"/>
      <c r="P598" s="52"/>
      <c r="Q598" s="52"/>
      <c r="R598" s="52"/>
      <c r="S598" s="52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2"/>
      <c r="O599" s="53"/>
      <c r="P599" s="52"/>
      <c r="Q599" s="52"/>
      <c r="R599" s="52"/>
      <c r="S599" s="52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2"/>
      <c r="O600" s="53"/>
      <c r="P600" s="52"/>
      <c r="Q600" s="52"/>
      <c r="R600" s="52"/>
      <c r="S600" s="52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2"/>
      <c r="O601" s="53"/>
      <c r="P601" s="52"/>
      <c r="Q601" s="52"/>
      <c r="R601" s="52"/>
      <c r="S601" s="52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2"/>
      <c r="O602" s="53"/>
      <c r="P602" s="52"/>
      <c r="Q602" s="52"/>
      <c r="R602" s="52"/>
      <c r="S602" s="52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2"/>
      <c r="O603" s="53"/>
      <c r="P603" s="52"/>
      <c r="Q603" s="52"/>
      <c r="R603" s="52"/>
      <c r="S603" s="52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2"/>
      <c r="O604" s="53"/>
      <c r="P604" s="52"/>
      <c r="Q604" s="52"/>
      <c r="R604" s="52"/>
      <c r="S604" s="52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2"/>
      <c r="O605" s="53"/>
      <c r="P605" s="52"/>
      <c r="Q605" s="52"/>
      <c r="R605" s="52"/>
      <c r="S605" s="52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2"/>
      <c r="O606" s="53"/>
      <c r="P606" s="52"/>
      <c r="Q606" s="52"/>
      <c r="R606" s="52"/>
      <c r="S606" s="52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2"/>
      <c r="O607" s="53"/>
      <c r="P607" s="52"/>
      <c r="Q607" s="52"/>
      <c r="R607" s="52"/>
      <c r="S607" s="52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2"/>
      <c r="O608" s="53"/>
      <c r="P608" s="52"/>
      <c r="Q608" s="52"/>
      <c r="R608" s="52"/>
      <c r="S608" s="52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2"/>
      <c r="O609" s="53"/>
      <c r="P609" s="52"/>
      <c r="Q609" s="52"/>
      <c r="R609" s="52"/>
      <c r="S609" s="52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2"/>
      <c r="O610" s="53"/>
      <c r="P610" s="52"/>
      <c r="Q610" s="52"/>
      <c r="R610" s="52"/>
      <c r="S610" s="52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2"/>
      <c r="O611" s="53"/>
      <c r="P611" s="52"/>
      <c r="Q611" s="52"/>
      <c r="R611" s="52"/>
      <c r="S611" s="52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2"/>
      <c r="O612" s="53"/>
      <c r="P612" s="52"/>
      <c r="Q612" s="52"/>
      <c r="R612" s="52"/>
      <c r="S612" s="52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2"/>
      <c r="O613" s="53"/>
      <c r="P613" s="52"/>
      <c r="Q613" s="52"/>
      <c r="R613" s="52"/>
      <c r="S613" s="52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2"/>
      <c r="O614" s="53"/>
      <c r="P614" s="52"/>
      <c r="Q614" s="52"/>
      <c r="R614" s="52"/>
      <c r="S614" s="52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2"/>
      <c r="O615" s="53"/>
      <c r="P615" s="52"/>
      <c r="Q615" s="52"/>
      <c r="R615" s="52"/>
      <c r="S615" s="52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2"/>
      <c r="O616" s="53"/>
      <c r="P616" s="52"/>
      <c r="Q616" s="52"/>
      <c r="R616" s="52"/>
      <c r="S616" s="52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2"/>
      <c r="O617" s="53"/>
      <c r="P617" s="52"/>
      <c r="Q617" s="52"/>
      <c r="R617" s="52"/>
      <c r="S617" s="52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2"/>
      <c r="O618" s="53"/>
      <c r="P618" s="52"/>
      <c r="Q618" s="52"/>
      <c r="R618" s="52"/>
      <c r="S618" s="52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2"/>
      <c r="O619" s="53"/>
      <c r="P619" s="52"/>
      <c r="Q619" s="52"/>
      <c r="R619" s="52"/>
      <c r="S619" s="52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2"/>
      <c r="O620" s="53"/>
      <c r="P620" s="52"/>
      <c r="Q620" s="52"/>
      <c r="R620" s="52"/>
      <c r="S620" s="52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2"/>
      <c r="O621" s="53"/>
      <c r="P621" s="52"/>
      <c r="Q621" s="52"/>
      <c r="R621" s="52"/>
      <c r="S621" s="52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2"/>
      <c r="O622" s="53"/>
      <c r="P622" s="52"/>
      <c r="Q622" s="52"/>
      <c r="R622" s="52"/>
      <c r="S622" s="52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2"/>
      <c r="O623" s="53"/>
      <c r="P623" s="52"/>
      <c r="Q623" s="52"/>
      <c r="R623" s="52"/>
      <c r="S623" s="52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2"/>
      <c r="O624" s="53"/>
      <c r="P624" s="52"/>
      <c r="Q624" s="52"/>
      <c r="R624" s="52"/>
      <c r="S624" s="52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2"/>
      <c r="O625" s="53"/>
      <c r="P625" s="52"/>
      <c r="Q625" s="52"/>
      <c r="R625" s="52"/>
      <c r="S625" s="52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2"/>
      <c r="O626" s="53"/>
      <c r="P626" s="52"/>
      <c r="Q626" s="52"/>
      <c r="R626" s="52"/>
      <c r="S626" s="52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2"/>
      <c r="O627" s="53"/>
      <c r="P627" s="52"/>
      <c r="Q627" s="52"/>
      <c r="R627" s="52"/>
      <c r="S627" s="52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2"/>
      <c r="O628" s="53"/>
      <c r="P628" s="52"/>
      <c r="Q628" s="52"/>
      <c r="R628" s="52"/>
      <c r="S628" s="52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2"/>
      <c r="O629" s="53"/>
      <c r="P629" s="52"/>
      <c r="Q629" s="52"/>
      <c r="R629" s="52"/>
      <c r="S629" s="52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2"/>
      <c r="O630" s="53"/>
      <c r="P630" s="52"/>
      <c r="Q630" s="52"/>
      <c r="R630" s="52"/>
      <c r="S630" s="52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2"/>
      <c r="O631" s="53"/>
      <c r="P631" s="52"/>
      <c r="Q631" s="52"/>
      <c r="R631" s="52"/>
      <c r="S631" s="52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2"/>
      <c r="O632" s="53"/>
      <c r="P632" s="52"/>
      <c r="Q632" s="52"/>
      <c r="R632" s="52"/>
      <c r="S632" s="52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2"/>
      <c r="O633" s="53"/>
      <c r="P633" s="52"/>
      <c r="Q633" s="52"/>
      <c r="R633" s="52"/>
      <c r="S633" s="52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2"/>
      <c r="O634" s="53"/>
      <c r="P634" s="52"/>
      <c r="Q634" s="52"/>
      <c r="R634" s="52"/>
      <c r="S634" s="52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2"/>
      <c r="O635" s="53"/>
      <c r="P635" s="52"/>
      <c r="Q635" s="52"/>
      <c r="R635" s="52"/>
      <c r="S635" s="52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2"/>
      <c r="O636" s="53"/>
      <c r="P636" s="52"/>
      <c r="Q636" s="52"/>
      <c r="R636" s="52"/>
      <c r="S636" s="52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2"/>
      <c r="O637" s="53"/>
      <c r="P637" s="52"/>
      <c r="Q637" s="52"/>
      <c r="R637" s="52"/>
      <c r="S637" s="52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2"/>
      <c r="O638" s="53"/>
      <c r="P638" s="52"/>
      <c r="Q638" s="52"/>
      <c r="R638" s="52"/>
      <c r="S638" s="52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2"/>
      <c r="O639" s="53"/>
      <c r="P639" s="52"/>
      <c r="Q639" s="52"/>
      <c r="R639" s="52"/>
      <c r="S639" s="52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2"/>
      <c r="O640" s="53"/>
      <c r="P640" s="52"/>
      <c r="Q640" s="52"/>
      <c r="R640" s="52"/>
      <c r="S640" s="52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2"/>
      <c r="O641" s="53"/>
      <c r="P641" s="52"/>
      <c r="Q641" s="52"/>
      <c r="R641" s="52"/>
      <c r="S641" s="52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2"/>
      <c r="O642" s="53"/>
      <c r="P642" s="52"/>
      <c r="Q642" s="52"/>
      <c r="R642" s="52"/>
      <c r="S642" s="52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2"/>
      <c r="O643" s="53"/>
      <c r="P643" s="52"/>
      <c r="Q643" s="52"/>
      <c r="R643" s="52"/>
      <c r="S643" s="52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2"/>
      <c r="O644" s="53"/>
      <c r="P644" s="52"/>
      <c r="Q644" s="52"/>
      <c r="R644" s="52"/>
      <c r="S644" s="52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2"/>
      <c r="O645" s="53"/>
      <c r="P645" s="52"/>
      <c r="Q645" s="52"/>
      <c r="R645" s="52"/>
      <c r="S645" s="52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2"/>
      <c r="O646" s="53"/>
      <c r="P646" s="52"/>
      <c r="Q646" s="52"/>
      <c r="R646" s="52"/>
      <c r="S646" s="52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2"/>
      <c r="O647" s="53"/>
      <c r="P647" s="52"/>
      <c r="Q647" s="52"/>
      <c r="R647" s="52"/>
      <c r="S647" s="52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2"/>
      <c r="O648" s="53"/>
      <c r="P648" s="52"/>
      <c r="Q648" s="52"/>
      <c r="R648" s="52"/>
      <c r="S648" s="52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2"/>
      <c r="O649" s="53"/>
      <c r="P649" s="52"/>
      <c r="Q649" s="52"/>
      <c r="R649" s="52"/>
      <c r="S649" s="52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2"/>
      <c r="O650" s="53"/>
      <c r="P650" s="52"/>
      <c r="Q650" s="52"/>
      <c r="R650" s="52"/>
      <c r="S650" s="52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2"/>
      <c r="O651" s="53"/>
      <c r="P651" s="52"/>
      <c r="Q651" s="52"/>
      <c r="R651" s="52"/>
      <c r="S651" s="52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2"/>
      <c r="O652" s="53"/>
      <c r="P652" s="52"/>
      <c r="Q652" s="52"/>
      <c r="R652" s="52"/>
      <c r="S652" s="52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2"/>
      <c r="O653" s="53"/>
      <c r="P653" s="52"/>
      <c r="Q653" s="52"/>
      <c r="R653" s="52"/>
      <c r="S653" s="52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2"/>
      <c r="O654" s="53"/>
      <c r="P654" s="52"/>
      <c r="Q654" s="52"/>
      <c r="R654" s="52"/>
      <c r="S654" s="52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2"/>
      <c r="O655" s="53"/>
      <c r="P655" s="52"/>
      <c r="Q655" s="52"/>
      <c r="R655" s="52"/>
      <c r="S655" s="52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2"/>
      <c r="O656" s="53"/>
      <c r="P656" s="52"/>
      <c r="Q656" s="52"/>
      <c r="R656" s="52"/>
      <c r="S656" s="52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2"/>
      <c r="O657" s="53"/>
      <c r="P657" s="52"/>
      <c r="Q657" s="52"/>
      <c r="R657" s="52"/>
      <c r="S657" s="52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2"/>
      <c r="O658" s="53"/>
      <c r="P658" s="52"/>
      <c r="Q658" s="52"/>
      <c r="R658" s="52"/>
      <c r="S658" s="52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2"/>
      <c r="O659" s="53"/>
      <c r="P659" s="52"/>
      <c r="Q659" s="52"/>
      <c r="R659" s="52"/>
      <c r="S659" s="52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2"/>
      <c r="O660" s="53"/>
      <c r="P660" s="52"/>
      <c r="Q660" s="52"/>
      <c r="R660" s="52"/>
      <c r="S660" s="52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2"/>
      <c r="O661" s="53"/>
      <c r="P661" s="52"/>
      <c r="Q661" s="52"/>
      <c r="R661" s="52"/>
      <c r="S661" s="52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2"/>
      <c r="O662" s="53"/>
      <c r="P662" s="52"/>
      <c r="Q662" s="52"/>
      <c r="R662" s="52"/>
      <c r="S662" s="52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2"/>
      <c r="O663" s="53"/>
      <c r="P663" s="52"/>
      <c r="Q663" s="52"/>
      <c r="R663" s="52"/>
      <c r="S663" s="52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2"/>
      <c r="O664" s="53"/>
      <c r="P664" s="52"/>
      <c r="Q664" s="52"/>
      <c r="R664" s="52"/>
      <c r="S664" s="52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2"/>
      <c r="O665" s="53"/>
      <c r="P665" s="52"/>
      <c r="Q665" s="52"/>
      <c r="R665" s="52"/>
      <c r="S665" s="52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2"/>
      <c r="O666" s="53"/>
      <c r="P666" s="52"/>
      <c r="Q666" s="52"/>
      <c r="R666" s="52"/>
      <c r="S666" s="52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2"/>
      <c r="O667" s="53"/>
      <c r="P667" s="52"/>
      <c r="Q667" s="52"/>
      <c r="R667" s="52"/>
      <c r="S667" s="52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2"/>
      <c r="O668" s="53"/>
      <c r="P668" s="52"/>
      <c r="Q668" s="52"/>
      <c r="R668" s="52"/>
      <c r="S668" s="52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2"/>
      <c r="O669" s="53"/>
      <c r="P669" s="52"/>
      <c r="Q669" s="52"/>
      <c r="R669" s="52"/>
      <c r="S669" s="52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2"/>
      <c r="O670" s="53"/>
      <c r="P670" s="52"/>
      <c r="Q670" s="52"/>
      <c r="R670" s="52"/>
      <c r="S670" s="52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2"/>
      <c r="O671" s="53"/>
      <c r="P671" s="52"/>
      <c r="Q671" s="52"/>
      <c r="R671" s="52"/>
      <c r="S671" s="52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2"/>
      <c r="O672" s="53"/>
      <c r="P672" s="52"/>
      <c r="Q672" s="52"/>
      <c r="R672" s="52"/>
      <c r="S672" s="52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2"/>
      <c r="O673" s="53"/>
      <c r="P673" s="52"/>
      <c r="Q673" s="52"/>
      <c r="R673" s="52"/>
      <c r="S673" s="52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2"/>
      <c r="O674" s="53"/>
      <c r="P674" s="52"/>
      <c r="Q674" s="52"/>
      <c r="R674" s="52"/>
      <c r="S674" s="52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2"/>
      <c r="O675" s="53"/>
      <c r="P675" s="52"/>
      <c r="Q675" s="52"/>
      <c r="R675" s="52"/>
      <c r="S675" s="52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2"/>
      <c r="O676" s="53"/>
      <c r="P676" s="52"/>
      <c r="Q676" s="52"/>
      <c r="R676" s="52"/>
      <c r="S676" s="52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2"/>
      <c r="O677" s="53"/>
      <c r="P677" s="52"/>
      <c r="Q677" s="52"/>
      <c r="R677" s="52"/>
      <c r="S677" s="52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2"/>
      <c r="O678" s="53"/>
      <c r="P678" s="52"/>
      <c r="Q678" s="52"/>
      <c r="R678" s="52"/>
      <c r="S678" s="52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2"/>
      <c r="O679" s="53"/>
      <c r="P679" s="52"/>
      <c r="Q679" s="52"/>
      <c r="R679" s="52"/>
      <c r="S679" s="52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2"/>
      <c r="O680" s="53"/>
      <c r="P680" s="52"/>
      <c r="Q680" s="52"/>
      <c r="R680" s="52"/>
      <c r="S680" s="52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2"/>
      <c r="O681" s="53"/>
      <c r="P681" s="52"/>
      <c r="Q681" s="52"/>
      <c r="R681" s="52"/>
      <c r="S681" s="52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2"/>
      <c r="O682" s="53"/>
      <c r="P682" s="52"/>
      <c r="Q682" s="52"/>
      <c r="R682" s="52"/>
      <c r="S682" s="52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2"/>
      <c r="O683" s="53"/>
      <c r="P683" s="52"/>
      <c r="Q683" s="52"/>
      <c r="R683" s="52"/>
      <c r="S683" s="52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2"/>
      <c r="O684" s="53"/>
      <c r="P684" s="52"/>
      <c r="Q684" s="52"/>
      <c r="R684" s="52"/>
      <c r="S684" s="52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2"/>
      <c r="O685" s="53"/>
      <c r="P685" s="52"/>
      <c r="Q685" s="52"/>
      <c r="R685" s="52"/>
      <c r="S685" s="52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2"/>
      <c r="O686" s="53"/>
      <c r="P686" s="52"/>
      <c r="Q686" s="52"/>
      <c r="R686" s="52"/>
      <c r="S686" s="52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2"/>
      <c r="O687" s="53"/>
      <c r="P687" s="52"/>
      <c r="Q687" s="52"/>
      <c r="R687" s="52"/>
      <c r="S687" s="52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2"/>
      <c r="O688" s="53"/>
      <c r="P688" s="52"/>
      <c r="Q688" s="52"/>
      <c r="R688" s="52"/>
      <c r="S688" s="52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2"/>
      <c r="O689" s="53"/>
      <c r="P689" s="52"/>
      <c r="Q689" s="52"/>
      <c r="R689" s="52"/>
      <c r="S689" s="52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2"/>
      <c r="O690" s="53"/>
      <c r="P690" s="52"/>
      <c r="Q690" s="52"/>
      <c r="R690" s="52"/>
      <c r="S690" s="52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2"/>
      <c r="O691" s="53"/>
      <c r="P691" s="52"/>
      <c r="Q691" s="52"/>
      <c r="R691" s="52"/>
      <c r="S691" s="52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2"/>
      <c r="O692" s="53"/>
      <c r="P692" s="52"/>
      <c r="Q692" s="52"/>
      <c r="R692" s="52"/>
      <c r="S692" s="52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2"/>
      <c r="O693" s="53"/>
      <c r="P693" s="52"/>
      <c r="Q693" s="52"/>
      <c r="R693" s="52"/>
      <c r="S693" s="52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2"/>
      <c r="O694" s="53"/>
      <c r="P694" s="52"/>
      <c r="Q694" s="52"/>
      <c r="R694" s="52"/>
      <c r="S694" s="52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2"/>
      <c r="O695" s="53"/>
      <c r="P695" s="52"/>
      <c r="Q695" s="52"/>
      <c r="R695" s="52"/>
      <c r="S695" s="52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2"/>
      <c r="O696" s="53"/>
      <c r="P696" s="52"/>
      <c r="Q696" s="52"/>
      <c r="R696" s="52"/>
      <c r="S696" s="52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2"/>
      <c r="O697" s="53"/>
      <c r="P697" s="52"/>
      <c r="Q697" s="52"/>
      <c r="R697" s="52"/>
      <c r="S697" s="52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2"/>
      <c r="O698" s="53"/>
      <c r="P698" s="52"/>
      <c r="Q698" s="52"/>
      <c r="R698" s="52"/>
      <c r="S698" s="52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2"/>
      <c r="O699" s="53"/>
      <c r="P699" s="52"/>
      <c r="Q699" s="52"/>
      <c r="R699" s="52"/>
      <c r="S699" s="52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2"/>
      <c r="O700" s="53"/>
      <c r="P700" s="52"/>
      <c r="Q700" s="52"/>
      <c r="R700" s="52"/>
      <c r="S700" s="52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2"/>
      <c r="O701" s="53"/>
      <c r="P701" s="52"/>
      <c r="Q701" s="52"/>
      <c r="R701" s="52"/>
      <c r="S701" s="52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2"/>
      <c r="O702" s="53"/>
      <c r="P702" s="52"/>
      <c r="Q702" s="52"/>
      <c r="R702" s="52"/>
      <c r="S702" s="52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2"/>
      <c r="O703" s="53"/>
      <c r="P703" s="52"/>
      <c r="Q703" s="52"/>
      <c r="R703" s="52"/>
      <c r="S703" s="52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2"/>
      <c r="O704" s="53"/>
      <c r="P704" s="52"/>
      <c r="Q704" s="52"/>
      <c r="R704" s="52"/>
      <c r="S704" s="52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2"/>
      <c r="O705" s="53"/>
      <c r="P705" s="52"/>
      <c r="Q705" s="52"/>
      <c r="R705" s="52"/>
      <c r="S705" s="52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2"/>
      <c r="O706" s="53"/>
      <c r="P706" s="52"/>
      <c r="Q706" s="52"/>
      <c r="R706" s="52"/>
      <c r="S706" s="52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2"/>
      <c r="O707" s="53"/>
      <c r="P707" s="52"/>
      <c r="Q707" s="52"/>
      <c r="R707" s="52"/>
      <c r="S707" s="52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2"/>
      <c r="O708" s="53"/>
      <c r="P708" s="52"/>
      <c r="Q708" s="52"/>
      <c r="R708" s="52"/>
      <c r="S708" s="52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2"/>
      <c r="O709" s="53"/>
      <c r="P709" s="52"/>
      <c r="Q709" s="52"/>
      <c r="R709" s="52"/>
      <c r="S709" s="52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2"/>
      <c r="O710" s="53"/>
      <c r="P710" s="52"/>
      <c r="Q710" s="52"/>
      <c r="R710" s="52"/>
      <c r="S710" s="52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2"/>
      <c r="O711" s="53"/>
      <c r="P711" s="52"/>
      <c r="Q711" s="52"/>
      <c r="R711" s="52"/>
      <c r="S711" s="52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2"/>
      <c r="O712" s="53"/>
      <c r="P712" s="52"/>
      <c r="Q712" s="52"/>
      <c r="R712" s="52"/>
      <c r="S712" s="52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2"/>
      <c r="O713" s="53"/>
      <c r="P713" s="52"/>
      <c r="Q713" s="52"/>
      <c r="R713" s="52"/>
      <c r="S713" s="52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2"/>
      <c r="O714" s="53"/>
      <c r="P714" s="52"/>
      <c r="Q714" s="52"/>
      <c r="R714" s="52"/>
      <c r="S714" s="52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2"/>
      <c r="O715" s="53"/>
      <c r="P715" s="52"/>
      <c r="Q715" s="52"/>
      <c r="R715" s="52"/>
      <c r="S715" s="52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2"/>
      <c r="O716" s="53"/>
      <c r="P716" s="52"/>
      <c r="Q716" s="52"/>
      <c r="R716" s="52"/>
      <c r="S716" s="52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2"/>
      <c r="O717" s="53"/>
      <c r="P717" s="52"/>
      <c r="Q717" s="52"/>
      <c r="R717" s="52"/>
      <c r="S717" s="52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2"/>
      <c r="O718" s="53"/>
      <c r="P718" s="52"/>
      <c r="Q718" s="52"/>
      <c r="R718" s="52"/>
      <c r="S718" s="52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2"/>
      <c r="O719" s="53"/>
      <c r="P719" s="52"/>
      <c r="Q719" s="52"/>
      <c r="R719" s="52"/>
      <c r="S719" s="52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2"/>
      <c r="O720" s="53"/>
      <c r="P720" s="52"/>
      <c r="Q720" s="52"/>
      <c r="R720" s="52"/>
      <c r="S720" s="52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2"/>
      <c r="O721" s="53"/>
      <c r="P721" s="52"/>
      <c r="Q721" s="52"/>
      <c r="R721" s="52"/>
      <c r="S721" s="52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2"/>
      <c r="O722" s="53"/>
      <c r="P722" s="52"/>
      <c r="Q722" s="52"/>
      <c r="R722" s="52"/>
      <c r="S722" s="52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2"/>
      <c r="O723" s="53"/>
      <c r="P723" s="52"/>
      <c r="Q723" s="52"/>
      <c r="R723" s="52"/>
      <c r="S723" s="52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2"/>
      <c r="O724" s="53"/>
      <c r="P724" s="52"/>
      <c r="Q724" s="52"/>
      <c r="R724" s="52"/>
      <c r="S724" s="52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2"/>
      <c r="O725" s="53"/>
      <c r="P725" s="52"/>
      <c r="Q725" s="52"/>
      <c r="R725" s="52"/>
      <c r="S725" s="52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2"/>
      <c r="O726" s="53"/>
      <c r="P726" s="52"/>
      <c r="Q726" s="52"/>
      <c r="R726" s="52"/>
      <c r="S726" s="52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2"/>
      <c r="O727" s="53"/>
      <c r="P727" s="52"/>
      <c r="Q727" s="52"/>
      <c r="R727" s="52"/>
      <c r="S727" s="52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2"/>
      <c r="O728" s="53"/>
      <c r="P728" s="52"/>
      <c r="Q728" s="52"/>
      <c r="R728" s="52"/>
      <c r="S728" s="52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2"/>
      <c r="O729" s="53"/>
      <c r="P729" s="52"/>
      <c r="Q729" s="52"/>
      <c r="R729" s="52"/>
      <c r="S729" s="52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2"/>
      <c r="O730" s="53"/>
      <c r="P730" s="52"/>
      <c r="Q730" s="52"/>
      <c r="R730" s="52"/>
      <c r="S730" s="52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2"/>
      <c r="O731" s="53"/>
      <c r="P731" s="52"/>
      <c r="Q731" s="52"/>
      <c r="R731" s="52"/>
      <c r="S731" s="52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2"/>
      <c r="O732" s="53"/>
      <c r="P732" s="52"/>
      <c r="Q732" s="52"/>
      <c r="R732" s="52"/>
      <c r="S732" s="52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2"/>
      <c r="O733" s="53"/>
      <c r="P733" s="52"/>
      <c r="Q733" s="52"/>
      <c r="R733" s="52"/>
      <c r="S733" s="52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2"/>
      <c r="O734" s="53"/>
      <c r="P734" s="52"/>
      <c r="Q734" s="52"/>
      <c r="R734" s="52"/>
      <c r="S734" s="52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2"/>
      <c r="O735" s="53"/>
      <c r="P735" s="52"/>
      <c r="Q735" s="52"/>
      <c r="R735" s="52"/>
      <c r="S735" s="52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2"/>
      <c r="O736" s="53"/>
      <c r="P736" s="52"/>
      <c r="Q736" s="52"/>
      <c r="R736" s="52"/>
      <c r="S736" s="52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2"/>
      <c r="O737" s="53"/>
      <c r="P737" s="52"/>
      <c r="Q737" s="52"/>
      <c r="R737" s="52"/>
      <c r="S737" s="52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2"/>
      <c r="O738" s="53"/>
      <c r="P738" s="52"/>
      <c r="Q738" s="52"/>
      <c r="R738" s="52"/>
      <c r="S738" s="52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2"/>
      <c r="O739" s="53"/>
      <c r="P739" s="52"/>
      <c r="Q739" s="52"/>
      <c r="R739" s="52"/>
      <c r="S739" s="52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2"/>
      <c r="O740" s="53"/>
      <c r="P740" s="52"/>
      <c r="Q740" s="52"/>
      <c r="R740" s="52"/>
      <c r="S740" s="52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2"/>
      <c r="O741" s="53"/>
      <c r="P741" s="52"/>
      <c r="Q741" s="52"/>
      <c r="R741" s="52"/>
      <c r="S741" s="52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2"/>
      <c r="O742" s="53"/>
      <c r="P742" s="52"/>
      <c r="Q742" s="52"/>
      <c r="R742" s="52"/>
      <c r="S742" s="52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2"/>
      <c r="O743" s="53"/>
      <c r="P743" s="52"/>
      <c r="Q743" s="52"/>
      <c r="R743" s="52"/>
      <c r="S743" s="52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2"/>
      <c r="O744" s="53"/>
      <c r="P744" s="52"/>
      <c r="Q744" s="52"/>
      <c r="R744" s="52"/>
      <c r="S744" s="52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2"/>
      <c r="O745" s="53"/>
      <c r="P745" s="52"/>
      <c r="Q745" s="52"/>
      <c r="R745" s="52"/>
      <c r="S745" s="52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2"/>
      <c r="O746" s="53"/>
      <c r="P746" s="52"/>
      <c r="Q746" s="52"/>
      <c r="R746" s="52"/>
      <c r="S746" s="52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2"/>
      <c r="O747" s="53"/>
      <c r="P747" s="52"/>
      <c r="Q747" s="52"/>
      <c r="R747" s="52"/>
      <c r="S747" s="52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2"/>
      <c r="O748" s="53"/>
      <c r="P748" s="52"/>
      <c r="Q748" s="52"/>
      <c r="R748" s="52"/>
      <c r="S748" s="52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2"/>
      <c r="O749" s="53"/>
      <c r="P749" s="52"/>
      <c r="Q749" s="52"/>
      <c r="R749" s="52"/>
      <c r="S749" s="52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2"/>
      <c r="O750" s="53"/>
      <c r="P750" s="52"/>
      <c r="Q750" s="52"/>
      <c r="R750" s="52"/>
      <c r="S750" s="52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2"/>
      <c r="O751" s="53"/>
      <c r="P751" s="52"/>
      <c r="Q751" s="52"/>
      <c r="R751" s="52"/>
      <c r="S751" s="52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2"/>
      <c r="O752" s="53"/>
      <c r="P752" s="52"/>
      <c r="Q752" s="52"/>
      <c r="R752" s="52"/>
      <c r="S752" s="52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2"/>
      <c r="O753" s="53"/>
      <c r="P753" s="52"/>
      <c r="Q753" s="52"/>
      <c r="R753" s="52"/>
      <c r="S753" s="52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2"/>
      <c r="O754" s="53"/>
      <c r="P754" s="52"/>
      <c r="Q754" s="52"/>
      <c r="R754" s="52"/>
      <c r="S754" s="52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2"/>
      <c r="O755" s="53"/>
      <c r="P755" s="52"/>
      <c r="Q755" s="52"/>
      <c r="R755" s="52"/>
      <c r="S755" s="52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2"/>
      <c r="O756" s="53"/>
      <c r="P756" s="52"/>
      <c r="Q756" s="52"/>
      <c r="R756" s="52"/>
      <c r="S756" s="52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2"/>
      <c r="O757" s="53"/>
      <c r="P757" s="52"/>
      <c r="Q757" s="52"/>
      <c r="R757" s="52"/>
      <c r="S757" s="52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2"/>
      <c r="O758" s="53"/>
      <c r="P758" s="52"/>
      <c r="Q758" s="52"/>
      <c r="R758" s="52"/>
      <c r="S758" s="52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2"/>
      <c r="O759" s="53"/>
      <c r="P759" s="52"/>
      <c r="Q759" s="52"/>
      <c r="R759" s="52"/>
      <c r="S759" s="52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2"/>
      <c r="O760" s="53"/>
      <c r="P760" s="52"/>
      <c r="Q760" s="52"/>
      <c r="R760" s="52"/>
      <c r="S760" s="52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2"/>
      <c r="O761" s="53"/>
      <c r="P761" s="52"/>
      <c r="Q761" s="52"/>
      <c r="R761" s="52"/>
      <c r="S761" s="52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2"/>
      <c r="O762" s="53"/>
      <c r="P762" s="52"/>
      <c r="Q762" s="52"/>
      <c r="R762" s="52"/>
      <c r="S762" s="52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2"/>
      <c r="O763" s="53"/>
      <c r="P763" s="52"/>
      <c r="Q763" s="52"/>
      <c r="R763" s="52"/>
      <c r="S763" s="52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2"/>
      <c r="O764" s="53"/>
      <c r="P764" s="52"/>
      <c r="Q764" s="52"/>
      <c r="R764" s="52"/>
      <c r="S764" s="52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2"/>
      <c r="O765" s="53"/>
      <c r="P765" s="52"/>
      <c r="Q765" s="52"/>
      <c r="R765" s="52"/>
      <c r="S765" s="52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2"/>
      <c r="O766" s="53"/>
      <c r="P766" s="52"/>
      <c r="Q766" s="52"/>
      <c r="R766" s="52"/>
      <c r="S766" s="52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2"/>
      <c r="O767" s="53"/>
      <c r="P767" s="52"/>
      <c r="Q767" s="52"/>
      <c r="R767" s="52"/>
      <c r="S767" s="52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2"/>
      <c r="O768" s="53"/>
      <c r="P768" s="52"/>
      <c r="Q768" s="52"/>
      <c r="R768" s="52"/>
      <c r="S768" s="52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2"/>
      <c r="O769" s="53"/>
      <c r="P769" s="52"/>
      <c r="Q769" s="52"/>
      <c r="R769" s="52"/>
      <c r="S769" s="52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2"/>
      <c r="O770" s="53"/>
      <c r="P770" s="52"/>
      <c r="Q770" s="52"/>
      <c r="R770" s="52"/>
      <c r="S770" s="52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2"/>
      <c r="O771" s="53"/>
      <c r="P771" s="52"/>
      <c r="Q771" s="52"/>
      <c r="R771" s="52"/>
      <c r="S771" s="52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2"/>
      <c r="O772" s="53"/>
      <c r="P772" s="52"/>
      <c r="Q772" s="52"/>
      <c r="R772" s="52"/>
      <c r="S772" s="52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2"/>
      <c r="O773" s="53"/>
      <c r="P773" s="52"/>
      <c r="Q773" s="52"/>
      <c r="R773" s="52"/>
      <c r="S773" s="52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2"/>
      <c r="O774" s="53"/>
      <c r="P774" s="52"/>
      <c r="Q774" s="52"/>
      <c r="R774" s="52"/>
      <c r="S774" s="52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2"/>
      <c r="O775" s="53"/>
      <c r="P775" s="52"/>
      <c r="Q775" s="52"/>
      <c r="R775" s="52"/>
      <c r="S775" s="52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2"/>
      <c r="O776" s="53"/>
      <c r="P776" s="52"/>
      <c r="Q776" s="52"/>
      <c r="R776" s="52"/>
      <c r="S776" s="52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2"/>
      <c r="O777" s="53"/>
      <c r="P777" s="52"/>
      <c r="Q777" s="52"/>
      <c r="R777" s="52"/>
      <c r="S777" s="52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2"/>
      <c r="O778" s="53"/>
      <c r="P778" s="52"/>
      <c r="Q778" s="52"/>
      <c r="R778" s="52"/>
      <c r="S778" s="52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2"/>
      <c r="O779" s="53"/>
      <c r="P779" s="52"/>
      <c r="Q779" s="52"/>
      <c r="R779" s="52"/>
      <c r="S779" s="52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2"/>
      <c r="O780" s="53"/>
      <c r="P780" s="52"/>
      <c r="Q780" s="52"/>
      <c r="R780" s="52"/>
      <c r="S780" s="52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2"/>
      <c r="O781" s="53"/>
      <c r="P781" s="52"/>
      <c r="Q781" s="52"/>
      <c r="R781" s="52"/>
      <c r="S781" s="52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2"/>
      <c r="O782" s="53"/>
      <c r="P782" s="52"/>
      <c r="Q782" s="52"/>
      <c r="R782" s="52"/>
      <c r="S782" s="52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2"/>
      <c r="O783" s="53"/>
      <c r="P783" s="52"/>
      <c r="Q783" s="52"/>
      <c r="R783" s="52"/>
      <c r="S783" s="52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2"/>
      <c r="O784" s="53"/>
      <c r="P784" s="52"/>
      <c r="Q784" s="52"/>
      <c r="R784" s="52"/>
      <c r="S784" s="52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2"/>
      <c r="O785" s="53"/>
      <c r="P785" s="52"/>
      <c r="Q785" s="52"/>
      <c r="R785" s="52"/>
      <c r="S785" s="52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2"/>
      <c r="O786" s="53"/>
      <c r="P786" s="52"/>
      <c r="Q786" s="52"/>
      <c r="R786" s="52"/>
      <c r="S786" s="52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2"/>
      <c r="O787" s="53"/>
      <c r="P787" s="52"/>
      <c r="Q787" s="52"/>
      <c r="R787" s="52"/>
      <c r="S787" s="52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2"/>
      <c r="O788" s="53"/>
      <c r="P788" s="52"/>
      <c r="Q788" s="52"/>
      <c r="R788" s="52"/>
      <c r="S788" s="52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2"/>
      <c r="O789" s="53"/>
      <c r="P789" s="52"/>
      <c r="Q789" s="52"/>
      <c r="R789" s="52"/>
      <c r="S789" s="52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2"/>
      <c r="O790" s="53"/>
      <c r="P790" s="52"/>
      <c r="Q790" s="52"/>
      <c r="R790" s="52"/>
      <c r="S790" s="52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2"/>
      <c r="O791" s="53"/>
      <c r="P791" s="52"/>
      <c r="Q791" s="52"/>
      <c r="R791" s="52"/>
      <c r="S791" s="52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2"/>
      <c r="O792" s="53"/>
      <c r="P792" s="52"/>
      <c r="Q792" s="52"/>
      <c r="R792" s="52"/>
      <c r="S792" s="52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2"/>
      <c r="O793" s="53"/>
      <c r="P793" s="52"/>
      <c r="Q793" s="52"/>
      <c r="R793" s="52"/>
      <c r="S793" s="52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2"/>
      <c r="O794" s="53"/>
      <c r="P794" s="52"/>
      <c r="Q794" s="52"/>
      <c r="R794" s="52"/>
      <c r="S794" s="52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2"/>
      <c r="O795" s="53"/>
      <c r="P795" s="52"/>
      <c r="Q795" s="52"/>
      <c r="R795" s="52"/>
      <c r="S795" s="52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2"/>
      <c r="O796" s="53"/>
      <c r="P796" s="52"/>
      <c r="Q796" s="52"/>
      <c r="R796" s="52"/>
      <c r="S796" s="52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2"/>
      <c r="O797" s="53"/>
      <c r="P797" s="52"/>
      <c r="Q797" s="52"/>
      <c r="R797" s="52"/>
      <c r="S797" s="52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2"/>
      <c r="O798" s="53"/>
      <c r="P798" s="52"/>
      <c r="Q798" s="52"/>
      <c r="R798" s="52"/>
      <c r="S798" s="52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2"/>
      <c r="O799" s="53"/>
      <c r="P799" s="52"/>
      <c r="Q799" s="52"/>
      <c r="R799" s="52"/>
      <c r="S799" s="52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2"/>
      <c r="O800" s="53"/>
      <c r="P800" s="52"/>
      <c r="Q800" s="52"/>
      <c r="R800" s="52"/>
      <c r="S800" s="52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2"/>
      <c r="O801" s="53"/>
      <c r="P801" s="52"/>
      <c r="Q801" s="52"/>
      <c r="R801" s="52"/>
      <c r="S801" s="52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2"/>
      <c r="O802" s="53"/>
      <c r="P802" s="52"/>
      <c r="Q802" s="52"/>
      <c r="R802" s="52"/>
      <c r="S802" s="52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2"/>
      <c r="O803" s="53"/>
      <c r="P803" s="52"/>
      <c r="Q803" s="52"/>
      <c r="R803" s="52"/>
      <c r="S803" s="52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2"/>
      <c r="O804" s="53"/>
      <c r="P804" s="52"/>
      <c r="Q804" s="52"/>
      <c r="R804" s="52"/>
      <c r="S804" s="52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2"/>
      <c r="O805" s="53"/>
      <c r="P805" s="52"/>
      <c r="Q805" s="52"/>
      <c r="R805" s="52"/>
      <c r="S805" s="52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2"/>
      <c r="O806" s="53"/>
      <c r="P806" s="52"/>
      <c r="Q806" s="52"/>
      <c r="R806" s="52"/>
      <c r="S806" s="52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2"/>
      <c r="O807" s="53"/>
      <c r="P807" s="52"/>
      <c r="Q807" s="52"/>
      <c r="R807" s="52"/>
      <c r="S807" s="52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2"/>
      <c r="O808" s="53"/>
      <c r="P808" s="52"/>
      <c r="Q808" s="52"/>
      <c r="R808" s="52"/>
      <c r="S808" s="52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2"/>
      <c r="O809" s="53"/>
      <c r="P809" s="52"/>
      <c r="Q809" s="52"/>
      <c r="R809" s="52"/>
      <c r="S809" s="52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2"/>
      <c r="O810" s="53"/>
      <c r="P810" s="52"/>
      <c r="Q810" s="52"/>
      <c r="R810" s="52"/>
      <c r="S810" s="52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2"/>
      <c r="O811" s="53"/>
      <c r="P811" s="52"/>
      <c r="Q811" s="52"/>
      <c r="R811" s="52"/>
      <c r="S811" s="52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2"/>
      <c r="O812" s="53"/>
      <c r="P812" s="52"/>
      <c r="Q812" s="52"/>
      <c r="R812" s="52"/>
      <c r="S812" s="52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2"/>
      <c r="O813" s="53"/>
      <c r="P813" s="52"/>
      <c r="Q813" s="52"/>
      <c r="R813" s="52"/>
      <c r="S813" s="52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2"/>
      <c r="O814" s="53"/>
      <c r="P814" s="52"/>
      <c r="Q814" s="52"/>
      <c r="R814" s="52"/>
      <c r="S814" s="52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2"/>
      <c r="O815" s="53"/>
      <c r="P815" s="52"/>
      <c r="Q815" s="52"/>
      <c r="R815" s="52"/>
      <c r="S815" s="52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2"/>
      <c r="O816" s="53"/>
      <c r="P816" s="52"/>
      <c r="Q816" s="52"/>
      <c r="R816" s="52"/>
      <c r="S816" s="52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2"/>
      <c r="O817" s="53"/>
      <c r="P817" s="52"/>
      <c r="Q817" s="52"/>
      <c r="R817" s="52"/>
      <c r="S817" s="52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2"/>
      <c r="O818" s="53"/>
      <c r="P818" s="52"/>
      <c r="Q818" s="52"/>
      <c r="R818" s="52"/>
      <c r="S818" s="52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2"/>
      <c r="O819" s="53"/>
      <c r="P819" s="52"/>
      <c r="Q819" s="52"/>
      <c r="R819" s="52"/>
      <c r="S819" s="52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2"/>
      <c r="O820" s="53"/>
      <c r="P820" s="52"/>
      <c r="Q820" s="52"/>
      <c r="R820" s="52"/>
      <c r="S820" s="52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2"/>
      <c r="O821" s="53"/>
      <c r="P821" s="52"/>
      <c r="Q821" s="52"/>
      <c r="R821" s="52"/>
      <c r="S821" s="52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2"/>
      <c r="O822" s="53"/>
      <c r="P822" s="52"/>
      <c r="Q822" s="52"/>
      <c r="R822" s="52"/>
      <c r="S822" s="52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2"/>
      <c r="O823" s="53"/>
      <c r="P823" s="52"/>
      <c r="Q823" s="52"/>
      <c r="R823" s="52"/>
      <c r="S823" s="52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2"/>
      <c r="O824" s="53"/>
      <c r="P824" s="52"/>
      <c r="Q824" s="52"/>
      <c r="R824" s="52"/>
      <c r="S824" s="52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2"/>
      <c r="O825" s="53"/>
      <c r="P825" s="52"/>
      <c r="Q825" s="52"/>
      <c r="R825" s="52"/>
      <c r="S825" s="52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2"/>
      <c r="O826" s="53"/>
      <c r="P826" s="52"/>
      <c r="Q826" s="52"/>
      <c r="R826" s="52"/>
      <c r="S826" s="52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2"/>
      <c r="O827" s="53"/>
      <c r="P827" s="52"/>
      <c r="Q827" s="52"/>
      <c r="R827" s="52"/>
      <c r="S827" s="52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2"/>
      <c r="O828" s="53"/>
      <c r="P828" s="52"/>
      <c r="Q828" s="52"/>
      <c r="R828" s="52"/>
      <c r="S828" s="52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2"/>
      <c r="O829" s="53"/>
      <c r="P829" s="52"/>
      <c r="Q829" s="52"/>
      <c r="R829" s="52"/>
      <c r="S829" s="52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2"/>
      <c r="O830" s="53"/>
      <c r="P830" s="52"/>
      <c r="Q830" s="52"/>
      <c r="R830" s="52"/>
      <c r="S830" s="52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2"/>
      <c r="O831" s="53"/>
      <c r="P831" s="52"/>
      <c r="Q831" s="52"/>
      <c r="R831" s="52"/>
      <c r="S831" s="52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2"/>
      <c r="O832" s="53"/>
      <c r="P832" s="52"/>
      <c r="Q832" s="52"/>
      <c r="R832" s="52"/>
      <c r="S832" s="52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2"/>
      <c r="O833" s="53"/>
      <c r="P833" s="52"/>
      <c r="Q833" s="52"/>
      <c r="R833" s="52"/>
      <c r="S833" s="52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2"/>
      <c r="O834" s="53"/>
      <c r="P834" s="52"/>
      <c r="Q834" s="52"/>
      <c r="R834" s="52"/>
      <c r="S834" s="52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2"/>
      <c r="O835" s="53"/>
      <c r="P835" s="52"/>
      <c r="Q835" s="52"/>
      <c r="R835" s="52"/>
      <c r="S835" s="52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2"/>
      <c r="O836" s="53"/>
      <c r="P836" s="52"/>
      <c r="Q836" s="52"/>
      <c r="R836" s="52"/>
      <c r="S836" s="52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2"/>
      <c r="O837" s="53"/>
      <c r="P837" s="52"/>
      <c r="Q837" s="52"/>
      <c r="R837" s="52"/>
      <c r="S837" s="52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2"/>
      <c r="O838" s="53"/>
      <c r="P838" s="52"/>
      <c r="Q838" s="52"/>
      <c r="R838" s="52"/>
      <c r="S838" s="52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2"/>
      <c r="O839" s="53"/>
      <c r="P839" s="52"/>
      <c r="Q839" s="52"/>
      <c r="R839" s="52"/>
      <c r="S839" s="52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2"/>
      <c r="O840" s="53"/>
      <c r="P840" s="52"/>
      <c r="Q840" s="52"/>
      <c r="R840" s="52"/>
      <c r="S840" s="52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2"/>
      <c r="O841" s="53"/>
      <c r="P841" s="52"/>
      <c r="Q841" s="52"/>
      <c r="R841" s="52"/>
      <c r="S841" s="52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2"/>
      <c r="O842" s="53"/>
      <c r="P842" s="52"/>
      <c r="Q842" s="52"/>
      <c r="R842" s="52"/>
      <c r="S842" s="52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2"/>
      <c r="O843" s="53"/>
      <c r="P843" s="52"/>
      <c r="Q843" s="52"/>
      <c r="R843" s="52"/>
      <c r="S843" s="52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2"/>
      <c r="O844" s="53"/>
      <c r="P844" s="52"/>
      <c r="Q844" s="52"/>
      <c r="R844" s="52"/>
      <c r="S844" s="52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2"/>
      <c r="O845" s="53"/>
      <c r="P845" s="52"/>
      <c r="Q845" s="52"/>
      <c r="R845" s="52"/>
      <c r="S845" s="52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2"/>
      <c r="O846" s="53"/>
      <c r="P846" s="52"/>
      <c r="Q846" s="52"/>
      <c r="R846" s="52"/>
      <c r="S846" s="52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2"/>
      <c r="O847" s="53"/>
      <c r="P847" s="52"/>
      <c r="Q847" s="52"/>
      <c r="R847" s="52"/>
      <c r="S847" s="52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2"/>
      <c r="O848" s="53"/>
      <c r="P848" s="52"/>
      <c r="Q848" s="52"/>
      <c r="R848" s="52"/>
      <c r="S848" s="52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2"/>
      <c r="O849" s="53"/>
      <c r="P849" s="52"/>
      <c r="Q849" s="52"/>
      <c r="R849" s="52"/>
      <c r="S849" s="52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2"/>
      <c r="O850" s="53"/>
      <c r="P850" s="52"/>
      <c r="Q850" s="52"/>
      <c r="R850" s="52"/>
      <c r="S850" s="52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2"/>
      <c r="O851" s="53"/>
      <c r="P851" s="52"/>
      <c r="Q851" s="52"/>
      <c r="R851" s="52"/>
      <c r="S851" s="52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2"/>
      <c r="O852" s="53"/>
      <c r="P852" s="52"/>
      <c r="Q852" s="52"/>
      <c r="R852" s="52"/>
      <c r="S852" s="52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2"/>
      <c r="O853" s="53"/>
      <c r="P853" s="52"/>
      <c r="Q853" s="52"/>
      <c r="R853" s="52"/>
      <c r="S853" s="52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2"/>
      <c r="O854" s="53"/>
      <c r="P854" s="52"/>
      <c r="Q854" s="52"/>
      <c r="R854" s="52"/>
      <c r="S854" s="52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2"/>
      <c r="O855" s="53"/>
      <c r="P855" s="52"/>
      <c r="Q855" s="52"/>
      <c r="R855" s="52"/>
      <c r="S855" s="52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2"/>
      <c r="O856" s="53"/>
      <c r="P856" s="52"/>
      <c r="Q856" s="52"/>
      <c r="R856" s="52"/>
      <c r="S856" s="52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2"/>
      <c r="O857" s="53"/>
      <c r="P857" s="52"/>
      <c r="Q857" s="52"/>
      <c r="R857" s="52"/>
      <c r="S857" s="52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2"/>
      <c r="O858" s="53"/>
      <c r="P858" s="52"/>
      <c r="Q858" s="52"/>
      <c r="R858" s="52"/>
      <c r="S858" s="52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2"/>
      <c r="O859" s="53"/>
      <c r="P859" s="52"/>
      <c r="Q859" s="52"/>
      <c r="R859" s="52"/>
      <c r="S859" s="52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2"/>
      <c r="O860" s="53"/>
      <c r="P860" s="52"/>
      <c r="Q860" s="52"/>
      <c r="R860" s="52"/>
      <c r="S860" s="52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2"/>
      <c r="O861" s="53"/>
      <c r="P861" s="52"/>
      <c r="Q861" s="52"/>
      <c r="R861" s="52"/>
      <c r="S861" s="52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2"/>
      <c r="O862" s="53"/>
      <c r="P862" s="52"/>
      <c r="Q862" s="52"/>
      <c r="R862" s="52"/>
      <c r="S862" s="52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2"/>
      <c r="O863" s="53"/>
      <c r="P863" s="52"/>
      <c r="Q863" s="52"/>
      <c r="R863" s="52"/>
      <c r="S863" s="52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2"/>
      <c r="O864" s="53"/>
      <c r="P864" s="52"/>
      <c r="Q864" s="52"/>
      <c r="R864" s="52"/>
      <c r="S864" s="52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2"/>
      <c r="O865" s="53"/>
      <c r="P865" s="52"/>
      <c r="Q865" s="52"/>
      <c r="R865" s="52"/>
      <c r="S865" s="52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2"/>
      <c r="O866" s="53"/>
      <c r="P866" s="52"/>
      <c r="Q866" s="52"/>
      <c r="R866" s="52"/>
      <c r="S866" s="52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2"/>
      <c r="O867" s="53"/>
      <c r="P867" s="52"/>
      <c r="Q867" s="52"/>
      <c r="R867" s="52"/>
      <c r="S867" s="52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2"/>
      <c r="O868" s="53"/>
      <c r="P868" s="52"/>
      <c r="Q868" s="52"/>
      <c r="R868" s="52"/>
      <c r="S868" s="52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2"/>
      <c r="O869" s="53"/>
      <c r="P869" s="52"/>
      <c r="Q869" s="52"/>
      <c r="R869" s="52"/>
      <c r="S869" s="52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2"/>
      <c r="O870" s="53"/>
      <c r="P870" s="52"/>
      <c r="Q870" s="52"/>
      <c r="R870" s="52"/>
      <c r="S870" s="52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2"/>
      <c r="O871" s="53"/>
      <c r="P871" s="52"/>
      <c r="Q871" s="52"/>
      <c r="R871" s="52"/>
      <c r="S871" s="52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2"/>
      <c r="O872" s="53"/>
      <c r="P872" s="52"/>
      <c r="Q872" s="52"/>
      <c r="R872" s="52"/>
      <c r="S872" s="52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2"/>
      <c r="O873" s="53"/>
      <c r="P873" s="52"/>
      <c r="Q873" s="52"/>
      <c r="R873" s="52"/>
      <c r="S873" s="52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2"/>
      <c r="O874" s="53"/>
      <c r="P874" s="52"/>
      <c r="Q874" s="52"/>
      <c r="R874" s="52"/>
      <c r="S874" s="52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2"/>
      <c r="O875" s="53"/>
      <c r="P875" s="52"/>
      <c r="Q875" s="52"/>
      <c r="R875" s="52"/>
      <c r="S875" s="52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2"/>
      <c r="O876" s="53"/>
      <c r="P876" s="52"/>
      <c r="Q876" s="52"/>
      <c r="R876" s="52"/>
      <c r="S876" s="52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2"/>
      <c r="O877" s="53"/>
      <c r="P877" s="52"/>
      <c r="Q877" s="52"/>
      <c r="R877" s="52"/>
      <c r="S877" s="52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2"/>
      <c r="O878" s="53"/>
      <c r="P878" s="52"/>
      <c r="Q878" s="52"/>
      <c r="R878" s="52"/>
      <c r="S878" s="52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2"/>
      <c r="O879" s="53"/>
      <c r="P879" s="52"/>
      <c r="Q879" s="52"/>
      <c r="R879" s="52"/>
      <c r="S879" s="52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2"/>
      <c r="O880" s="53"/>
      <c r="P880" s="52"/>
      <c r="Q880" s="52"/>
      <c r="R880" s="52"/>
      <c r="S880" s="52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2"/>
      <c r="O881" s="53"/>
      <c r="P881" s="52"/>
      <c r="Q881" s="52"/>
      <c r="R881" s="52"/>
      <c r="S881" s="52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2"/>
      <c r="O882" s="53"/>
      <c r="P882" s="52"/>
      <c r="Q882" s="52"/>
      <c r="R882" s="52"/>
      <c r="S882" s="52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2"/>
      <c r="O883" s="53"/>
      <c r="P883" s="52"/>
      <c r="Q883" s="52"/>
      <c r="R883" s="52"/>
      <c r="S883" s="52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2"/>
      <c r="O884" s="53"/>
      <c r="P884" s="52"/>
      <c r="Q884" s="52"/>
      <c r="R884" s="52"/>
      <c r="S884" s="52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2"/>
      <c r="O885" s="53"/>
      <c r="P885" s="52"/>
      <c r="Q885" s="52"/>
      <c r="R885" s="52"/>
      <c r="S885" s="52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2"/>
      <c r="O886" s="53"/>
      <c r="P886" s="52"/>
      <c r="Q886" s="52"/>
      <c r="R886" s="52"/>
      <c r="S886" s="52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2"/>
      <c r="O887" s="53"/>
      <c r="P887" s="52"/>
      <c r="Q887" s="52"/>
      <c r="R887" s="52"/>
      <c r="S887" s="52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2"/>
      <c r="O888" s="53"/>
      <c r="P888" s="52"/>
      <c r="Q888" s="52"/>
      <c r="R888" s="52"/>
      <c r="S888" s="52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2"/>
      <c r="O889" s="53"/>
      <c r="P889" s="52"/>
      <c r="Q889" s="52"/>
      <c r="R889" s="52"/>
      <c r="S889" s="52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2"/>
      <c r="O890" s="53"/>
      <c r="P890" s="52"/>
      <c r="Q890" s="52"/>
      <c r="R890" s="52"/>
      <c r="S890" s="52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2"/>
      <c r="O891" s="53"/>
      <c r="P891" s="52"/>
      <c r="Q891" s="52"/>
      <c r="R891" s="52"/>
      <c r="S891" s="52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2"/>
      <c r="O892" s="53"/>
      <c r="P892" s="52"/>
      <c r="Q892" s="52"/>
      <c r="R892" s="52"/>
      <c r="S892" s="52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2"/>
      <c r="O893" s="53"/>
      <c r="P893" s="52"/>
      <c r="Q893" s="52"/>
      <c r="R893" s="52"/>
      <c r="S893" s="52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2"/>
      <c r="O894" s="53"/>
      <c r="P894" s="52"/>
      <c r="Q894" s="52"/>
      <c r="R894" s="52"/>
      <c r="S894" s="52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2"/>
      <c r="O895" s="53"/>
      <c r="P895" s="52"/>
      <c r="Q895" s="52"/>
      <c r="R895" s="52"/>
      <c r="S895" s="52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2"/>
      <c r="O896" s="53"/>
      <c r="P896" s="52"/>
      <c r="Q896" s="52"/>
      <c r="R896" s="52"/>
      <c r="S896" s="52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2"/>
      <c r="O897" s="53"/>
      <c r="P897" s="52"/>
      <c r="Q897" s="52"/>
      <c r="R897" s="52"/>
      <c r="S897" s="52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2"/>
      <c r="O898" s="53"/>
      <c r="P898" s="52"/>
      <c r="Q898" s="52"/>
      <c r="R898" s="52"/>
      <c r="S898" s="52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2"/>
      <c r="O899" s="53"/>
      <c r="P899" s="52"/>
      <c r="Q899" s="52"/>
      <c r="R899" s="52"/>
      <c r="S899" s="52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2"/>
      <c r="O900" s="53"/>
      <c r="P900" s="52"/>
      <c r="Q900" s="52"/>
      <c r="R900" s="52"/>
      <c r="S900" s="52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2"/>
      <c r="O901" s="53"/>
      <c r="P901" s="52"/>
      <c r="Q901" s="52"/>
      <c r="R901" s="52"/>
      <c r="S901" s="52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2"/>
      <c r="O902" s="53"/>
      <c r="P902" s="52"/>
      <c r="Q902" s="52"/>
      <c r="R902" s="52"/>
      <c r="S902" s="52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2"/>
      <c r="O903" s="53"/>
      <c r="P903" s="52"/>
      <c r="Q903" s="52"/>
      <c r="R903" s="52"/>
      <c r="S903" s="52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2"/>
      <c r="O904" s="53"/>
      <c r="P904" s="52"/>
      <c r="Q904" s="52"/>
      <c r="R904" s="52"/>
      <c r="S904" s="52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2"/>
      <c r="O905" s="53"/>
      <c r="P905" s="52"/>
      <c r="Q905" s="52"/>
      <c r="R905" s="52"/>
      <c r="S905" s="52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2"/>
      <c r="O906" s="53"/>
      <c r="P906" s="52"/>
      <c r="Q906" s="52"/>
      <c r="R906" s="52"/>
      <c r="S906" s="52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2"/>
      <c r="O907" s="53"/>
      <c r="P907" s="52"/>
      <c r="Q907" s="52"/>
      <c r="R907" s="52"/>
      <c r="S907" s="52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2"/>
      <c r="O908" s="53"/>
      <c r="P908" s="52"/>
      <c r="Q908" s="52"/>
      <c r="R908" s="52"/>
      <c r="S908" s="52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2"/>
      <c r="O909" s="53"/>
      <c r="P909" s="52"/>
      <c r="Q909" s="52"/>
      <c r="R909" s="52"/>
      <c r="S909" s="52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2"/>
      <c r="O910" s="53"/>
      <c r="P910" s="52"/>
      <c r="Q910" s="52"/>
      <c r="R910" s="52"/>
      <c r="S910" s="52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2"/>
      <c r="O911" s="53"/>
      <c r="P911" s="52"/>
      <c r="Q911" s="52"/>
      <c r="R911" s="52"/>
      <c r="S911" s="52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2"/>
      <c r="O912" s="53"/>
      <c r="P912" s="52"/>
      <c r="Q912" s="52"/>
      <c r="R912" s="52"/>
      <c r="S912" s="52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2"/>
      <c r="O913" s="53"/>
      <c r="P913" s="52"/>
      <c r="Q913" s="52"/>
      <c r="R913" s="52"/>
      <c r="S913" s="52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2"/>
      <c r="O914" s="53"/>
      <c r="P914" s="52"/>
      <c r="Q914" s="52"/>
      <c r="R914" s="52"/>
      <c r="S914" s="52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2"/>
      <c r="O915" s="53"/>
      <c r="P915" s="52"/>
      <c r="Q915" s="52"/>
      <c r="R915" s="52"/>
      <c r="S915" s="52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2"/>
      <c r="O916" s="53"/>
      <c r="P916" s="52"/>
      <c r="Q916" s="52"/>
      <c r="R916" s="52"/>
      <c r="S916" s="52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2"/>
      <c r="O917" s="53"/>
      <c r="P917" s="52"/>
      <c r="Q917" s="52"/>
      <c r="R917" s="52"/>
      <c r="S917" s="52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2"/>
      <c r="O918" s="53"/>
      <c r="P918" s="52"/>
      <c r="Q918" s="52"/>
      <c r="R918" s="52"/>
      <c r="S918" s="52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2"/>
      <c r="O919" s="53"/>
      <c r="P919" s="52"/>
      <c r="Q919" s="52"/>
      <c r="R919" s="52"/>
      <c r="S919" s="52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2"/>
      <c r="O920" s="53"/>
      <c r="P920" s="52"/>
      <c r="Q920" s="52"/>
      <c r="R920" s="52"/>
      <c r="S920" s="52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2"/>
      <c r="O921" s="53"/>
      <c r="P921" s="52"/>
      <c r="Q921" s="52"/>
      <c r="R921" s="52"/>
      <c r="S921" s="52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2"/>
      <c r="O922" s="53"/>
      <c r="P922" s="52"/>
      <c r="Q922" s="52"/>
      <c r="R922" s="52"/>
      <c r="S922" s="52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2"/>
      <c r="O923" s="53"/>
      <c r="P923" s="52"/>
      <c r="Q923" s="52"/>
      <c r="R923" s="52"/>
      <c r="S923" s="52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2"/>
      <c r="O924" s="53"/>
      <c r="P924" s="52"/>
      <c r="Q924" s="52"/>
      <c r="R924" s="52"/>
      <c r="S924" s="52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2"/>
      <c r="O925" s="53"/>
      <c r="P925" s="52"/>
      <c r="Q925" s="52"/>
      <c r="R925" s="52"/>
      <c r="S925" s="52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2"/>
      <c r="O926" s="53"/>
      <c r="P926" s="52"/>
      <c r="Q926" s="52"/>
      <c r="R926" s="52"/>
      <c r="S926" s="52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2"/>
      <c r="O927" s="53"/>
      <c r="P927" s="52"/>
      <c r="Q927" s="52"/>
      <c r="R927" s="52"/>
      <c r="S927" s="52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2"/>
      <c r="O928" s="53"/>
      <c r="P928" s="52"/>
      <c r="Q928" s="52"/>
      <c r="R928" s="52"/>
      <c r="S928" s="52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2"/>
      <c r="O929" s="53"/>
      <c r="P929" s="52"/>
      <c r="Q929" s="52"/>
      <c r="R929" s="52"/>
      <c r="S929" s="52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2"/>
      <c r="O930" s="53"/>
      <c r="P930" s="52"/>
      <c r="Q930" s="52"/>
      <c r="R930" s="52"/>
      <c r="S930" s="52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2"/>
      <c r="O931" s="53"/>
      <c r="P931" s="52"/>
      <c r="Q931" s="52"/>
      <c r="R931" s="52"/>
      <c r="S931" s="52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2"/>
      <c r="O932" s="53"/>
      <c r="P932" s="52"/>
      <c r="Q932" s="52"/>
      <c r="R932" s="52"/>
      <c r="S932" s="52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2"/>
      <c r="O933" s="53"/>
      <c r="P933" s="52"/>
      <c r="Q933" s="52"/>
      <c r="R933" s="52"/>
      <c r="S933" s="52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2"/>
      <c r="O934" s="53"/>
      <c r="P934" s="52"/>
      <c r="Q934" s="52"/>
      <c r="R934" s="52"/>
      <c r="S934" s="52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2"/>
      <c r="O935" s="53"/>
      <c r="P935" s="52"/>
      <c r="Q935" s="52"/>
      <c r="R935" s="52"/>
      <c r="S935" s="52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2"/>
      <c r="O936" s="53"/>
      <c r="P936" s="52"/>
      <c r="Q936" s="52"/>
      <c r="R936" s="52"/>
      <c r="S936" s="52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2"/>
      <c r="O937" s="53"/>
      <c r="P937" s="52"/>
      <c r="Q937" s="52"/>
      <c r="R937" s="52"/>
      <c r="S937" s="52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2"/>
      <c r="O938" s="53"/>
      <c r="P938" s="52"/>
      <c r="Q938" s="52"/>
      <c r="R938" s="52"/>
      <c r="S938" s="52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2"/>
      <c r="O939" s="53"/>
      <c r="P939" s="52"/>
      <c r="Q939" s="52"/>
      <c r="R939" s="52"/>
      <c r="S939" s="52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2"/>
      <c r="O940" s="53"/>
      <c r="P940" s="52"/>
      <c r="Q940" s="52"/>
      <c r="R940" s="52"/>
      <c r="S940" s="52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2"/>
      <c r="O941" s="53"/>
      <c r="P941" s="52"/>
      <c r="Q941" s="52"/>
      <c r="R941" s="52"/>
      <c r="S941" s="52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2"/>
      <c r="O942" s="53"/>
      <c r="P942" s="52"/>
      <c r="Q942" s="52"/>
      <c r="R942" s="52"/>
      <c r="S942" s="52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2"/>
      <c r="O943" s="53"/>
      <c r="P943" s="52"/>
      <c r="Q943" s="52"/>
      <c r="R943" s="52"/>
      <c r="S943" s="52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2"/>
      <c r="O944" s="53"/>
      <c r="P944" s="52"/>
      <c r="Q944" s="52"/>
      <c r="R944" s="52"/>
      <c r="S944" s="52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2"/>
      <c r="O945" s="53"/>
      <c r="P945" s="52"/>
      <c r="Q945" s="52"/>
      <c r="R945" s="52"/>
      <c r="S945" s="52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2"/>
      <c r="O946" s="53"/>
      <c r="P946" s="52"/>
      <c r="Q946" s="52"/>
      <c r="R946" s="52"/>
      <c r="S946" s="52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2"/>
      <c r="O947" s="53"/>
      <c r="P947" s="52"/>
      <c r="Q947" s="52"/>
      <c r="R947" s="52"/>
      <c r="S947" s="52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2"/>
      <c r="O948" s="53"/>
      <c r="P948" s="52"/>
      <c r="Q948" s="52"/>
      <c r="R948" s="52"/>
      <c r="S948" s="52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2"/>
      <c r="O949" s="53"/>
      <c r="P949" s="52"/>
      <c r="Q949" s="52"/>
      <c r="R949" s="52"/>
      <c r="S949" s="52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2"/>
      <c r="O950" s="53"/>
      <c r="P950" s="52"/>
      <c r="Q950" s="52"/>
      <c r="R950" s="52"/>
      <c r="S950" s="52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2"/>
      <c r="O951" s="53"/>
      <c r="P951" s="52"/>
      <c r="Q951" s="52"/>
      <c r="R951" s="52"/>
      <c r="S951" s="52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2"/>
      <c r="O952" s="53"/>
      <c r="P952" s="52"/>
      <c r="Q952" s="52"/>
      <c r="R952" s="52"/>
      <c r="S952" s="52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2"/>
      <c r="O953" s="53"/>
      <c r="P953" s="52"/>
      <c r="Q953" s="52"/>
      <c r="R953" s="52"/>
      <c r="S953" s="52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2"/>
      <c r="O954" s="53"/>
      <c r="P954" s="52"/>
      <c r="Q954" s="52"/>
      <c r="R954" s="52"/>
      <c r="S954" s="52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2"/>
      <c r="O955" s="53"/>
      <c r="P955" s="52"/>
      <c r="Q955" s="52"/>
      <c r="R955" s="52"/>
      <c r="S955" s="52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2"/>
      <c r="O956" s="53"/>
      <c r="P956" s="52"/>
      <c r="Q956" s="52"/>
      <c r="R956" s="52"/>
      <c r="S956" s="52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2"/>
      <c r="O957" s="53"/>
      <c r="P957" s="52"/>
      <c r="Q957" s="52"/>
      <c r="R957" s="52"/>
      <c r="S957" s="52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2"/>
      <c r="O958" s="53"/>
      <c r="P958" s="52"/>
      <c r="Q958" s="52"/>
      <c r="R958" s="52"/>
      <c r="S958" s="52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2"/>
      <c r="O959" s="53"/>
      <c r="P959" s="52"/>
      <c r="Q959" s="52"/>
      <c r="R959" s="52"/>
      <c r="S959" s="52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2"/>
      <c r="O960" s="53"/>
      <c r="P960" s="52"/>
      <c r="Q960" s="52"/>
      <c r="R960" s="52"/>
      <c r="S960" s="52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2"/>
      <c r="O961" s="53"/>
      <c r="P961" s="52"/>
      <c r="Q961" s="52"/>
      <c r="R961" s="52"/>
      <c r="S961" s="52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2"/>
      <c r="O962" s="53"/>
      <c r="P962" s="52"/>
      <c r="Q962" s="52"/>
      <c r="R962" s="52"/>
      <c r="S962" s="52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2"/>
      <c r="O963" s="53"/>
      <c r="P963" s="52"/>
      <c r="Q963" s="52"/>
      <c r="R963" s="52"/>
      <c r="S963" s="52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2"/>
      <c r="O964" s="53"/>
      <c r="P964" s="52"/>
      <c r="Q964" s="52"/>
      <c r="R964" s="52"/>
      <c r="S964" s="52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2"/>
      <c r="O965" s="53"/>
      <c r="P965" s="52"/>
      <c r="Q965" s="52"/>
      <c r="R965" s="52"/>
      <c r="S965" s="52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2"/>
      <c r="O966" s="53"/>
      <c r="P966" s="52"/>
      <c r="Q966" s="52"/>
      <c r="R966" s="52"/>
      <c r="S966" s="52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2"/>
      <c r="O967" s="53"/>
      <c r="P967" s="52"/>
      <c r="Q967" s="52"/>
      <c r="R967" s="52"/>
      <c r="S967" s="52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2"/>
      <c r="O968" s="53"/>
      <c r="P968" s="52"/>
      <c r="Q968" s="52"/>
      <c r="R968" s="52"/>
      <c r="S968" s="52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2"/>
      <c r="O969" s="53"/>
      <c r="P969" s="52"/>
      <c r="Q969" s="52"/>
      <c r="R969" s="52"/>
      <c r="S969" s="52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2"/>
      <c r="O970" s="53"/>
      <c r="P970" s="52"/>
      <c r="Q970" s="52"/>
      <c r="R970" s="52"/>
      <c r="S970" s="52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2"/>
      <c r="O971" s="53"/>
      <c r="P971" s="52"/>
      <c r="Q971" s="52"/>
      <c r="R971" s="52"/>
      <c r="S971" s="52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2"/>
      <c r="O972" s="53"/>
      <c r="P972" s="52"/>
      <c r="Q972" s="52"/>
      <c r="R972" s="52"/>
      <c r="S972" s="52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2"/>
      <c r="O973" s="53"/>
      <c r="P973" s="52"/>
      <c r="Q973" s="52"/>
      <c r="R973" s="52"/>
      <c r="S973" s="52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2"/>
      <c r="O974" s="53"/>
      <c r="P974" s="52"/>
      <c r="Q974" s="52"/>
      <c r="R974" s="52"/>
      <c r="S974" s="52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2"/>
      <c r="O975" s="53"/>
      <c r="P975" s="52"/>
      <c r="Q975" s="52"/>
      <c r="R975" s="52"/>
      <c r="S975" s="52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2"/>
      <c r="O976" s="53"/>
      <c r="P976" s="52"/>
      <c r="Q976" s="52"/>
      <c r="R976" s="52"/>
      <c r="S976" s="52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2"/>
      <c r="O977" s="53"/>
      <c r="P977" s="52"/>
      <c r="Q977" s="52"/>
      <c r="R977" s="52"/>
      <c r="S977" s="52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2"/>
      <c r="O978" s="53"/>
      <c r="P978" s="52"/>
      <c r="Q978" s="52"/>
      <c r="R978" s="52"/>
      <c r="S978" s="52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2"/>
      <c r="O979" s="53"/>
      <c r="P979" s="52"/>
      <c r="Q979" s="52"/>
      <c r="R979" s="52"/>
      <c r="S979" s="52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2"/>
      <c r="O980" s="53"/>
      <c r="P980" s="52"/>
      <c r="Q980" s="52"/>
      <c r="R980" s="52"/>
      <c r="S980" s="52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2"/>
      <c r="O981" s="53"/>
      <c r="P981" s="52"/>
      <c r="Q981" s="52"/>
      <c r="R981" s="52"/>
      <c r="S981" s="52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2"/>
      <c r="O982" s="53"/>
      <c r="P982" s="52"/>
      <c r="Q982" s="52"/>
      <c r="R982" s="52"/>
      <c r="S982" s="52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2"/>
      <c r="O983" s="53"/>
      <c r="P983" s="52"/>
      <c r="Q983" s="52"/>
      <c r="R983" s="52"/>
      <c r="S983" s="52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2"/>
      <c r="O984" s="53"/>
      <c r="P984" s="52"/>
      <c r="Q984" s="52"/>
      <c r="R984" s="52"/>
      <c r="S984" s="52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2"/>
      <c r="O985" s="53"/>
      <c r="P985" s="52"/>
      <c r="Q985" s="52"/>
      <c r="R985" s="52"/>
      <c r="S985" s="52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2"/>
      <c r="O986" s="53"/>
      <c r="P986" s="52"/>
      <c r="Q986" s="52"/>
      <c r="R986" s="52"/>
      <c r="S986" s="52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2"/>
      <c r="O987" s="53"/>
      <c r="P987" s="52"/>
      <c r="Q987" s="52"/>
      <c r="R987" s="52"/>
      <c r="S987" s="52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2"/>
      <c r="O988" s="53"/>
      <c r="P988" s="52"/>
      <c r="Q988" s="52"/>
      <c r="R988" s="52"/>
      <c r="S988" s="52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2"/>
      <c r="O989" s="53"/>
      <c r="P989" s="52"/>
      <c r="Q989" s="52"/>
      <c r="R989" s="52"/>
      <c r="S989" s="52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2"/>
      <c r="O990" s="53"/>
      <c r="P990" s="52"/>
      <c r="Q990" s="52"/>
      <c r="R990" s="52"/>
      <c r="S990" s="52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2"/>
      <c r="O991" s="53"/>
      <c r="P991" s="52"/>
      <c r="Q991" s="52"/>
      <c r="R991" s="52"/>
      <c r="S991" s="52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2"/>
      <c r="O992" s="53"/>
      <c r="P992" s="52"/>
      <c r="Q992" s="52"/>
      <c r="R992" s="52"/>
      <c r="S992" s="52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2"/>
      <c r="O993" s="53"/>
      <c r="P993" s="52"/>
      <c r="Q993" s="52"/>
      <c r="R993" s="52"/>
      <c r="S993" s="52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2"/>
      <c r="O994" s="53"/>
      <c r="P994" s="52"/>
      <c r="Q994" s="52"/>
      <c r="R994" s="52"/>
      <c r="S994" s="52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2"/>
      <c r="O995" s="53"/>
      <c r="P995" s="52"/>
      <c r="Q995" s="52"/>
      <c r="R995" s="52"/>
      <c r="S995" s="52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2"/>
      <c r="O996" s="53"/>
      <c r="P996" s="52"/>
      <c r="Q996" s="52"/>
      <c r="R996" s="52"/>
      <c r="S996" s="52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2"/>
      <c r="O997" s="53"/>
      <c r="P997" s="52"/>
      <c r="Q997" s="52"/>
      <c r="R997" s="52"/>
      <c r="S997" s="52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2"/>
      <c r="O998" s="53"/>
      <c r="P998" s="52"/>
      <c r="Q998" s="52"/>
      <c r="R998" s="52"/>
      <c r="S998" s="52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2"/>
      <c r="O999" s="53"/>
      <c r="P999" s="52"/>
      <c r="Q999" s="52"/>
      <c r="R999" s="52"/>
      <c r="S999" s="52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2"/>
      <c r="O1000" s="53"/>
      <c r="P1000" s="52"/>
      <c r="Q1000" s="52"/>
      <c r="R1000" s="52"/>
      <c r="S1000" s="52"/>
      <c r="T1000" s="4"/>
      <c r="U1000" s="4"/>
      <c r="V1000" s="4"/>
      <c r="W1000" s="4"/>
      <c r="X1000" s="4"/>
      <c r="Y1000" s="4"/>
      <c r="Z1000" s="4"/>
    </row>
  </sheetData>
  <mergeCells count="1">
    <mergeCell ref="A1:K1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Sup Table S1 - EggNOG IDS</vt:lpstr>
      <vt:lpstr>Sup Table S1 - TPS - 1DVBM</vt:lpstr>
      <vt:lpstr>Sup Table S1 - TPS - 1EDRK</vt:lpstr>
      <vt:lpstr>Sup Table S1 -  TPS  - 1EDRH</vt:lpstr>
      <vt:lpstr> Sup Table S1 - TPS - 1DQAR</vt:lpstr>
      <vt:lpstr>Sup Table S1 - TPS - 1DSVD</vt:lpstr>
      <vt:lpstr>Sup Table S1 - TPS - 1DZIJ</vt:lpstr>
      <vt:lpstr>Sup Table S1 - TPS - 1E175 </vt:lpstr>
      <vt:lpstr>Sup Table S1 - TPS - 1DQDD</vt:lpstr>
      <vt:lpstr>Sup Table S1 - TPS - 1EKVF</vt:lpstr>
      <vt:lpstr>Sup Table S1 - TPP - 1EKDT</vt:lpstr>
      <vt:lpstr>Sup Table S1 - TPP - 1EKDN</vt:lpstr>
      <vt:lpstr>Sup Table S1 - TPP - 1EKDR</vt:lpstr>
      <vt:lpstr>Sup Table S1 - TPP - 1EKDP</vt:lpstr>
      <vt:lpstr>Sup Table S1 - TPP - 1EKDS</vt:lpstr>
      <vt:lpstr>Sup Table S1 - TRE - 1DYMW </vt:lpstr>
      <vt:lpstr>Planilha1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2015-06-05T18:19:34Z</dcterms:created>
  <dcterms:modified xsi:type="dcterms:W3CDTF">2022-01-03T14:44:33Z</dcterms:modified>
</cp:coreProperties>
</file>