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Google 雲端硬碟\0000科學研究資料\鑽石公主號疫情\SR_投稿\"/>
    </mc:Choice>
  </mc:AlternateContent>
  <xr:revisionPtr revIDLastSave="0" documentId="8_{E4F930C2-6FDC-4864-9A69-1B3C11E8E159}" xr6:coauthVersionLast="45" xr6:coauthVersionMax="45" xr10:uidLastSave="{00000000-0000-0000-0000-000000000000}"/>
  <bookViews>
    <workbookView xWindow="-120" yWindow="-120" windowWidth="29040" windowHeight="15840" xr2:uid="{8EFEC769-44AE-446D-B4A9-885AF4CCA03D}"/>
  </bookViews>
  <sheets>
    <sheet name="Fig2_before " sheetId="1" r:id="rId1"/>
    <sheet name="Fig3_after" sheetId="2" r:id="rId2"/>
    <sheet name="Fig4_Standard_Error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7" i="3" l="1"/>
  <c r="D40" i="3" s="1"/>
  <c r="C37" i="3"/>
  <c r="C40" i="3" s="1"/>
  <c r="B37" i="3"/>
  <c r="B40" i="3" s="1"/>
  <c r="E24" i="1" l="1"/>
  <c r="E22" i="1"/>
  <c r="I8" i="1"/>
  <c r="M7" i="1"/>
  <c r="L7" i="1"/>
  <c r="G7" i="1"/>
  <c r="K7" i="1" s="1"/>
  <c r="F7" i="1"/>
  <c r="C5" i="1"/>
  <c r="E25" i="1" l="1"/>
  <c r="J7" i="1"/>
  <c r="G8" i="1" s="1"/>
  <c r="E26" i="1" l="1"/>
  <c r="K8" i="1"/>
  <c r="H8" i="1"/>
  <c r="L8" i="1" l="1"/>
  <c r="I9" i="1" s="1"/>
  <c r="F8" i="1"/>
  <c r="M8" i="1" s="1"/>
  <c r="J8" i="1"/>
  <c r="G9" i="1" s="1"/>
  <c r="E27" i="1"/>
  <c r="H9" i="1" l="1"/>
  <c r="E28" i="1"/>
  <c r="E29" i="1" l="1"/>
  <c r="L9" i="1"/>
  <c r="I10" i="1" s="1"/>
  <c r="F9" i="1"/>
  <c r="M9" i="1" s="1"/>
  <c r="K9" i="1"/>
  <c r="J9" i="1"/>
  <c r="G10" i="1" s="1"/>
  <c r="E30" i="1" l="1"/>
  <c r="H10" i="1"/>
  <c r="J10" i="1"/>
  <c r="G11" i="1"/>
  <c r="K10" i="1"/>
  <c r="E31" i="1" l="1"/>
  <c r="K11" i="1"/>
  <c r="H11" i="1"/>
  <c r="F10" i="1"/>
  <c r="M10" i="1" s="1"/>
  <c r="L10" i="1"/>
  <c r="I11" i="1" s="1"/>
  <c r="L11" i="1" l="1"/>
  <c r="I12" i="1" s="1"/>
  <c r="F11" i="1"/>
  <c r="M11" i="1" s="1"/>
  <c r="J11" i="1"/>
  <c r="G12" i="1" s="1"/>
  <c r="E32" i="1"/>
  <c r="E33" i="1" l="1"/>
  <c r="K12" i="1"/>
  <c r="H12" i="1"/>
  <c r="J12" i="1" s="1"/>
  <c r="G13" i="1" s="1"/>
  <c r="E34" i="1" l="1"/>
  <c r="L12" i="1"/>
  <c r="I13" i="1" s="1"/>
  <c r="F12" i="1"/>
  <c r="M12" i="1" s="1"/>
  <c r="H13" i="1" l="1"/>
  <c r="E35" i="1"/>
  <c r="E36" i="1" l="1"/>
  <c r="L13" i="1"/>
  <c r="I14" i="1" s="1"/>
  <c r="F13" i="1"/>
  <c r="M13" i="1" s="1"/>
  <c r="K13" i="1"/>
  <c r="J13" i="1"/>
  <c r="G14" i="1" s="1"/>
  <c r="H14" i="1" l="1"/>
  <c r="E37" i="1"/>
  <c r="E38" i="1" l="1"/>
  <c r="L14" i="1"/>
  <c r="I15" i="1" s="1"/>
  <c r="F14" i="1"/>
  <c r="M14" i="1" s="1"/>
  <c r="J14" i="1"/>
  <c r="G15" i="1" s="1"/>
  <c r="K14" i="1"/>
  <c r="H15" i="1" l="1"/>
  <c r="K15" i="1" s="1"/>
  <c r="F15" i="1" l="1"/>
  <c r="M15" i="1" s="1"/>
  <c r="L15" i="1"/>
  <c r="I16" i="1" s="1"/>
  <c r="J15" i="1"/>
  <c r="G16" i="1" s="1"/>
  <c r="H16" i="1" l="1"/>
  <c r="K16" i="1"/>
  <c r="J16" i="1"/>
  <c r="G17" i="1" s="1"/>
  <c r="F16" i="1" l="1"/>
  <c r="M16" i="1" s="1"/>
  <c r="L16" i="1"/>
  <c r="I17" i="1" s="1"/>
  <c r="H17" i="1" l="1"/>
  <c r="L17" i="1" l="1"/>
  <c r="I18" i="1" s="1"/>
  <c r="F17" i="1"/>
  <c r="M17" i="1" s="1"/>
  <c r="K17" i="1"/>
  <c r="J17" i="1"/>
  <c r="G18" i="1" s="1"/>
  <c r="H18" i="1" l="1"/>
  <c r="K18" i="1"/>
  <c r="F18" i="1" l="1"/>
  <c r="M18" i="1" s="1"/>
  <c r="L18" i="1"/>
  <c r="I19" i="1" s="1"/>
  <c r="J18" i="1"/>
  <c r="G19" i="1" s="1"/>
  <c r="H19" i="1" l="1"/>
  <c r="K19" i="1"/>
  <c r="J19" i="1"/>
  <c r="G20" i="1"/>
  <c r="F19" i="1" l="1"/>
  <c r="M19" i="1" s="1"/>
  <c r="L19" i="1"/>
  <c r="I20" i="1" s="1"/>
  <c r="H20" i="1" l="1"/>
  <c r="L20" i="1" l="1"/>
  <c r="I21" i="1" s="1"/>
  <c r="F20" i="1"/>
  <c r="M20" i="1" s="1"/>
  <c r="K20" i="1"/>
  <c r="J20" i="1"/>
  <c r="G21" i="1" s="1"/>
  <c r="H21" i="1" l="1"/>
  <c r="J21" i="1" s="1"/>
  <c r="G22" i="1" s="1"/>
  <c r="L21" i="1" l="1"/>
  <c r="I22" i="1" s="1"/>
  <c r="F21" i="1"/>
  <c r="M21" i="1" s="1"/>
  <c r="K21" i="1"/>
  <c r="H22" i="1" l="1"/>
  <c r="L22" i="1" l="1"/>
  <c r="I23" i="1" s="1"/>
  <c r="F22" i="1"/>
  <c r="M22" i="1" s="1"/>
  <c r="K22" i="1"/>
  <c r="J22" i="1"/>
  <c r="G23" i="1" s="1"/>
  <c r="H23" i="1" l="1"/>
  <c r="F23" i="1" l="1"/>
  <c r="M23" i="1" s="1"/>
  <c r="L23" i="1"/>
  <c r="I24" i="1" s="1"/>
  <c r="J23" i="1"/>
  <c r="G24" i="1" s="1"/>
  <c r="K23" i="1"/>
  <c r="H24" i="1" l="1"/>
  <c r="K24" i="1"/>
  <c r="J24" i="1"/>
  <c r="G25" i="1"/>
  <c r="L24" i="1" l="1"/>
  <c r="I25" i="1" s="1"/>
  <c r="F24" i="1"/>
  <c r="M24" i="1" s="1"/>
  <c r="H25" i="1" l="1"/>
  <c r="F25" i="1" l="1"/>
  <c r="M25" i="1" s="1"/>
  <c r="L25" i="1"/>
  <c r="I26" i="1" s="1"/>
  <c r="K25" i="1"/>
  <c r="J25" i="1"/>
  <c r="G26" i="1" s="1"/>
  <c r="H26" i="1" l="1"/>
  <c r="K26" i="1"/>
  <c r="J26" i="1"/>
  <c r="G27" i="1"/>
  <c r="L26" i="1" l="1"/>
  <c r="I27" i="1" s="1"/>
  <c r="F26" i="1"/>
  <c r="M26" i="1" s="1"/>
  <c r="H27" i="1" l="1"/>
  <c r="L27" i="1" l="1"/>
  <c r="I28" i="1" s="1"/>
  <c r="F27" i="1"/>
  <c r="M27" i="1" s="1"/>
  <c r="K27" i="1"/>
  <c r="J27" i="1"/>
  <c r="G28" i="1" s="1"/>
  <c r="H28" i="1" l="1"/>
  <c r="K28" i="1"/>
  <c r="J28" i="1"/>
  <c r="G29" i="1" s="1"/>
  <c r="L28" i="1" l="1"/>
  <c r="I29" i="1" s="1"/>
  <c r="H29" i="1" s="1"/>
  <c r="F28" i="1"/>
  <c r="M28" i="1" s="1"/>
  <c r="L29" i="1" l="1"/>
  <c r="F29" i="1"/>
  <c r="M29" i="1" s="1"/>
  <c r="K29" i="1"/>
  <c r="J29" i="1"/>
  <c r="G30" i="1" s="1"/>
  <c r="I30" i="1"/>
  <c r="H30" i="1" l="1"/>
  <c r="K30" i="1"/>
  <c r="J30" i="1"/>
  <c r="G31" i="1" s="1"/>
  <c r="L30" i="1" l="1"/>
  <c r="I31" i="1" s="1"/>
  <c r="F30" i="1"/>
  <c r="M30" i="1" s="1"/>
  <c r="H31" i="1" l="1"/>
  <c r="L31" i="1" l="1"/>
  <c r="I32" i="1" s="1"/>
  <c r="F31" i="1"/>
  <c r="M31" i="1" s="1"/>
  <c r="K31" i="1"/>
  <c r="J31" i="1"/>
  <c r="G32" i="1" s="1"/>
  <c r="H32" i="1" l="1"/>
  <c r="K32" i="1"/>
  <c r="J32" i="1"/>
  <c r="G33" i="1"/>
  <c r="L32" i="1" l="1"/>
  <c r="I33" i="1" s="1"/>
  <c r="F32" i="1"/>
  <c r="M32" i="1" s="1"/>
  <c r="H33" i="1" l="1"/>
  <c r="L33" i="1" l="1"/>
  <c r="I34" i="1" s="1"/>
  <c r="F33" i="1"/>
  <c r="M33" i="1" s="1"/>
  <c r="K33" i="1"/>
  <c r="J33" i="1"/>
  <c r="G34" i="1" s="1"/>
  <c r="H34" i="1" l="1"/>
  <c r="K34" i="1"/>
  <c r="J34" i="1"/>
  <c r="G35" i="1"/>
  <c r="L34" i="1" l="1"/>
  <c r="I35" i="1" s="1"/>
  <c r="F34" i="1"/>
  <c r="M34" i="1" s="1"/>
  <c r="H35" i="1" l="1"/>
  <c r="L35" i="1" l="1"/>
  <c r="I36" i="1" s="1"/>
  <c r="F35" i="1"/>
  <c r="M35" i="1" s="1"/>
  <c r="K35" i="1"/>
  <c r="J35" i="1"/>
  <c r="G36" i="1" s="1"/>
  <c r="H36" i="1" l="1"/>
  <c r="K36" i="1"/>
  <c r="J36" i="1"/>
  <c r="G37" i="1"/>
  <c r="L36" i="1" l="1"/>
  <c r="I37" i="1" s="1"/>
  <c r="F36" i="1"/>
  <c r="M36" i="1" s="1"/>
  <c r="H37" i="1" l="1"/>
  <c r="F37" i="1" l="1"/>
  <c r="M37" i="1" s="1"/>
  <c r="L37" i="1"/>
  <c r="I38" i="1" s="1"/>
  <c r="K37" i="1"/>
  <c r="J37" i="1"/>
  <c r="G38" i="1" s="1"/>
  <c r="H38" i="1" l="1"/>
  <c r="K38" i="1"/>
  <c r="J38" i="1"/>
  <c r="L38" i="1" l="1"/>
  <c r="F38" i="1"/>
  <c r="M38" i="1" s="1"/>
  <c r="M5" i="1" s="1"/>
</calcChain>
</file>

<file path=xl/sharedStrings.xml><?xml version="1.0" encoding="utf-8"?>
<sst xmlns="http://schemas.openxmlformats.org/spreadsheetml/2006/main" count="127" uniqueCount="83">
  <si>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</si>
  <si>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</si>
  <si>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</si>
  <si>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</si>
  <si>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</si>
  <si>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</si>
  <si>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</si>
  <si>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</si>
  <si>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</si>
  <si>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</si>
  <si>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K</t>
    <phoneticPr fontId="2" type="noConversion"/>
  </si>
  <si>
    <t>L</t>
    <phoneticPr fontId="2" type="noConversion"/>
  </si>
  <si>
    <t>N</t>
    <phoneticPr fontId="2" type="noConversion"/>
  </si>
  <si>
    <t>ᵦ</t>
    <phoneticPr fontId="2" type="noConversion"/>
  </si>
  <si>
    <t xml:space="preserve"> </t>
    <phoneticPr fontId="2" type="noConversion"/>
  </si>
  <si>
    <t>ᵧ</t>
    <phoneticPr fontId="2" type="noConversion"/>
  </si>
  <si>
    <t>SSD</t>
    <phoneticPr fontId="2" type="noConversion"/>
  </si>
  <si>
    <t>R0</t>
    <phoneticPr fontId="2" type="noConversion"/>
  </si>
  <si>
    <t>Day</t>
    <phoneticPr fontId="2" type="noConversion"/>
  </si>
  <si>
    <t>Infection Reported</t>
    <phoneticPr fontId="2" type="noConversion"/>
  </si>
  <si>
    <t>Cumulative Infection</t>
    <phoneticPr fontId="2" type="noConversion"/>
  </si>
  <si>
    <t>I+R</t>
    <phoneticPr fontId="2" type="noConversion"/>
  </si>
  <si>
    <t>Susceptible</t>
    <phoneticPr fontId="2" type="noConversion"/>
  </si>
  <si>
    <t>Predicted Infecton</t>
    <phoneticPr fontId="2" type="noConversion"/>
  </si>
  <si>
    <t>Recovered</t>
    <phoneticPr fontId="2" type="noConversion"/>
  </si>
  <si>
    <t>dS</t>
    <phoneticPr fontId="2" type="noConversion"/>
  </si>
  <si>
    <t>dI</t>
    <phoneticPr fontId="2" type="noConversion"/>
  </si>
  <si>
    <t>dR</t>
    <phoneticPr fontId="2" type="noConversion"/>
  </si>
  <si>
    <t>SD</t>
    <phoneticPr fontId="2" type="noConversion"/>
  </si>
  <si>
    <t>N</t>
  </si>
  <si>
    <t>ᵦ</t>
  </si>
  <si>
    <t xml:space="preserve"> </t>
  </si>
  <si>
    <t>ᵧ</t>
  </si>
  <si>
    <t>SSD</t>
  </si>
  <si>
    <t>R0</t>
  </si>
  <si>
    <t>Day</t>
  </si>
  <si>
    <t>Infection Reported</t>
  </si>
  <si>
    <t>Cumulative Infection</t>
  </si>
  <si>
    <t>I+R</t>
  </si>
  <si>
    <t>Susceptible</t>
  </si>
  <si>
    <t>Predicted Infecton</t>
  </si>
  <si>
    <t>Recovered</t>
  </si>
  <si>
    <t>dS</t>
  </si>
  <si>
    <t>dI</t>
  </si>
  <si>
    <t>dR</t>
  </si>
  <si>
    <t>SD</t>
  </si>
  <si>
    <t xml:space="preserve">Data line </t>
    <phoneticPr fontId="2" type="noConversion"/>
  </si>
  <si>
    <t xml:space="preserve">deleted </t>
    <phoneticPr fontId="2" type="noConversion"/>
  </si>
  <si>
    <t>L6</t>
    <phoneticPr fontId="2" type="noConversion"/>
  </si>
  <si>
    <t>L7</t>
    <phoneticPr fontId="2" type="noConversion"/>
  </si>
  <si>
    <t>L8</t>
    <phoneticPr fontId="2" type="noConversion"/>
  </si>
  <si>
    <t>L9</t>
    <phoneticPr fontId="2" type="noConversion"/>
  </si>
  <si>
    <t>L10</t>
    <phoneticPr fontId="2" type="noConversion"/>
  </si>
  <si>
    <t>L11</t>
    <phoneticPr fontId="2" type="noConversion"/>
  </si>
  <si>
    <t>L12</t>
    <phoneticPr fontId="2" type="noConversion"/>
  </si>
  <si>
    <t>L13</t>
    <phoneticPr fontId="2" type="noConversion"/>
  </si>
  <si>
    <t>L14</t>
    <phoneticPr fontId="2" type="noConversion"/>
  </si>
  <si>
    <t>L15</t>
    <phoneticPr fontId="2" type="noConversion"/>
  </si>
  <si>
    <t>L16</t>
    <phoneticPr fontId="2" type="noConversion"/>
  </si>
  <si>
    <t>L17</t>
    <phoneticPr fontId="2" type="noConversion"/>
  </si>
  <si>
    <t>L18</t>
    <phoneticPr fontId="2" type="noConversion"/>
  </si>
  <si>
    <t>L19</t>
    <phoneticPr fontId="2" type="noConversion"/>
  </si>
  <si>
    <t>L20</t>
    <phoneticPr fontId="2" type="noConversion"/>
  </si>
  <si>
    <t>L21</t>
    <phoneticPr fontId="2" type="noConversion"/>
  </si>
  <si>
    <t>L22</t>
    <phoneticPr fontId="2" type="noConversion"/>
  </si>
  <si>
    <t>L23</t>
    <phoneticPr fontId="2" type="noConversion"/>
  </si>
  <si>
    <t>L24</t>
    <phoneticPr fontId="2" type="noConversion"/>
  </si>
  <si>
    <t>L25</t>
    <phoneticPr fontId="2" type="noConversion"/>
  </si>
  <si>
    <t>L26</t>
    <phoneticPr fontId="2" type="noConversion"/>
  </si>
  <si>
    <t>L27</t>
    <phoneticPr fontId="2" type="noConversion"/>
  </si>
  <si>
    <t>L28</t>
    <phoneticPr fontId="2" type="noConversion"/>
  </si>
  <si>
    <t>L29</t>
    <phoneticPr fontId="2" type="noConversion"/>
  </si>
  <si>
    <t>L30</t>
    <phoneticPr fontId="2" type="noConversion"/>
  </si>
  <si>
    <t>L31</t>
    <phoneticPr fontId="2" type="noConversion"/>
  </si>
  <si>
    <t>L32</t>
    <phoneticPr fontId="2" type="noConversion"/>
  </si>
  <si>
    <t>L33</t>
    <phoneticPr fontId="2" type="noConversion"/>
  </si>
  <si>
    <t>L34</t>
    <phoneticPr fontId="2" type="noConversion"/>
  </si>
  <si>
    <t>L35</t>
    <phoneticPr fontId="2" type="noConversion"/>
  </si>
  <si>
    <t>L36</t>
    <phoneticPr fontId="2" type="noConversion"/>
  </si>
  <si>
    <t>L37</t>
    <phoneticPr fontId="2" type="noConversion"/>
  </si>
  <si>
    <t>Standard</t>
    <phoneticPr fontId="2" type="noConversion"/>
  </si>
  <si>
    <t>deviation =</t>
    <phoneticPr fontId="2" type="noConversion"/>
  </si>
  <si>
    <t>error =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</si>
</sst>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sz val="12"/>
      <color theme="1"/>
      <name val="Arial Unicode MS"/>
      <family val="2"/>
      <charset val="136"/>
    </font>
    <font>
      <sz val="9"/>
      <name val="新細明體"/>
      <family val="2"/>
      <charset val="136"/>
      <scheme val="minor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14" fontId="0" fillId="0" borderId="0" xfId="0" applyNumberFormat="1">
      <alignment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86083-8A53-485B-A841-CEB365AB38C1}">
  <dimension ref="A1:M38"/>
  <sheetViews>
    <sheetView tabSelected="1" topLeftCell="A7" workbookViewId="0">
      <selection activeCell="F17" sqref="F17"/>
    </sheetView>
  </sheetViews>
  <sheetFormatPr defaultRowHeight="16.5" x14ac:dyDescent="0.25"/>
  <sheetData>
    <row r="1" spans="1:13" ht="17.25" x14ac:dyDescent="0.25">
      <c r="A1" s="1"/>
      <c r="B1" s="2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 ht="17.25" x14ac:dyDescent="0.25">
      <c r="A2" s="1">
        <v>1</v>
      </c>
      <c r="B2" t="s">
        <v>12</v>
      </c>
      <c r="C2">
        <v>3711</v>
      </c>
    </row>
    <row r="3" spans="1:13" ht="18" x14ac:dyDescent="0.25">
      <c r="A3" s="1">
        <v>2</v>
      </c>
      <c r="B3" s="3" t="s">
        <v>13</v>
      </c>
      <c r="C3">
        <v>1</v>
      </c>
      <c r="D3" t="s">
        <v>14</v>
      </c>
      <c r="E3" t="s">
        <v>14</v>
      </c>
      <c r="G3" t="s">
        <v>14</v>
      </c>
      <c r="H3" t="s">
        <v>14</v>
      </c>
      <c r="I3" t="s">
        <v>14</v>
      </c>
    </row>
    <row r="4" spans="1:13" ht="18" x14ac:dyDescent="0.25">
      <c r="A4" s="1">
        <v>3</v>
      </c>
      <c r="B4" s="3" t="s">
        <v>15</v>
      </c>
      <c r="C4">
        <v>1</v>
      </c>
      <c r="D4" t="s">
        <v>14</v>
      </c>
      <c r="E4" t="s">
        <v>14</v>
      </c>
      <c r="G4" t="s">
        <v>14</v>
      </c>
      <c r="H4" t="s">
        <v>14</v>
      </c>
      <c r="I4" t="s">
        <v>14</v>
      </c>
      <c r="M4" t="s">
        <v>16</v>
      </c>
    </row>
    <row r="5" spans="1:13" ht="17.25" x14ac:dyDescent="0.25">
      <c r="A5" s="1">
        <v>4</v>
      </c>
      <c r="B5" t="s">
        <v>17</v>
      </c>
      <c r="C5">
        <f>+C3/C4</f>
        <v>1</v>
      </c>
      <c r="D5" t="s">
        <v>14</v>
      </c>
      <c r="E5" t="s">
        <v>14</v>
      </c>
      <c r="G5" t="s">
        <v>14</v>
      </c>
      <c r="H5" t="s">
        <v>14</v>
      </c>
      <c r="I5" t="s">
        <v>14</v>
      </c>
      <c r="M5">
        <f>SUM(M7:M38)</f>
        <v>1463448.1109262898</v>
      </c>
    </row>
    <row r="6" spans="1:13" ht="17.25" x14ac:dyDescent="0.25">
      <c r="A6" s="1">
        <v>5</v>
      </c>
      <c r="C6" t="s">
        <v>18</v>
      </c>
      <c r="D6" t="s">
        <v>19</v>
      </c>
      <c r="E6" t="s">
        <v>20</v>
      </c>
      <c r="F6" t="s">
        <v>21</v>
      </c>
      <c r="G6" t="s">
        <v>22</v>
      </c>
      <c r="H6" t="s">
        <v>23</v>
      </c>
      <c r="I6" t="s">
        <v>24</v>
      </c>
      <c r="J6" t="s">
        <v>25</v>
      </c>
      <c r="K6" t="s">
        <v>26</v>
      </c>
      <c r="L6" t="s">
        <v>27</v>
      </c>
      <c r="M6" t="s">
        <v>28</v>
      </c>
    </row>
    <row r="7" spans="1:13" ht="17.25" x14ac:dyDescent="0.25">
      <c r="A7" s="1">
        <v>6</v>
      </c>
      <c r="B7" s="4">
        <v>43850</v>
      </c>
      <c r="C7">
        <v>1</v>
      </c>
      <c r="D7">
        <v>1</v>
      </c>
      <c r="E7">
        <v>1</v>
      </c>
      <c r="F7">
        <f>+H7+I7</f>
        <v>1</v>
      </c>
      <c r="G7">
        <f>3711-1</f>
        <v>3710</v>
      </c>
      <c r="H7">
        <v>1</v>
      </c>
      <c r="I7">
        <v>0</v>
      </c>
      <c r="J7">
        <f>-$C$3*G7*H7/$C$2</f>
        <v>-0.99973053085421715</v>
      </c>
      <c r="K7">
        <f>+$C$3*G7*H7/$C$2-$C$4*H7</f>
        <v>-2.6946914578285242E-4</v>
      </c>
      <c r="L7">
        <f>+$C$4*H7</f>
        <v>1</v>
      </c>
      <c r="M7">
        <f>+(E7-F7)^2</f>
        <v>0</v>
      </c>
    </row>
    <row r="8" spans="1:13" ht="17.25" x14ac:dyDescent="0.25">
      <c r="A8" s="1">
        <v>7</v>
      </c>
      <c r="B8" s="4">
        <v>43851</v>
      </c>
      <c r="C8">
        <v>2</v>
      </c>
      <c r="D8">
        <v>0</v>
      </c>
      <c r="E8">
        <v>1</v>
      </c>
      <c r="F8">
        <f t="shared" ref="F8:F38" si="0">+H8+I8</f>
        <v>1.9997305308543218</v>
      </c>
      <c r="G8">
        <f>+G7+J7</f>
        <v>3709.0002694691457</v>
      </c>
      <c r="H8">
        <f>+$C$2-G8-I8</f>
        <v>0.99973053085432184</v>
      </c>
      <c r="I8">
        <f>+I7+L7</f>
        <v>1</v>
      </c>
      <c r="J8">
        <f>-$C$3*G8*H8/$C$2</f>
        <v>-0.99919181038405058</v>
      </c>
      <c r="K8">
        <f>+$C$3*G8*H8/$C$2-$C$4*H8</f>
        <v>-5.3872047027125891E-4</v>
      </c>
      <c r="L8">
        <f>+$C$4*H8</f>
        <v>0.99973053085432184</v>
      </c>
      <c r="M8">
        <f t="shared" ref="M8:M38" si="1">+(E8-F8)^2</f>
        <v>0.99946113432226413</v>
      </c>
    </row>
    <row r="9" spans="1:13" ht="17.25" x14ac:dyDescent="0.25">
      <c r="A9" s="1">
        <v>8</v>
      </c>
      <c r="B9" s="4">
        <v>43852</v>
      </c>
      <c r="C9">
        <v>3</v>
      </c>
      <c r="D9">
        <v>0</v>
      </c>
      <c r="E9">
        <v>1</v>
      </c>
      <c r="F9">
        <f t="shared" si="0"/>
        <v>2.99892234123854</v>
      </c>
      <c r="G9">
        <f>+G8+J8</f>
        <v>3708.0010776587615</v>
      </c>
      <c r="H9">
        <f>+$C$2-G9-I9</f>
        <v>0.99919181038421812</v>
      </c>
      <c r="I9">
        <f>+I8+L8</f>
        <v>1.9997305308543218</v>
      </c>
      <c r="J9">
        <f>-$C$3*G9*H9/$C$2</f>
        <v>-0.99838434645445695</v>
      </c>
      <c r="K9">
        <f>+$C$3*G9*H9/$C$2-$C$4*H9</f>
        <v>-8.0746392976116521E-4</v>
      </c>
      <c r="L9">
        <f>+$C$4*H9</f>
        <v>0.99919181038421812</v>
      </c>
      <c r="M9">
        <f t="shared" si="1"/>
        <v>3.9956905263025662</v>
      </c>
    </row>
    <row r="10" spans="1:13" ht="17.25" x14ac:dyDescent="0.25">
      <c r="A10" s="1">
        <v>9</v>
      </c>
      <c r="B10" s="4">
        <v>43853</v>
      </c>
      <c r="C10">
        <v>4</v>
      </c>
      <c r="D10">
        <v>0</v>
      </c>
      <c r="E10">
        <v>1</v>
      </c>
      <c r="F10">
        <f t="shared" si="0"/>
        <v>3.9973066876927987</v>
      </c>
      <c r="G10">
        <f t="shared" ref="G10:G38" si="2">+G9+J9</f>
        <v>3707.0026933123072</v>
      </c>
      <c r="H10">
        <f t="shared" ref="H10:H38" si="3">+$C$2-G10-I10</f>
        <v>0.99838434645425878</v>
      </c>
      <c r="I10">
        <f t="shared" ref="I10:I38" si="4">+I9+L9</f>
        <v>2.99892234123854</v>
      </c>
      <c r="J10">
        <f t="shared" ref="J10:J38" si="5">-$C$3*G10*H10/$C$2</f>
        <v>-0.99730893593823355</v>
      </c>
      <c r="K10">
        <f t="shared" ref="K10:K38" si="6">+$C$3*G10*H10/$C$2-$C$4*H10</f>
        <v>-1.0754105160252214E-3</v>
      </c>
      <c r="L10">
        <f t="shared" ref="L10:L38" si="7">+$C$4*H10</f>
        <v>0.99838434645425878</v>
      </c>
      <c r="M10">
        <f t="shared" si="1"/>
        <v>8.9838473800879761</v>
      </c>
    </row>
    <row r="11" spans="1:13" ht="17.25" x14ac:dyDescent="0.25">
      <c r="A11" s="1">
        <v>10</v>
      </c>
      <c r="B11" s="4">
        <v>43854</v>
      </c>
      <c r="C11">
        <v>5</v>
      </c>
      <c r="D11">
        <v>0</v>
      </c>
      <c r="E11">
        <v>1</v>
      </c>
      <c r="F11">
        <f t="shared" si="0"/>
        <v>4.9946156236310344</v>
      </c>
      <c r="G11">
        <f t="shared" si="2"/>
        <v>3706.005384376369</v>
      </c>
      <c r="H11">
        <f t="shared" si="3"/>
        <v>0.99730893593823566</v>
      </c>
      <c r="I11">
        <f t="shared" si="4"/>
        <v>3.9973066876927987</v>
      </c>
      <c r="J11">
        <f t="shared" si="5"/>
        <v>-0.99596666302176462</v>
      </c>
      <c r="K11">
        <f t="shared" si="6"/>
        <v>-1.3422729164710434E-3</v>
      </c>
      <c r="L11">
        <f t="shared" si="7"/>
        <v>0.99730893593823566</v>
      </c>
      <c r="M11">
        <f t="shared" si="1"/>
        <v>15.956953980557158</v>
      </c>
    </row>
    <row r="12" spans="1:13" ht="17.25" x14ac:dyDescent="0.25">
      <c r="A12" s="1">
        <v>11</v>
      </c>
      <c r="B12" s="4">
        <v>43855</v>
      </c>
      <c r="C12">
        <v>6</v>
      </c>
      <c r="D12">
        <v>0</v>
      </c>
      <c r="E12">
        <v>1</v>
      </c>
      <c r="F12">
        <f t="shared" si="0"/>
        <v>5.990582286652625</v>
      </c>
      <c r="G12">
        <f t="shared" si="2"/>
        <v>3705.0094177133474</v>
      </c>
      <c r="H12">
        <f t="shared" si="3"/>
        <v>0.99596666302159065</v>
      </c>
      <c r="I12">
        <f t="shared" si="4"/>
        <v>4.9946156236310344</v>
      </c>
      <c r="J12">
        <f t="shared" si="5"/>
        <v>-0.99435889685355139</v>
      </c>
      <c r="K12">
        <f t="shared" si="6"/>
        <v>-1.6077661680392596E-3</v>
      </c>
      <c r="L12">
        <f t="shared" si="7"/>
        <v>0.99596666302159065</v>
      </c>
      <c r="M12">
        <f t="shared" si="1"/>
        <v>24.905911559850942</v>
      </c>
    </row>
    <row r="13" spans="1:13" ht="17.25" x14ac:dyDescent="0.25">
      <c r="A13" s="1">
        <v>12</v>
      </c>
      <c r="B13" s="4">
        <v>43856</v>
      </c>
      <c r="C13">
        <v>7</v>
      </c>
      <c r="D13">
        <v>0</v>
      </c>
      <c r="E13">
        <v>1</v>
      </c>
      <c r="F13">
        <f t="shared" si="0"/>
        <v>6.9849411835061801</v>
      </c>
      <c r="G13">
        <f t="shared" si="2"/>
        <v>3704.0150588164938</v>
      </c>
      <c r="H13">
        <f t="shared" si="3"/>
        <v>0.99435889685355505</v>
      </c>
      <c r="I13">
        <f t="shared" si="4"/>
        <v>5.990582286652625</v>
      </c>
      <c r="J13">
        <f t="shared" si="5"/>
        <v>-0.99248728855125967</v>
      </c>
      <c r="K13">
        <f t="shared" si="6"/>
        <v>-1.87160830229538E-3</v>
      </c>
      <c r="L13">
        <f t="shared" si="7"/>
        <v>0.99435889685355505</v>
      </c>
      <c r="M13">
        <f t="shared" si="1"/>
        <v>35.819520970028357</v>
      </c>
    </row>
    <row r="14" spans="1:13" ht="17.25" x14ac:dyDescent="0.25">
      <c r="A14" s="1">
        <v>13</v>
      </c>
      <c r="B14" s="4">
        <v>43857</v>
      </c>
      <c r="C14">
        <v>8</v>
      </c>
      <c r="D14">
        <v>0</v>
      </c>
      <c r="E14">
        <v>1</v>
      </c>
      <c r="F14">
        <f t="shared" si="0"/>
        <v>7.9774284720574542</v>
      </c>
      <c r="G14">
        <f t="shared" si="2"/>
        <v>3703.0225715279425</v>
      </c>
      <c r="H14">
        <f t="shared" si="3"/>
        <v>0.9924872885512741</v>
      </c>
      <c r="I14">
        <f t="shared" si="4"/>
        <v>6.9849411835061801</v>
      </c>
      <c r="J14">
        <f t="shared" si="5"/>
        <v>-0.99035376757206528</v>
      </c>
      <c r="K14">
        <f t="shared" si="6"/>
        <v>-2.133520979208825E-3</v>
      </c>
      <c r="L14">
        <f t="shared" si="7"/>
        <v>0.9924872885512741</v>
      </c>
      <c r="M14">
        <f t="shared" si="1"/>
        <v>48.684508082678022</v>
      </c>
    </row>
    <row r="15" spans="1:13" ht="17.25" x14ac:dyDescent="0.25">
      <c r="A15" s="1">
        <v>14</v>
      </c>
      <c r="B15" s="4">
        <v>43858</v>
      </c>
      <c r="C15">
        <v>9</v>
      </c>
      <c r="D15">
        <v>0</v>
      </c>
      <c r="E15">
        <v>1</v>
      </c>
      <c r="F15">
        <f t="shared" si="0"/>
        <v>8.9677822396297415</v>
      </c>
      <c r="G15">
        <f t="shared" si="2"/>
        <v>3702.0322177603703</v>
      </c>
      <c r="H15">
        <f t="shared" si="3"/>
        <v>0.99035376757228732</v>
      </c>
      <c r="I15">
        <f t="shared" si="4"/>
        <v>7.9774284720574542</v>
      </c>
      <c r="J15">
        <f t="shared" si="5"/>
        <v>-0.98796053746509649</v>
      </c>
      <c r="K15">
        <f t="shared" si="6"/>
        <v>-2.3932301071908357E-3</v>
      </c>
      <c r="L15">
        <f t="shared" si="7"/>
        <v>0.99035376757228732</v>
      </c>
      <c r="M15">
        <f t="shared" si="1"/>
        <v>63.48555381815914</v>
      </c>
    </row>
    <row r="16" spans="1:13" ht="17.25" x14ac:dyDescent="0.25">
      <c r="A16" s="1">
        <v>15</v>
      </c>
      <c r="B16" s="4">
        <v>43859</v>
      </c>
      <c r="C16">
        <v>10</v>
      </c>
      <c r="D16">
        <v>0</v>
      </c>
      <c r="E16">
        <v>1</v>
      </c>
      <c r="F16">
        <f t="shared" si="0"/>
        <v>9.955742777094656</v>
      </c>
      <c r="G16">
        <f>+G15+J15</f>
        <v>3701.0442572229053</v>
      </c>
      <c r="H16">
        <f t="shared" si="3"/>
        <v>0.98796053746491452</v>
      </c>
      <c r="I16">
        <f>+I15+L15</f>
        <v>8.9677822396297415</v>
      </c>
      <c r="J16">
        <f t="shared" si="5"/>
        <v>-0.98531007101788648</v>
      </c>
      <c r="K16">
        <f t="shared" si="6"/>
        <v>-2.6504664470280437E-3</v>
      </c>
      <c r="L16">
        <f t="shared" si="7"/>
        <v>0.98796053746491452</v>
      </c>
      <c r="M16">
        <f t="shared" si="1"/>
        <v>80.205328689483096</v>
      </c>
    </row>
    <row r="17" spans="1:13" ht="17.25" x14ac:dyDescent="0.25">
      <c r="A17" s="1">
        <v>16</v>
      </c>
      <c r="B17" s="4">
        <v>43860</v>
      </c>
      <c r="C17">
        <v>11</v>
      </c>
      <c r="D17">
        <v>0</v>
      </c>
      <c r="E17">
        <v>1</v>
      </c>
      <c r="F17">
        <f t="shared" si="0"/>
        <v>10.941052848112577</v>
      </c>
      <c r="G17">
        <f t="shared" si="2"/>
        <v>3700.0589471518874</v>
      </c>
      <c r="H17">
        <f t="shared" si="3"/>
        <v>0.98531007101792056</v>
      </c>
      <c r="I17">
        <f t="shared" si="4"/>
        <v>9.955742777094656</v>
      </c>
      <c r="J17">
        <f t="shared" si="5"/>
        <v>-0.98240510482045773</v>
      </c>
      <c r="K17">
        <f t="shared" si="6"/>
        <v>-2.9049661974628327E-3</v>
      </c>
      <c r="L17">
        <f t="shared" si="7"/>
        <v>0.98531007101792056</v>
      </c>
      <c r="M17">
        <f t="shared" si="1"/>
        <v>98.824531728967173</v>
      </c>
    </row>
    <row r="18" spans="1:13" ht="17.25" x14ac:dyDescent="0.25">
      <c r="A18" s="1">
        <v>17</v>
      </c>
      <c r="B18" s="4">
        <v>43861</v>
      </c>
      <c r="C18">
        <v>12</v>
      </c>
      <c r="D18">
        <v>0</v>
      </c>
      <c r="E18">
        <v>1</v>
      </c>
      <c r="F18">
        <f t="shared" si="0"/>
        <v>11.923457952932949</v>
      </c>
      <c r="G18">
        <f t="shared" si="2"/>
        <v>3699.0765420470671</v>
      </c>
      <c r="H18">
        <f t="shared" si="3"/>
        <v>0.9824051048203728</v>
      </c>
      <c r="I18">
        <f t="shared" si="4"/>
        <v>10.941052848112577</v>
      </c>
      <c r="J18">
        <f t="shared" si="5"/>
        <v>-0.9792486332601269</v>
      </c>
      <c r="K18">
        <f t="shared" si="6"/>
        <v>-3.1564715602458993E-3</v>
      </c>
      <c r="L18">
        <f t="shared" si="7"/>
        <v>0.9824051048203728</v>
      </c>
      <c r="M18">
        <f t="shared" si="1"/>
        <v>119.3219336494941</v>
      </c>
    </row>
    <row r="19" spans="1:13" ht="17.25" x14ac:dyDescent="0.25">
      <c r="A19" s="1">
        <v>18</v>
      </c>
      <c r="B19" s="4">
        <v>43862</v>
      </c>
      <c r="C19">
        <v>13</v>
      </c>
      <c r="D19">
        <v>0</v>
      </c>
      <c r="E19">
        <v>1</v>
      </c>
      <c r="F19">
        <f t="shared" si="0"/>
        <v>12.90270658619329</v>
      </c>
      <c r="G19">
        <f t="shared" si="2"/>
        <v>3698.0972934138067</v>
      </c>
      <c r="H19">
        <f t="shared" si="3"/>
        <v>0.97924863326034028</v>
      </c>
      <c r="I19">
        <f t="shared" si="4"/>
        <v>11.923457952932949</v>
      </c>
      <c r="J19">
        <f t="shared" si="5"/>
        <v>-0.97584390197769699</v>
      </c>
      <c r="K19">
        <f t="shared" si="6"/>
        <v>-3.4047312826432918E-3</v>
      </c>
      <c r="L19">
        <f t="shared" si="7"/>
        <v>0.97924863326034028</v>
      </c>
      <c r="M19">
        <f t="shared" si="1"/>
        <v>141.67442407700912</v>
      </c>
    </row>
    <row r="20" spans="1:13" ht="17.25" x14ac:dyDescent="0.25">
      <c r="A20" s="1">
        <v>19</v>
      </c>
      <c r="B20" s="4">
        <v>43863</v>
      </c>
      <c r="C20">
        <v>14</v>
      </c>
      <c r="D20">
        <v>0</v>
      </c>
      <c r="E20">
        <v>1</v>
      </c>
      <c r="F20">
        <f t="shared" si="0"/>
        <v>13.878550488171186</v>
      </c>
      <c r="G20">
        <f t="shared" si="2"/>
        <v>3697.1214495118288</v>
      </c>
      <c r="H20">
        <f t="shared" si="3"/>
        <v>0.97584390197789617</v>
      </c>
      <c r="I20">
        <f t="shared" si="4"/>
        <v>12.90270658619329</v>
      </c>
      <c r="J20">
        <f t="shared" si="5"/>
        <v>-0.97219440080242481</v>
      </c>
      <c r="K20">
        <f t="shared" si="6"/>
        <v>-3.6495011754713591E-3</v>
      </c>
      <c r="L20">
        <f t="shared" si="7"/>
        <v>0.97584390197789617</v>
      </c>
      <c r="M20">
        <f t="shared" si="1"/>
        <v>165.85706267637428</v>
      </c>
    </row>
    <row r="21" spans="1:13" ht="17.25" x14ac:dyDescent="0.25">
      <c r="A21" s="1">
        <v>20</v>
      </c>
      <c r="B21" s="4">
        <v>43864</v>
      </c>
      <c r="C21">
        <v>15</v>
      </c>
      <c r="D21">
        <v>0</v>
      </c>
      <c r="E21">
        <v>1</v>
      </c>
      <c r="F21">
        <f t="shared" si="0"/>
        <v>14.850744888973622</v>
      </c>
      <c r="G21">
        <f t="shared" si="2"/>
        <v>3696.1492551110264</v>
      </c>
      <c r="H21">
        <f t="shared" si="3"/>
        <v>0.97219440080243658</v>
      </c>
      <c r="I21">
        <f t="shared" si="4"/>
        <v>13.878550488171186</v>
      </c>
      <c r="J21">
        <f t="shared" si="5"/>
        <v>-0.96830385619753068</v>
      </c>
      <c r="K21">
        <f t="shared" si="6"/>
        <v>-3.8905446049058989E-3</v>
      </c>
      <c r="L21">
        <f t="shared" si="7"/>
        <v>0.97219440080243658</v>
      </c>
      <c r="M21">
        <f t="shared" si="1"/>
        <v>191.84313397942893</v>
      </c>
    </row>
    <row r="22" spans="1:13" ht="17.25" x14ac:dyDescent="0.25">
      <c r="A22" s="1">
        <v>21</v>
      </c>
      <c r="B22" s="4">
        <v>43865</v>
      </c>
      <c r="C22">
        <v>16</v>
      </c>
      <c r="D22">
        <v>0</v>
      </c>
      <c r="E22">
        <f t="shared" ref="E22:E38" si="8">+E21+D22</f>
        <v>1</v>
      </c>
      <c r="F22">
        <f t="shared" si="0"/>
        <v>15.819048745171131</v>
      </c>
      <c r="G22">
        <f t="shared" si="2"/>
        <v>3695.1809512548289</v>
      </c>
      <c r="H22">
        <f t="shared" si="3"/>
        <v>0.96830385619750814</v>
      </c>
      <c r="I22">
        <f t="shared" si="4"/>
        <v>14.850744888973622</v>
      </c>
      <c r="J22">
        <f t="shared" si="5"/>
        <v>-0.96417622324107433</v>
      </c>
      <c r="K22">
        <f t="shared" si="6"/>
        <v>-4.1276329564338132E-3</v>
      </c>
      <c r="L22">
        <f t="shared" si="7"/>
        <v>0.96830385619750814</v>
      </c>
      <c r="M22">
        <f t="shared" si="1"/>
        <v>219.60420571175806</v>
      </c>
    </row>
    <row r="23" spans="1:13" ht="17.25" x14ac:dyDescent="0.25">
      <c r="A23" s="1">
        <v>22</v>
      </c>
      <c r="B23" s="4">
        <v>43866</v>
      </c>
      <c r="C23">
        <v>17</v>
      </c>
      <c r="D23">
        <v>10</v>
      </c>
      <c r="E23">
        <v>10</v>
      </c>
      <c r="F23">
        <f t="shared" si="0"/>
        <v>16.783224968412014</v>
      </c>
      <c r="G23">
        <f t="shared" si="2"/>
        <v>3694.216775031588</v>
      </c>
      <c r="H23">
        <f t="shared" si="3"/>
        <v>0.9641762232408837</v>
      </c>
      <c r="I23">
        <f t="shared" si="4"/>
        <v>15.819048745171131</v>
      </c>
      <c r="J23">
        <f t="shared" si="5"/>
        <v>-0.95981567717140226</v>
      </c>
      <c r="K23">
        <f t="shared" si="6"/>
        <v>-4.3605460694814413E-3</v>
      </c>
      <c r="L23">
        <f t="shared" si="7"/>
        <v>0.9641762232408837</v>
      </c>
      <c r="M23">
        <f t="shared" si="1"/>
        <v>46.012140972088169</v>
      </c>
    </row>
    <row r="24" spans="1:13" ht="17.25" x14ac:dyDescent="0.25">
      <c r="A24" s="1">
        <v>23</v>
      </c>
      <c r="B24" s="4">
        <v>43867</v>
      </c>
      <c r="C24">
        <v>18</v>
      </c>
      <c r="D24">
        <v>10</v>
      </c>
      <c r="E24">
        <f t="shared" si="8"/>
        <v>20</v>
      </c>
      <c r="F24">
        <f t="shared" si="0"/>
        <v>17.743040645583278</v>
      </c>
      <c r="G24">
        <f t="shared" si="2"/>
        <v>3693.2569593544167</v>
      </c>
      <c r="H24">
        <f t="shared" si="3"/>
        <v>0.95981567717126381</v>
      </c>
      <c r="I24">
        <f t="shared" si="4"/>
        <v>16.783224968412014</v>
      </c>
      <c r="J24">
        <f t="shared" si="5"/>
        <v>-0.95522660452984165</v>
      </c>
      <c r="K24">
        <f t="shared" si="6"/>
        <v>-4.589072641422165E-3</v>
      </c>
      <c r="L24">
        <f t="shared" si="7"/>
        <v>0.95981567717126381</v>
      </c>
      <c r="M24">
        <f t="shared" si="1"/>
        <v>5.0938655274891458</v>
      </c>
    </row>
    <row r="25" spans="1:13" ht="17.25" x14ac:dyDescent="0.25">
      <c r="A25" s="1">
        <v>24</v>
      </c>
      <c r="B25" s="4">
        <v>43868</v>
      </c>
      <c r="C25">
        <v>19</v>
      </c>
      <c r="D25">
        <v>41</v>
      </c>
      <c r="E25">
        <f t="shared" si="8"/>
        <v>61</v>
      </c>
      <c r="F25">
        <f t="shared" si="0"/>
        <v>18.698267250113076</v>
      </c>
      <c r="G25">
        <f t="shared" si="2"/>
        <v>3692.3017327498869</v>
      </c>
      <c r="H25">
        <f t="shared" si="3"/>
        <v>0.95522660452979835</v>
      </c>
      <c r="I25">
        <f t="shared" si="4"/>
        <v>17.743040645583278</v>
      </c>
      <c r="J25">
        <f t="shared" si="5"/>
        <v>-0.95041359392998259</v>
      </c>
      <c r="K25">
        <f t="shared" si="6"/>
        <v>-4.8130105998157591E-3</v>
      </c>
      <c r="L25">
        <f t="shared" si="7"/>
        <v>0.95522660452979835</v>
      </c>
      <c r="M25">
        <f t="shared" si="1"/>
        <v>1789.436593642856</v>
      </c>
    </row>
    <row r="26" spans="1:13" ht="17.25" x14ac:dyDescent="0.25">
      <c r="A26" s="1">
        <v>25</v>
      </c>
      <c r="B26" s="4">
        <v>43869</v>
      </c>
      <c r="C26">
        <v>20</v>
      </c>
      <c r="D26">
        <v>3</v>
      </c>
      <c r="E26">
        <f t="shared" si="8"/>
        <v>64</v>
      </c>
      <c r="F26">
        <f t="shared" si="0"/>
        <v>19.648680844043156</v>
      </c>
      <c r="G26">
        <f t="shared" si="2"/>
        <v>3691.3513191559568</v>
      </c>
      <c r="H26">
        <f t="shared" si="3"/>
        <v>0.95041359393007951</v>
      </c>
      <c r="I26">
        <f t="shared" si="4"/>
        <v>18.698267250113076</v>
      </c>
      <c r="J26">
        <f t="shared" si="5"/>
        <v>-0.94538142648815759</v>
      </c>
      <c r="K26">
        <f t="shared" si="6"/>
        <v>-5.0321674419219198E-3</v>
      </c>
      <c r="L26">
        <f t="shared" si="7"/>
        <v>0.95041359393007951</v>
      </c>
      <c r="M26">
        <f t="shared" si="1"/>
        <v>1967.0395108735445</v>
      </c>
    </row>
    <row r="27" spans="1:13" ht="17.25" x14ac:dyDescent="0.25">
      <c r="A27" s="1">
        <v>26</v>
      </c>
      <c r="B27" s="4">
        <v>43870</v>
      </c>
      <c r="C27">
        <v>21</v>
      </c>
      <c r="D27">
        <v>6</v>
      </c>
      <c r="E27">
        <f t="shared" si="8"/>
        <v>70</v>
      </c>
      <c r="F27">
        <f t="shared" si="0"/>
        <v>20.59406227053114</v>
      </c>
      <c r="G27">
        <f t="shared" si="2"/>
        <v>3690.4059377294689</v>
      </c>
      <c r="H27">
        <f t="shared" si="3"/>
        <v>0.94538142648798384</v>
      </c>
      <c r="I27">
        <f t="shared" si="4"/>
        <v>19.648680844043156</v>
      </c>
      <c r="J27">
        <f t="shared" si="5"/>
        <v>-0.94013506594729468</v>
      </c>
      <c r="K27">
        <f t="shared" si="6"/>
        <v>-5.2463605406891656E-3</v>
      </c>
      <c r="L27">
        <f t="shared" si="7"/>
        <v>0.94538142648798384</v>
      </c>
      <c r="M27">
        <f t="shared" si="1"/>
        <v>2440.9466829281546</v>
      </c>
    </row>
    <row r="28" spans="1:13" ht="17.25" x14ac:dyDescent="0.25">
      <c r="A28" s="1">
        <v>27</v>
      </c>
      <c r="B28" s="4">
        <v>43871</v>
      </c>
      <c r="C28">
        <v>22</v>
      </c>
      <c r="D28">
        <v>65</v>
      </c>
      <c r="E28">
        <f t="shared" si="8"/>
        <v>135</v>
      </c>
      <c r="F28">
        <f t="shared" si="0"/>
        <v>21.534197336478428</v>
      </c>
      <c r="G28">
        <f t="shared" si="2"/>
        <v>3689.4658026635216</v>
      </c>
      <c r="H28">
        <f t="shared" si="3"/>
        <v>0.94013506594728824</v>
      </c>
      <c r="I28">
        <f t="shared" si="4"/>
        <v>20.59406227053114</v>
      </c>
      <c r="J28">
        <f t="shared" si="5"/>
        <v>-0.93467964853067498</v>
      </c>
      <c r="K28">
        <f t="shared" si="6"/>
        <v>-5.4554174166132618E-3</v>
      </c>
      <c r="L28">
        <f t="shared" si="7"/>
        <v>0.94013506594728824</v>
      </c>
      <c r="M28">
        <f t="shared" si="1"/>
        <v>12874.488374077218</v>
      </c>
    </row>
    <row r="29" spans="1:13" ht="17.25" x14ac:dyDescent="0.25">
      <c r="A29" s="1">
        <v>28</v>
      </c>
      <c r="B29" s="4">
        <v>43872</v>
      </c>
      <c r="C29">
        <v>23</v>
      </c>
      <c r="D29">
        <v>0</v>
      </c>
      <c r="E29">
        <f t="shared" si="8"/>
        <v>135</v>
      </c>
      <c r="F29">
        <f t="shared" si="0"/>
        <v>22.468876985009047</v>
      </c>
      <c r="G29">
        <f t="shared" si="2"/>
        <v>3688.531123014991</v>
      </c>
      <c r="H29">
        <f t="shared" si="3"/>
        <v>0.93467964853061858</v>
      </c>
      <c r="I29">
        <f t="shared" si="4"/>
        <v>21.534197336478428</v>
      </c>
      <c r="J29">
        <f t="shared" si="5"/>
        <v>-0.92902047255561837</v>
      </c>
      <c r="K29">
        <f t="shared" si="6"/>
        <v>-5.659175975000208E-3</v>
      </c>
      <c r="L29">
        <f t="shared" si="7"/>
        <v>0.93467964853061858</v>
      </c>
      <c r="M29">
        <f t="shared" si="1"/>
        <v>12663.253647015026</v>
      </c>
    </row>
    <row r="30" spans="1:13" ht="17.25" x14ac:dyDescent="0.25">
      <c r="A30" s="1">
        <v>29</v>
      </c>
      <c r="B30" s="4">
        <v>43873</v>
      </c>
      <c r="C30">
        <v>24</v>
      </c>
      <c r="D30">
        <v>39</v>
      </c>
      <c r="E30">
        <f t="shared" si="8"/>
        <v>174</v>
      </c>
      <c r="F30">
        <f t="shared" si="0"/>
        <v>23.397897457564795</v>
      </c>
      <c r="G30">
        <f t="shared" si="2"/>
        <v>3687.6021025424352</v>
      </c>
      <c r="H30">
        <f t="shared" si="3"/>
        <v>0.92902047255574871</v>
      </c>
      <c r="I30">
        <f t="shared" si="4"/>
        <v>22.468876985009047</v>
      </c>
      <c r="J30">
        <f t="shared" si="5"/>
        <v>-0.92316298784735795</v>
      </c>
      <c r="K30">
        <f t="shared" si="6"/>
        <v>-5.8574847083907589E-3</v>
      </c>
      <c r="L30">
        <f t="shared" si="7"/>
        <v>0.92902047255574871</v>
      </c>
      <c r="M30">
        <f t="shared" si="1"/>
        <v>22680.993290202168</v>
      </c>
    </row>
    <row r="31" spans="1:13" ht="17.25" x14ac:dyDescent="0.25">
      <c r="A31" s="1">
        <v>30</v>
      </c>
      <c r="B31" s="4">
        <v>43874</v>
      </c>
      <c r="C31">
        <v>25</v>
      </c>
      <c r="D31">
        <v>44</v>
      </c>
      <c r="E31">
        <f t="shared" si="8"/>
        <v>218</v>
      </c>
      <c r="F31">
        <f t="shared" si="0"/>
        <v>24.321060445412058</v>
      </c>
      <c r="G31">
        <f t="shared" si="2"/>
        <v>3686.6789395545879</v>
      </c>
      <c r="H31">
        <f t="shared" si="3"/>
        <v>0.92316298784726314</v>
      </c>
      <c r="I31">
        <f t="shared" si="4"/>
        <v>23.397897457564795</v>
      </c>
      <c r="J31">
        <f t="shared" si="5"/>
        <v>-0.91711278498323712</v>
      </c>
      <c r="K31">
        <f t="shared" si="6"/>
        <v>-6.0502028640260219E-3</v>
      </c>
      <c r="L31">
        <f t="shared" si="7"/>
        <v>0.92316298784726314</v>
      </c>
      <c r="M31">
        <f t="shared" si="1"/>
        <v>37511.53162698973</v>
      </c>
    </row>
    <row r="32" spans="1:13" ht="17.25" x14ac:dyDescent="0.25">
      <c r="A32" s="1">
        <v>31</v>
      </c>
      <c r="B32" s="4">
        <v>43875</v>
      </c>
      <c r="C32">
        <v>26</v>
      </c>
      <c r="D32">
        <v>0</v>
      </c>
      <c r="E32">
        <f t="shared" si="8"/>
        <v>218</v>
      </c>
      <c r="F32">
        <f t="shared" si="0"/>
        <v>25.238173230395205</v>
      </c>
      <c r="G32">
        <f t="shared" si="2"/>
        <v>3685.7618267696048</v>
      </c>
      <c r="H32">
        <f t="shared" si="3"/>
        <v>0.91711278498314641</v>
      </c>
      <c r="I32">
        <f t="shared" si="4"/>
        <v>24.321060445412058</v>
      </c>
      <c r="J32">
        <f t="shared" si="5"/>
        <v>-0.91087558440669403</v>
      </c>
      <c r="K32">
        <f t="shared" si="6"/>
        <v>-6.2372005764523841E-3</v>
      </c>
      <c r="L32">
        <f t="shared" si="7"/>
        <v>0.91711278498314641</v>
      </c>
      <c r="M32">
        <f t="shared" si="1"/>
        <v>37157.121859555125</v>
      </c>
    </row>
    <row r="33" spans="1:13" ht="17.25" x14ac:dyDescent="0.25">
      <c r="A33" s="1">
        <v>32</v>
      </c>
      <c r="B33" s="4">
        <v>43876</v>
      </c>
      <c r="C33">
        <v>27</v>
      </c>
      <c r="D33">
        <v>67</v>
      </c>
      <c r="E33">
        <f t="shared" si="8"/>
        <v>285</v>
      </c>
      <c r="F33">
        <f t="shared" si="0"/>
        <v>26.149048814801972</v>
      </c>
      <c r="G33">
        <f t="shared" si="2"/>
        <v>3684.850951185198</v>
      </c>
      <c r="H33">
        <f t="shared" si="3"/>
        <v>0.9108755844067673</v>
      </c>
      <c r="I33">
        <f t="shared" si="4"/>
        <v>25.238173230395205</v>
      </c>
      <c r="J33">
        <f t="shared" si="5"/>
        <v>-0.90445722544129614</v>
      </c>
      <c r="K33">
        <f t="shared" si="6"/>
        <v>-6.4183589654711604E-3</v>
      </c>
      <c r="L33">
        <f t="shared" si="7"/>
        <v>0.9108755844067673</v>
      </c>
      <c r="M33">
        <f t="shared" si="1"/>
        <v>67003.81492948177</v>
      </c>
    </row>
    <row r="34" spans="1:13" ht="17.25" x14ac:dyDescent="0.25">
      <c r="A34" s="1">
        <v>33</v>
      </c>
      <c r="B34" s="4">
        <v>43877</v>
      </c>
      <c r="C34">
        <v>28</v>
      </c>
      <c r="D34">
        <v>70</v>
      </c>
      <c r="E34">
        <f t="shared" si="8"/>
        <v>355</v>
      </c>
      <c r="F34">
        <f t="shared" si="0"/>
        <v>27.053506040243064</v>
      </c>
      <c r="G34">
        <f t="shared" si="2"/>
        <v>3683.9464939597569</v>
      </c>
      <c r="H34">
        <f t="shared" si="3"/>
        <v>0.90445722544109231</v>
      </c>
      <c r="I34">
        <f t="shared" si="4"/>
        <v>26.149048814801972</v>
      </c>
      <c r="J34">
        <f t="shared" si="5"/>
        <v>-0.89786365524125078</v>
      </c>
      <c r="K34">
        <f t="shared" si="6"/>
        <v>-6.5935701998415253E-3</v>
      </c>
      <c r="L34">
        <f t="shared" si="7"/>
        <v>0.90445722544109231</v>
      </c>
      <c r="M34">
        <f t="shared" si="1"/>
        <v>107548.90290049689</v>
      </c>
    </row>
    <row r="35" spans="1:13" ht="17.25" x14ac:dyDescent="0.25">
      <c r="A35" s="1">
        <v>34</v>
      </c>
      <c r="B35" s="4">
        <v>43878</v>
      </c>
      <c r="C35">
        <v>29</v>
      </c>
      <c r="D35">
        <v>99</v>
      </c>
      <c r="E35">
        <f t="shared" si="8"/>
        <v>454</v>
      </c>
      <c r="F35">
        <f t="shared" si="0"/>
        <v>27.951369695484118</v>
      </c>
      <c r="G35">
        <f t="shared" si="2"/>
        <v>3683.0486303045159</v>
      </c>
      <c r="H35">
        <f t="shared" si="3"/>
        <v>0.89786365524105349</v>
      </c>
      <c r="I35">
        <f t="shared" si="4"/>
        <v>27.053506040243064</v>
      </c>
      <c r="J35">
        <f t="shared" si="5"/>
        <v>-0.89110091771376132</v>
      </c>
      <c r="K35">
        <f t="shared" si="6"/>
        <v>-6.762737527292173E-3</v>
      </c>
      <c r="L35">
        <f t="shared" si="7"/>
        <v>0.89786365524105349</v>
      </c>
      <c r="M35">
        <f t="shared" si="1"/>
        <v>181517.43538435406</v>
      </c>
    </row>
    <row r="36" spans="1:13" ht="17.25" x14ac:dyDescent="0.25">
      <c r="A36" s="1">
        <v>35</v>
      </c>
      <c r="B36" s="4">
        <v>43879</v>
      </c>
      <c r="C36">
        <v>30</v>
      </c>
      <c r="D36">
        <v>88</v>
      </c>
      <c r="E36">
        <f t="shared" si="8"/>
        <v>542</v>
      </c>
      <c r="F36">
        <f t="shared" si="0"/>
        <v>28.842470613197747</v>
      </c>
      <c r="G36">
        <f t="shared" si="2"/>
        <v>3682.1575293868023</v>
      </c>
      <c r="H36">
        <f t="shared" si="3"/>
        <v>0.89110091771362931</v>
      </c>
      <c r="I36">
        <f t="shared" si="4"/>
        <v>27.951369695484118</v>
      </c>
      <c r="J36">
        <f t="shared" si="5"/>
        <v>-0.88417514244212592</v>
      </c>
      <c r="K36">
        <f t="shared" si="6"/>
        <v>-6.9257752715033982E-3</v>
      </c>
      <c r="L36">
        <f t="shared" si="7"/>
        <v>0.89110091771362931</v>
      </c>
      <c r="M36">
        <f t="shared" si="1"/>
        <v>263330.64996636682</v>
      </c>
    </row>
    <row r="37" spans="1:13" ht="17.25" x14ac:dyDescent="0.25">
      <c r="A37" s="1">
        <v>36</v>
      </c>
      <c r="B37" s="4">
        <v>43880</v>
      </c>
      <c r="C37">
        <v>31</v>
      </c>
      <c r="D37">
        <v>79</v>
      </c>
      <c r="E37">
        <f t="shared" si="8"/>
        <v>621</v>
      </c>
      <c r="F37">
        <f t="shared" si="0"/>
        <v>29.726645755639765</v>
      </c>
      <c r="G37">
        <f t="shared" si="2"/>
        <v>3681.2733542443602</v>
      </c>
      <c r="H37">
        <f t="shared" si="3"/>
        <v>0.88417514244201811</v>
      </c>
      <c r="I37">
        <f t="shared" si="4"/>
        <v>28.842470613197747</v>
      </c>
      <c r="J37">
        <f t="shared" si="5"/>
        <v>-0.87709253364511264</v>
      </c>
      <c r="K37">
        <f t="shared" si="6"/>
        <v>-7.0826087969054763E-3</v>
      </c>
      <c r="L37">
        <f t="shared" si="7"/>
        <v>0.88417514244201811</v>
      </c>
      <c r="M37">
        <f t="shared" si="1"/>
        <v>349604.17943937669</v>
      </c>
    </row>
    <row r="38" spans="1:13" ht="17.25" x14ac:dyDescent="0.25">
      <c r="A38" s="1">
        <v>37</v>
      </c>
      <c r="B38" s="4">
        <v>43881</v>
      </c>
      <c r="C38">
        <v>32</v>
      </c>
      <c r="D38">
        <v>13</v>
      </c>
      <c r="E38">
        <f t="shared" si="8"/>
        <v>634</v>
      </c>
      <c r="F38">
        <f t="shared" si="0"/>
        <v>30.603738289285047</v>
      </c>
      <c r="G38">
        <f t="shared" si="2"/>
        <v>3680.396261710715</v>
      </c>
      <c r="H38">
        <f t="shared" si="3"/>
        <v>0.87709253364528195</v>
      </c>
      <c r="I38">
        <f t="shared" si="4"/>
        <v>29.726645755639765</v>
      </c>
      <c r="J38">
        <f t="shared" si="5"/>
        <v>-0.86985935920303825</v>
      </c>
      <c r="K38">
        <f t="shared" si="6"/>
        <v>-7.233174442243695E-3</v>
      </c>
      <c r="L38">
        <f t="shared" si="7"/>
        <v>0.87709253364528195</v>
      </c>
      <c r="M38">
        <f t="shared" si="1"/>
        <v>364087.04864646558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EA376-39BC-482C-BF6C-82E8742B525A}">
  <dimension ref="A1:M38"/>
  <sheetViews>
    <sheetView topLeftCell="A19" workbookViewId="0">
      <selection activeCell="D47" sqref="D47"/>
    </sheetView>
  </sheetViews>
  <sheetFormatPr defaultRowHeight="16.5" x14ac:dyDescent="0.25"/>
  <sheetData>
    <row r="1" spans="1:13" ht="17.25" x14ac:dyDescent="0.2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 ht="17.25" x14ac:dyDescent="0.25">
      <c r="A2" s="5">
        <v>1</v>
      </c>
      <c r="B2" t="s">
        <v>29</v>
      </c>
      <c r="C2">
        <v>3711</v>
      </c>
    </row>
    <row r="3" spans="1:13" ht="17.25" x14ac:dyDescent="0.25">
      <c r="A3" s="1">
        <v>2</v>
      </c>
      <c r="B3" t="s">
        <v>30</v>
      </c>
      <c r="C3">
        <v>0.38470736621366042</v>
      </c>
      <c r="D3" t="s">
        <v>31</v>
      </c>
      <c r="E3" t="s">
        <v>31</v>
      </c>
      <c r="G3" t="s">
        <v>31</v>
      </c>
      <c r="H3" t="s">
        <v>31</v>
      </c>
      <c r="I3" t="s">
        <v>31</v>
      </c>
    </row>
    <row r="4" spans="1:13" ht="17.25" x14ac:dyDescent="0.25">
      <c r="A4" s="1">
        <v>3</v>
      </c>
      <c r="B4" t="s">
        <v>32</v>
      </c>
      <c r="C4">
        <v>0.16212680511348879</v>
      </c>
      <c r="D4" t="s">
        <v>31</v>
      </c>
      <c r="E4" t="s">
        <v>31</v>
      </c>
      <c r="G4" t="s">
        <v>31</v>
      </c>
      <c r="H4" t="s">
        <v>31</v>
      </c>
      <c r="I4" t="s">
        <v>31</v>
      </c>
      <c r="M4" t="s">
        <v>33</v>
      </c>
    </row>
    <row r="5" spans="1:13" ht="17.25" x14ac:dyDescent="0.25">
      <c r="A5" s="1">
        <v>4</v>
      </c>
      <c r="B5" t="s">
        <v>34</v>
      </c>
      <c r="C5">
        <v>2.3728794627413103</v>
      </c>
      <c r="D5" t="s">
        <v>31</v>
      </c>
      <c r="E5" t="s">
        <v>31</v>
      </c>
      <c r="G5" t="s">
        <v>31</v>
      </c>
      <c r="H5" t="s">
        <v>31</v>
      </c>
      <c r="I5" t="s">
        <v>31</v>
      </c>
      <c r="M5">
        <v>14902.23292510859</v>
      </c>
    </row>
    <row r="6" spans="1:13" ht="17.25" x14ac:dyDescent="0.25">
      <c r="A6" s="1">
        <v>5</v>
      </c>
      <c r="C6" t="s">
        <v>35</v>
      </c>
      <c r="D6" t="s">
        <v>36</v>
      </c>
      <c r="E6" t="s">
        <v>37</v>
      </c>
      <c r="F6" t="s">
        <v>38</v>
      </c>
      <c r="G6" t="s">
        <v>39</v>
      </c>
      <c r="H6" t="s">
        <v>40</v>
      </c>
      <c r="I6" t="s">
        <v>41</v>
      </c>
      <c r="J6" t="s">
        <v>42</v>
      </c>
      <c r="K6" t="s">
        <v>43</v>
      </c>
      <c r="L6" t="s">
        <v>44</v>
      </c>
      <c r="M6" t="s">
        <v>45</v>
      </c>
    </row>
    <row r="7" spans="1:13" ht="17.25" x14ac:dyDescent="0.25">
      <c r="A7" s="1">
        <v>6</v>
      </c>
      <c r="B7" s="4">
        <v>43850</v>
      </c>
      <c r="C7">
        <v>1</v>
      </c>
      <c r="D7">
        <v>1</v>
      </c>
      <c r="E7">
        <v>1</v>
      </c>
      <c r="F7">
        <v>1</v>
      </c>
      <c r="G7">
        <v>3710</v>
      </c>
      <c r="H7">
        <v>1</v>
      </c>
      <c r="I7">
        <v>0</v>
      </c>
      <c r="J7">
        <v>-0.38460369944831047</v>
      </c>
      <c r="K7">
        <v>0.22247689433482168</v>
      </c>
      <c r="L7">
        <v>0.16212680511348879</v>
      </c>
      <c r="M7">
        <v>0</v>
      </c>
    </row>
    <row r="8" spans="1:13" ht="17.25" x14ac:dyDescent="0.25">
      <c r="A8" s="1">
        <v>7</v>
      </c>
      <c r="B8" s="4">
        <v>43851</v>
      </c>
      <c r="C8">
        <v>2</v>
      </c>
      <c r="D8">
        <v>0</v>
      </c>
      <c r="E8">
        <v>1</v>
      </c>
      <c r="F8">
        <v>1.3846036994482347</v>
      </c>
      <c r="G8">
        <v>3709.6153963005518</v>
      </c>
      <c r="H8">
        <v>1.2224768943347459</v>
      </c>
      <c r="I8">
        <v>0.16212680511348879</v>
      </c>
      <c r="J8">
        <v>-0.47012039513772286</v>
      </c>
      <c r="K8">
        <v>0.27192412193417048</v>
      </c>
      <c r="L8">
        <v>0.19819627320355238</v>
      </c>
      <c r="M8">
        <v>0.14792000562926805</v>
      </c>
    </row>
    <row r="9" spans="1:13" ht="17.25" x14ac:dyDescent="0.25">
      <c r="A9" s="1">
        <v>8</v>
      </c>
      <c r="B9" s="4">
        <v>43852</v>
      </c>
      <c r="C9">
        <v>3</v>
      </c>
      <c r="D9">
        <v>0</v>
      </c>
      <c r="E9">
        <v>1</v>
      </c>
      <c r="F9">
        <v>1.8547240945858903</v>
      </c>
      <c r="G9">
        <v>3709.1452759054141</v>
      </c>
      <c r="H9">
        <v>1.4944010162688492</v>
      </c>
      <c r="I9">
        <v>0.36032307831704113</v>
      </c>
      <c r="J9">
        <v>-0.57461974569933771</v>
      </c>
      <c r="K9">
        <v>0.33233728337331842</v>
      </c>
      <c r="L9">
        <v>0.2422824623260193</v>
      </c>
      <c r="M9">
        <v>0.73055327786566993</v>
      </c>
    </row>
    <row r="10" spans="1:13" ht="17.25" x14ac:dyDescent="0.25">
      <c r="A10" s="1">
        <v>9</v>
      </c>
      <c r="B10" s="4">
        <v>43853</v>
      </c>
      <c r="C10">
        <v>4</v>
      </c>
      <c r="D10">
        <v>0</v>
      </c>
      <c r="E10">
        <v>1</v>
      </c>
      <c r="F10">
        <v>2.429343840285128</v>
      </c>
      <c r="G10">
        <v>3708.5706561597149</v>
      </c>
      <c r="H10">
        <v>1.8267382996420676</v>
      </c>
      <c r="I10">
        <v>0.60260554064306038</v>
      </c>
      <c r="J10">
        <v>-0.70229963019211561</v>
      </c>
      <c r="K10">
        <v>0.40613638589270024</v>
      </c>
      <c r="L10">
        <v>0.29616324429941537</v>
      </c>
      <c r="M10">
        <v>2.0430238137610375</v>
      </c>
    </row>
    <row r="11" spans="1:13" ht="17.25" x14ac:dyDescent="0.25">
      <c r="A11" s="1">
        <v>10</v>
      </c>
      <c r="B11" s="4">
        <v>43854</v>
      </c>
      <c r="C11">
        <v>5</v>
      </c>
      <c r="D11">
        <v>0</v>
      </c>
      <c r="E11">
        <v>1</v>
      </c>
      <c r="F11">
        <v>3.1316434704772291</v>
      </c>
      <c r="G11">
        <v>3707.8683565295228</v>
      </c>
      <c r="H11">
        <v>2.2328746855347532</v>
      </c>
      <c r="I11">
        <v>0.8987687849424757</v>
      </c>
      <c r="J11">
        <v>-0.85827844251033814</v>
      </c>
      <c r="K11">
        <v>0.49626960352580263</v>
      </c>
      <c r="L11">
        <v>0.36200883898453551</v>
      </c>
      <c r="M11">
        <v>4.5439038852282057</v>
      </c>
    </row>
    <row r="12" spans="1:13" ht="17.25" x14ac:dyDescent="0.25">
      <c r="A12" s="1">
        <v>11</v>
      </c>
      <c r="B12" s="4">
        <v>43855</v>
      </c>
      <c r="C12">
        <v>6</v>
      </c>
      <c r="D12">
        <v>0</v>
      </c>
      <c r="E12">
        <v>1</v>
      </c>
      <c r="F12">
        <v>3.9899219129874837</v>
      </c>
      <c r="G12">
        <v>3707.0100780870125</v>
      </c>
      <c r="H12">
        <v>2.7291442890604722</v>
      </c>
      <c r="I12">
        <v>1.2607776239270112</v>
      </c>
      <c r="J12">
        <v>-1.0487930765271321</v>
      </c>
      <c r="K12">
        <v>0.60632563224803393</v>
      </c>
      <c r="L12">
        <v>0.44246744427909807</v>
      </c>
      <c r="M12">
        <v>8.9396330457627347</v>
      </c>
    </row>
    <row r="13" spans="1:13" ht="17.25" x14ac:dyDescent="0.25">
      <c r="A13" s="1">
        <v>12</v>
      </c>
      <c r="B13" s="4">
        <v>43856</v>
      </c>
      <c r="C13">
        <v>7</v>
      </c>
      <c r="D13">
        <v>0</v>
      </c>
      <c r="E13">
        <v>1</v>
      </c>
      <c r="F13">
        <v>5.038714989514574</v>
      </c>
      <c r="G13">
        <v>3705.9612850104854</v>
      </c>
      <c r="H13">
        <v>3.3354699213084649</v>
      </c>
      <c r="I13">
        <v>1.7032450682061093</v>
      </c>
      <c r="J13">
        <v>-1.2814375748555935</v>
      </c>
      <c r="K13">
        <v>0.74066849296171222</v>
      </c>
      <c r="L13">
        <v>0.54076908189388129</v>
      </c>
      <c r="M13">
        <v>16.311218766529706</v>
      </c>
    </row>
    <row r="14" spans="1:13" ht="17.25" x14ac:dyDescent="0.25">
      <c r="A14" s="1">
        <v>13</v>
      </c>
      <c r="B14" s="4">
        <v>43857</v>
      </c>
      <c r="C14">
        <v>8</v>
      </c>
      <c r="D14">
        <v>0</v>
      </c>
      <c r="E14">
        <v>1</v>
      </c>
      <c r="F14">
        <v>6.3201525643703462</v>
      </c>
      <c r="G14">
        <v>3704.6798474356297</v>
      </c>
      <c r="H14">
        <v>4.0761384142703552</v>
      </c>
      <c r="I14">
        <v>2.2440141500999906</v>
      </c>
      <c r="J14">
        <v>-1.5654498294744565</v>
      </c>
      <c r="K14">
        <v>0.90459853116844147</v>
      </c>
      <c r="L14">
        <v>0.66085129830601508</v>
      </c>
      <c r="M14">
        <v>28.304023308176372</v>
      </c>
    </row>
    <row r="15" spans="1:13" ht="17.25" x14ac:dyDescent="0.25">
      <c r="A15" s="1">
        <v>14</v>
      </c>
      <c r="B15" s="4">
        <v>43858</v>
      </c>
      <c r="C15">
        <v>9</v>
      </c>
      <c r="D15">
        <v>0</v>
      </c>
      <c r="E15">
        <v>1</v>
      </c>
      <c r="F15">
        <v>7.8856023938446924</v>
      </c>
      <c r="G15">
        <v>3703.1143976061553</v>
      </c>
      <c r="H15">
        <v>4.9807369454386867</v>
      </c>
      <c r="I15">
        <v>2.9048654484060057</v>
      </c>
      <c r="J15">
        <v>-1.9120545646812273</v>
      </c>
      <c r="K15">
        <v>1.1045435966065358</v>
      </c>
      <c r="L15">
        <v>0.80751096807469136</v>
      </c>
      <c r="M15">
        <v>47.411520326119756</v>
      </c>
    </row>
    <row r="16" spans="1:13" ht="17.25" x14ac:dyDescent="0.25">
      <c r="A16" s="1">
        <v>15</v>
      </c>
      <c r="B16" s="4">
        <v>43859</v>
      </c>
      <c r="C16">
        <v>10</v>
      </c>
      <c r="D16">
        <v>0</v>
      </c>
      <c r="E16">
        <v>1</v>
      </c>
      <c r="F16">
        <v>9.7976569585257494</v>
      </c>
      <c r="G16">
        <v>3701.2023430414743</v>
      </c>
      <c r="H16">
        <v>6.0852805420450524</v>
      </c>
      <c r="I16">
        <v>3.7123764164806969</v>
      </c>
      <c r="J16">
        <v>-2.3348714828584347</v>
      </c>
      <c r="K16">
        <v>1.3482843903573911</v>
      </c>
      <c r="L16">
        <v>0.98658709250104359</v>
      </c>
      <c r="M16">
        <v>77.398767959896546</v>
      </c>
    </row>
    <row r="17" spans="1:13" ht="17.25" x14ac:dyDescent="0.25">
      <c r="A17" s="1">
        <v>16</v>
      </c>
      <c r="B17" s="4">
        <v>43860</v>
      </c>
      <c r="C17">
        <v>11</v>
      </c>
      <c r="D17">
        <v>0</v>
      </c>
      <c r="E17">
        <v>1</v>
      </c>
      <c r="F17">
        <v>12.132528441384238</v>
      </c>
      <c r="G17">
        <v>3698.8674715586158</v>
      </c>
      <c r="H17">
        <v>7.4335649324024979</v>
      </c>
      <c r="I17">
        <v>4.6989635089817403</v>
      </c>
      <c r="J17">
        <v>-2.8503976949205598</v>
      </c>
      <c r="K17">
        <v>1.6452175618264755</v>
      </c>
      <c r="L17">
        <v>1.2051801330940843</v>
      </c>
      <c r="M17">
        <v>123.93318949822898</v>
      </c>
    </row>
    <row r="18" spans="1:13" ht="17.25" x14ac:dyDescent="0.25">
      <c r="A18" s="1">
        <v>17</v>
      </c>
      <c r="B18" s="4">
        <v>43861</v>
      </c>
      <c r="C18">
        <v>12</v>
      </c>
      <c r="D18">
        <v>0</v>
      </c>
      <c r="E18">
        <v>1</v>
      </c>
      <c r="F18">
        <v>14.982926136304741</v>
      </c>
      <c r="G18">
        <v>3696.0170738636953</v>
      </c>
      <c r="H18">
        <v>9.0787824942289159</v>
      </c>
      <c r="I18">
        <v>5.9041436420758249</v>
      </c>
      <c r="J18">
        <v>-3.4785730509384996</v>
      </c>
      <c r="K18">
        <v>2.0066590508288944</v>
      </c>
      <c r="L18">
        <v>1.4719140001096052</v>
      </c>
      <c r="M18">
        <v>195.52222333335422</v>
      </c>
    </row>
    <row r="19" spans="1:13" ht="17.25" x14ac:dyDescent="0.25">
      <c r="A19" s="1">
        <v>18</v>
      </c>
      <c r="B19" s="4">
        <v>43862</v>
      </c>
      <c r="C19">
        <v>13</v>
      </c>
      <c r="D19">
        <v>0</v>
      </c>
      <c r="E19">
        <v>1</v>
      </c>
      <c r="F19">
        <v>18.461499187243135</v>
      </c>
      <c r="G19">
        <v>3692.5385008127569</v>
      </c>
      <c r="H19">
        <v>11.085441545057705</v>
      </c>
      <c r="I19">
        <v>7.3760576421854296</v>
      </c>
      <c r="J19">
        <v>-4.2434352153876871</v>
      </c>
      <c r="K19">
        <v>2.4461879944151446</v>
      </c>
      <c r="L19">
        <v>1.7972472209725425</v>
      </c>
      <c r="M19">
        <v>304.90395386609265</v>
      </c>
    </row>
    <row r="20" spans="1:13" ht="17.25" x14ac:dyDescent="0.25">
      <c r="A20" s="1">
        <v>19</v>
      </c>
      <c r="B20" s="4">
        <v>43863</v>
      </c>
      <c r="C20">
        <v>14</v>
      </c>
      <c r="D20">
        <v>0</v>
      </c>
      <c r="E20">
        <v>1</v>
      </c>
      <c r="F20">
        <v>22.704934402630897</v>
      </c>
      <c r="G20">
        <v>3688.2950655973691</v>
      </c>
      <c r="H20">
        <v>13.531629539472926</v>
      </c>
      <c r="I20">
        <v>9.1733048631579717</v>
      </c>
      <c r="J20">
        <v>-5.1738675268280181</v>
      </c>
      <c r="K20">
        <v>2.9800276616139629</v>
      </c>
      <c r="L20">
        <v>2.1938398652140552</v>
      </c>
      <c r="M20">
        <v>471.10417742251025</v>
      </c>
    </row>
    <row r="21" spans="1:13" ht="17.25" x14ac:dyDescent="0.25">
      <c r="A21" s="1">
        <v>20</v>
      </c>
      <c r="B21" s="4">
        <v>43864</v>
      </c>
      <c r="C21">
        <v>15</v>
      </c>
      <c r="D21">
        <v>0</v>
      </c>
      <c r="E21">
        <v>1</v>
      </c>
      <c r="F21">
        <v>27.878801929458859</v>
      </c>
      <c r="G21">
        <v>3683.1211980705411</v>
      </c>
      <c r="H21">
        <v>16.511657201086834</v>
      </c>
      <c r="I21">
        <v>11.367144728372027</v>
      </c>
      <c r="J21">
        <v>-6.3044357270205769</v>
      </c>
      <c r="K21">
        <v>3.6274534978792379</v>
      </c>
      <c r="L21">
        <v>2.676982229141339</v>
      </c>
      <c r="M21">
        <v>722.46999316308131</v>
      </c>
    </row>
    <row r="22" spans="1:13" ht="17.25" x14ac:dyDescent="0.25">
      <c r="A22" s="1">
        <v>21</v>
      </c>
      <c r="B22" s="4">
        <v>43865</v>
      </c>
      <c r="C22">
        <v>16</v>
      </c>
      <c r="D22">
        <v>0</v>
      </c>
      <c r="E22">
        <v>1</v>
      </c>
      <c r="F22">
        <v>34.183237656479378</v>
      </c>
      <c r="G22">
        <v>3676.8167623435206</v>
      </c>
      <c r="H22">
        <v>20.139110698966011</v>
      </c>
      <c r="I22">
        <v>14.044126957513367</v>
      </c>
      <c r="J22">
        <v>-7.6762979595346135</v>
      </c>
      <c r="K22">
        <v>4.411208284084374</v>
      </c>
      <c r="L22">
        <v>3.2650896754502394</v>
      </c>
      <c r="M22">
        <v>1101.1272613663909</v>
      </c>
    </row>
    <row r="23" spans="1:13" ht="17.25" x14ac:dyDescent="0.25">
      <c r="A23" s="1">
        <v>22</v>
      </c>
      <c r="B23" s="4">
        <v>43866</v>
      </c>
      <c r="C23">
        <v>17</v>
      </c>
      <c r="D23">
        <v>10</v>
      </c>
      <c r="E23">
        <v>10</v>
      </c>
      <c r="F23">
        <v>41.859535616014</v>
      </c>
      <c r="G23">
        <v>3669.140464383986</v>
      </c>
      <c r="H23">
        <v>24.550318983050396</v>
      </c>
      <c r="I23">
        <v>17.309216632963604</v>
      </c>
      <c r="J23">
        <v>-9.3381538542521767</v>
      </c>
      <c r="K23">
        <v>5.3578890730131814</v>
      </c>
      <c r="L23">
        <v>3.9802647812389957</v>
      </c>
      <c r="M23">
        <v>1015.0300096680645</v>
      </c>
    </row>
    <row r="24" spans="1:13" ht="17.25" x14ac:dyDescent="0.25">
      <c r="A24" s="1">
        <v>23</v>
      </c>
      <c r="B24" s="4">
        <v>43867</v>
      </c>
      <c r="C24">
        <v>18</v>
      </c>
      <c r="D24">
        <v>10</v>
      </c>
      <c r="E24">
        <v>20</v>
      </c>
      <c r="F24">
        <v>51.197689470266141</v>
      </c>
      <c r="G24">
        <v>3659.8023105297339</v>
      </c>
      <c r="H24">
        <v>29.90820805606354</v>
      </c>
      <c r="I24">
        <v>21.289481414202601</v>
      </c>
      <c r="J24">
        <v>-11.347170169233047</v>
      </c>
      <c r="K24">
        <v>6.4982479504339583</v>
      </c>
      <c r="L24">
        <v>4.848922218799089</v>
      </c>
      <c r="M24">
        <v>973.29582828315483</v>
      </c>
    </row>
    <row r="25" spans="1:13" ht="17.25" x14ac:dyDescent="0.25">
      <c r="A25" s="1">
        <v>24</v>
      </c>
      <c r="B25" s="4">
        <v>43868</v>
      </c>
      <c r="C25">
        <v>19</v>
      </c>
      <c r="D25">
        <v>41</v>
      </c>
      <c r="E25">
        <v>61</v>
      </c>
      <c r="F25">
        <v>62.544859639499009</v>
      </c>
      <c r="G25">
        <v>3648.455140360501</v>
      </c>
      <c r="H25">
        <v>36.406456006497322</v>
      </c>
      <c r="I25">
        <v>26.13840363300169</v>
      </c>
      <c r="J25">
        <v>-13.769778776141205</v>
      </c>
      <c r="K25">
        <v>7.8673163783030109</v>
      </c>
      <c r="L25">
        <v>5.9024623978381943</v>
      </c>
      <c r="M25">
        <v>2.3865913057530084</v>
      </c>
    </row>
    <row r="26" spans="1:13" ht="17.25" x14ac:dyDescent="0.25">
      <c r="A26" s="1">
        <v>25</v>
      </c>
      <c r="B26" s="4">
        <v>43869</v>
      </c>
      <c r="C26">
        <v>20</v>
      </c>
      <c r="D26">
        <v>3</v>
      </c>
      <c r="E26">
        <v>64</v>
      </c>
      <c r="F26">
        <v>76.314638415640275</v>
      </c>
      <c r="G26">
        <v>3634.6853615843597</v>
      </c>
      <c r="H26">
        <v>44.273772384800388</v>
      </c>
      <c r="I26">
        <v>32.040866030839886</v>
      </c>
      <c r="J26">
        <v>-16.682183637910803</v>
      </c>
      <c r="K26">
        <v>9.5042183708413095</v>
      </c>
      <c r="L26">
        <v>7.177965267069494</v>
      </c>
      <c r="M26">
        <v>151.6503193079632</v>
      </c>
    </row>
    <row r="27" spans="1:13" ht="17.25" x14ac:dyDescent="0.25">
      <c r="A27" s="1">
        <v>26</v>
      </c>
      <c r="B27" s="4">
        <v>43870</v>
      </c>
      <c r="C27">
        <v>21</v>
      </c>
      <c r="D27">
        <v>6</v>
      </c>
      <c r="E27">
        <v>70</v>
      </c>
      <c r="F27">
        <v>92.996822053551114</v>
      </c>
      <c r="G27">
        <v>3618.0031779464489</v>
      </c>
      <c r="H27">
        <v>53.777990755641731</v>
      </c>
      <c r="I27">
        <v>39.218831297909382</v>
      </c>
      <c r="J27">
        <v>-20.1703327984612</v>
      </c>
      <c r="K27">
        <v>11.451478971826271</v>
      </c>
      <c r="L27">
        <v>8.7188538266349287</v>
      </c>
      <c r="M27">
        <v>528.85382456269485</v>
      </c>
    </row>
    <row r="28" spans="1:13" ht="17.25" x14ac:dyDescent="0.25">
      <c r="A28" s="1">
        <v>27</v>
      </c>
      <c r="B28" s="4">
        <v>43871</v>
      </c>
      <c r="C28">
        <v>22</v>
      </c>
      <c r="D28">
        <v>65</v>
      </c>
      <c r="E28">
        <v>135</v>
      </c>
      <c r="F28">
        <v>113.16715485201212</v>
      </c>
      <c r="G28">
        <v>3597.8328451479879</v>
      </c>
      <c r="H28">
        <v>65.229469727467801</v>
      </c>
      <c r="I28">
        <v>47.937685124544309</v>
      </c>
      <c r="J28">
        <v>-24.329006696908912</v>
      </c>
      <c r="K28">
        <v>13.753561170747524</v>
      </c>
      <c r="L28">
        <v>10.575445526161388</v>
      </c>
      <c r="M28">
        <v>476.67312725601801</v>
      </c>
    </row>
    <row r="29" spans="1:13" ht="17.25" x14ac:dyDescent="0.25">
      <c r="A29" s="1">
        <v>28</v>
      </c>
      <c r="B29" s="4">
        <v>43872</v>
      </c>
      <c r="C29">
        <v>23</v>
      </c>
      <c r="D29">
        <v>0</v>
      </c>
      <c r="E29">
        <v>135</v>
      </c>
      <c r="F29">
        <v>137.49616154892101</v>
      </c>
      <c r="G29">
        <v>3573.503838451079</v>
      </c>
      <c r="H29">
        <v>78.983030898215304</v>
      </c>
      <c r="I29">
        <v>58.513130650705698</v>
      </c>
      <c r="J29">
        <v>-29.259546863358466</v>
      </c>
      <c r="K29">
        <v>16.454280405650849</v>
      </c>
      <c r="L29">
        <v>12.805266457707615</v>
      </c>
      <c r="M29">
        <v>6.2308224783117305</v>
      </c>
    </row>
    <row r="30" spans="1:13" ht="17.25" x14ac:dyDescent="0.25">
      <c r="A30" s="1">
        <v>29</v>
      </c>
      <c r="B30" s="4">
        <v>43873</v>
      </c>
      <c r="C30">
        <v>24</v>
      </c>
      <c r="D30">
        <v>39</v>
      </c>
      <c r="E30">
        <v>174</v>
      </c>
      <c r="F30">
        <v>166.75570841227955</v>
      </c>
      <c r="G30">
        <v>3544.2442915877205</v>
      </c>
      <c r="H30">
        <v>95.437311303866238</v>
      </c>
      <c r="I30">
        <v>71.318397108413308</v>
      </c>
      <c r="J30">
        <v>-35.065609493826564</v>
      </c>
      <c r="K30">
        <v>19.592663123509283</v>
      </c>
      <c r="L30">
        <v>15.472946370317281</v>
      </c>
      <c r="M30">
        <v>52.479760607917335</v>
      </c>
    </row>
    <row r="31" spans="1:13" ht="17.25" x14ac:dyDescent="0.25">
      <c r="A31" s="1">
        <v>30</v>
      </c>
      <c r="B31" s="4">
        <v>43874</v>
      </c>
      <c r="C31">
        <v>25</v>
      </c>
      <c r="D31">
        <v>44</v>
      </c>
      <c r="E31">
        <v>218</v>
      </c>
      <c r="F31">
        <v>201.82131790610629</v>
      </c>
      <c r="G31">
        <v>3509.1786820938937</v>
      </c>
      <c r="H31">
        <v>115.02997442737569</v>
      </c>
      <c r="I31">
        <v>86.791343478730596</v>
      </c>
      <c r="J31">
        <v>-41.846202599030036</v>
      </c>
      <c r="K31">
        <v>23.196760352833298</v>
      </c>
      <c r="L31">
        <v>18.649442246196738</v>
      </c>
      <c r="M31">
        <v>261.74975429527706</v>
      </c>
    </row>
    <row r="32" spans="1:13" ht="17.25" x14ac:dyDescent="0.25">
      <c r="A32" s="1">
        <v>31</v>
      </c>
      <c r="B32" s="4">
        <v>43875</v>
      </c>
      <c r="C32">
        <v>26</v>
      </c>
      <c r="D32">
        <v>0</v>
      </c>
      <c r="E32">
        <v>218</v>
      </c>
      <c r="F32">
        <v>243.66752050513651</v>
      </c>
      <c r="G32">
        <v>3467.3324794948635</v>
      </c>
      <c r="H32">
        <v>138.22673478020917</v>
      </c>
      <c r="I32">
        <v>105.44078572492734</v>
      </c>
      <c r="J32">
        <v>-49.685204839664067</v>
      </c>
      <c r="K32">
        <v>27.274945948479193</v>
      </c>
      <c r="L32">
        <v>22.410258891184874</v>
      </c>
      <c r="M32">
        <v>658.82160888160308</v>
      </c>
    </row>
    <row r="33" spans="1:13" ht="17.25" x14ac:dyDescent="0.25">
      <c r="A33" s="1">
        <v>32</v>
      </c>
      <c r="B33" s="4">
        <v>43876</v>
      </c>
      <c r="C33">
        <v>27</v>
      </c>
      <c r="D33">
        <v>67</v>
      </c>
      <c r="E33">
        <v>285</v>
      </c>
      <c r="F33">
        <v>293.35272534480055</v>
      </c>
      <c r="G33">
        <v>3417.6472746551995</v>
      </c>
      <c r="H33">
        <v>165.50168072868834</v>
      </c>
      <c r="I33">
        <v>127.8510446161122</v>
      </c>
      <c r="J33">
        <v>-58.636655976867466</v>
      </c>
      <c r="K33">
        <v>31.80439723941257</v>
      </c>
      <c r="L33">
        <v>26.832258737454897</v>
      </c>
      <c r="M33">
        <v>69.768020685673406</v>
      </c>
    </row>
    <row r="34" spans="1:13" ht="17.25" x14ac:dyDescent="0.25">
      <c r="A34" s="1">
        <v>33</v>
      </c>
      <c r="B34" s="4">
        <v>43877</v>
      </c>
      <c r="C34">
        <v>28</v>
      </c>
      <c r="D34">
        <v>70</v>
      </c>
      <c r="E34">
        <v>355</v>
      </c>
      <c r="F34">
        <v>351.98938132166813</v>
      </c>
      <c r="G34">
        <v>3359.0106186783319</v>
      </c>
      <c r="H34">
        <v>197.30607796810102</v>
      </c>
      <c r="I34">
        <v>154.68330335356711</v>
      </c>
      <c r="J34">
        <v>-68.705481612215095</v>
      </c>
      <c r="K34">
        <v>36.716877561773956</v>
      </c>
      <c r="L34">
        <v>31.988604050441136</v>
      </c>
      <c r="M34">
        <v>9.0638248263207135</v>
      </c>
    </row>
    <row r="35" spans="1:13" ht="17.25" x14ac:dyDescent="0.25">
      <c r="A35" s="1">
        <v>34</v>
      </c>
      <c r="B35" s="4">
        <v>43878</v>
      </c>
      <c r="C35">
        <v>29</v>
      </c>
      <c r="D35">
        <v>99</v>
      </c>
      <c r="E35">
        <v>454</v>
      </c>
      <c r="F35">
        <v>420.69486293388309</v>
      </c>
      <c r="G35">
        <v>3290.3051370661169</v>
      </c>
      <c r="H35">
        <v>234.02295552987485</v>
      </c>
      <c r="I35">
        <v>186.67190740400824</v>
      </c>
      <c r="J35">
        <v>-79.824128017440657</v>
      </c>
      <c r="K35">
        <v>41.882733914165982</v>
      </c>
      <c r="L35">
        <v>37.941394103274675</v>
      </c>
      <c r="M35">
        <v>1109.2321549928347</v>
      </c>
    </row>
    <row r="36" spans="1:13" ht="17.25" x14ac:dyDescent="0.25">
      <c r="A36" s="1">
        <v>35</v>
      </c>
      <c r="B36" s="4">
        <v>43879</v>
      </c>
      <c r="C36">
        <v>30</v>
      </c>
      <c r="D36">
        <v>88</v>
      </c>
      <c r="E36">
        <v>542</v>
      </c>
      <c r="F36">
        <v>500.51899095132376</v>
      </c>
      <c r="G36">
        <v>3210.4810090486762</v>
      </c>
      <c r="H36">
        <v>275.90568944404083</v>
      </c>
      <c r="I36">
        <v>224.61330150728293</v>
      </c>
      <c r="J36">
        <v>-91.826981617097829</v>
      </c>
      <c r="K36">
        <v>47.095273674901058</v>
      </c>
      <c r="L36">
        <v>44.73170794219677</v>
      </c>
      <c r="M36">
        <v>1720.6741116963603</v>
      </c>
    </row>
    <row r="37" spans="1:13" ht="17.25" x14ac:dyDescent="0.25">
      <c r="A37" s="1">
        <v>36</v>
      </c>
      <c r="B37" s="4">
        <v>43880</v>
      </c>
      <c r="C37">
        <v>31</v>
      </c>
      <c r="D37">
        <v>79</v>
      </c>
      <c r="E37">
        <v>621</v>
      </c>
      <c r="F37">
        <v>592.34597256842153</v>
      </c>
      <c r="G37">
        <v>3118.6540274315785</v>
      </c>
      <c r="H37">
        <v>323.00096311894185</v>
      </c>
      <c r="I37">
        <v>269.34500944947968</v>
      </c>
      <c r="J37">
        <v>-104.42646178912409</v>
      </c>
      <c r="K37">
        <v>52.059347590070224</v>
      </c>
      <c r="L37">
        <v>52.367114199053866</v>
      </c>
      <c r="M37">
        <v>821.05328804965143</v>
      </c>
    </row>
    <row r="38" spans="1:13" ht="17.25" x14ac:dyDescent="0.25">
      <c r="A38" s="1">
        <v>37</v>
      </c>
      <c r="B38" s="4">
        <v>43881</v>
      </c>
      <c r="C38">
        <v>32</v>
      </c>
      <c r="D38">
        <v>13</v>
      </c>
      <c r="E38">
        <v>634</v>
      </c>
      <c r="F38">
        <v>696.77243435754554</v>
      </c>
      <c r="G38">
        <v>3014.2275656424545</v>
      </c>
      <c r="H38">
        <v>375.06031070901201</v>
      </c>
      <c r="I38">
        <v>321.71212364853352</v>
      </c>
      <c r="J38">
        <v>-117.19705376172449</v>
      </c>
      <c r="K38">
        <v>56.389723861599947</v>
      </c>
      <c r="L38">
        <v>60.807329900124543</v>
      </c>
      <c r="M38">
        <v>3940.3785151723632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79F33-6E1B-4DEE-A844-7AD42C735934}">
  <dimension ref="A1:D40"/>
  <sheetViews>
    <sheetView topLeftCell="A19" workbookViewId="0">
      <selection activeCell="C42" sqref="C42"/>
    </sheetView>
  </sheetViews>
  <sheetFormatPr defaultRowHeight="16.5" x14ac:dyDescent="0.25"/>
  <sheetData>
    <row r="1" spans="1:4" x14ac:dyDescent="0.25">
      <c r="A1" s="6" t="s">
        <v>46</v>
      </c>
      <c r="B1" s="6"/>
      <c r="C1" s="6"/>
      <c r="D1" s="6"/>
    </row>
    <row r="2" spans="1:4" ht="18" x14ac:dyDescent="0.25">
      <c r="A2" s="6" t="s">
        <v>47</v>
      </c>
      <c r="B2" s="7" t="s">
        <v>13</v>
      </c>
      <c r="C2" s="7" t="s">
        <v>15</v>
      </c>
      <c r="D2" s="6" t="s">
        <v>17</v>
      </c>
    </row>
    <row r="3" spans="1:4" x14ac:dyDescent="0.25">
      <c r="A3" s="6" t="s">
        <v>48</v>
      </c>
      <c r="B3" s="6">
        <v>0.38472263200000001</v>
      </c>
      <c r="C3" s="6">
        <v>0.16212431999999999</v>
      </c>
      <c r="D3" s="6">
        <v>2.3730100030000001</v>
      </c>
    </row>
    <row r="4" spans="1:4" x14ac:dyDescent="0.25">
      <c r="A4" s="6" t="s">
        <v>49</v>
      </c>
      <c r="B4" s="6">
        <v>0.38472263299999998</v>
      </c>
      <c r="C4" s="6">
        <v>0.16212431999999999</v>
      </c>
      <c r="D4" s="6">
        <v>2.3730100059999999</v>
      </c>
    </row>
    <row r="5" spans="1:4" x14ac:dyDescent="0.25">
      <c r="A5" s="6" t="s">
        <v>50</v>
      </c>
      <c r="B5" s="6">
        <v>0.38472263499999998</v>
      </c>
      <c r="C5" s="6">
        <v>0.16212431899999999</v>
      </c>
      <c r="D5" s="6">
        <v>2.3730100250000001</v>
      </c>
    </row>
    <row r="6" spans="1:4" x14ac:dyDescent="0.25">
      <c r="A6" s="6" t="s">
        <v>51</v>
      </c>
      <c r="B6" s="6">
        <v>0.38472264299999998</v>
      </c>
      <c r="C6" s="6">
        <v>0.16212431899999999</v>
      </c>
      <c r="D6" s="6">
        <v>2.3730100780000001</v>
      </c>
    </row>
    <row r="7" spans="1:4" x14ac:dyDescent="0.25">
      <c r="A7" s="6" t="s">
        <v>52</v>
      </c>
      <c r="B7" s="6">
        <v>0.38472265999999999</v>
      </c>
      <c r="C7" s="6">
        <v>0.16212431799999999</v>
      </c>
      <c r="D7" s="6">
        <v>2.373010201</v>
      </c>
    </row>
    <row r="8" spans="1:4" x14ac:dyDescent="0.25">
      <c r="A8" s="6" t="s">
        <v>53</v>
      </c>
      <c r="B8" s="6">
        <v>0.38472269399999998</v>
      </c>
      <c r="C8" s="6">
        <v>0.16212431499999999</v>
      </c>
      <c r="D8" s="6">
        <v>2.3730104559999998</v>
      </c>
    </row>
    <row r="9" spans="1:4" x14ac:dyDescent="0.25">
      <c r="A9" s="6" t="s">
        <v>54</v>
      </c>
      <c r="B9" s="6">
        <v>0.38472276</v>
      </c>
      <c r="C9" s="6">
        <v>0.16212430899999999</v>
      </c>
      <c r="D9" s="6">
        <v>2.3730109499999998</v>
      </c>
    </row>
    <row r="10" spans="1:4" x14ac:dyDescent="0.25">
      <c r="A10" s="6" t="s">
        <v>55</v>
      </c>
      <c r="B10" s="6">
        <v>0.38472287799999999</v>
      </c>
      <c r="C10" s="6">
        <v>0.162124296</v>
      </c>
      <c r="D10" s="6">
        <v>2.3730118660000001</v>
      </c>
    </row>
    <row r="11" spans="1:4" x14ac:dyDescent="0.25">
      <c r="A11" s="6" t="s">
        <v>56</v>
      </c>
      <c r="B11" s="6">
        <v>0.38472308799999999</v>
      </c>
      <c r="C11" s="6">
        <v>0.16212427300000001</v>
      </c>
      <c r="D11" s="6">
        <v>2.3730135059999999</v>
      </c>
    </row>
    <row r="12" spans="1:4" x14ac:dyDescent="0.25">
      <c r="A12" s="6" t="s">
        <v>57</v>
      </c>
      <c r="B12" s="6">
        <v>0.38472345000000002</v>
      </c>
      <c r="C12" s="6">
        <v>0.16212423000000001</v>
      </c>
      <c r="D12" s="6">
        <v>2.3730163649999998</v>
      </c>
    </row>
    <row r="13" spans="1:4" x14ac:dyDescent="0.25">
      <c r="A13" s="6" t="s">
        <v>58</v>
      </c>
      <c r="B13" s="6">
        <v>0.38477877500000002</v>
      </c>
      <c r="C13" s="6">
        <v>0.16219133699999999</v>
      </c>
      <c r="D13" s="6">
        <v>2.3723756310000002</v>
      </c>
    </row>
    <row r="14" spans="1:4" x14ac:dyDescent="0.25">
      <c r="A14" s="6" t="s">
        <v>59</v>
      </c>
      <c r="B14" s="6">
        <v>0.38684374399999999</v>
      </c>
      <c r="C14" s="6">
        <v>0.16449266500000001</v>
      </c>
      <c r="D14" s="6">
        <v>2.3517385599999998</v>
      </c>
    </row>
    <row r="15" spans="1:4" x14ac:dyDescent="0.25">
      <c r="A15" s="6" t="s">
        <v>60</v>
      </c>
      <c r="B15" s="6">
        <v>0.38777007099999999</v>
      </c>
      <c r="C15" s="6">
        <v>0.16552569</v>
      </c>
      <c r="D15" s="6">
        <v>2.342657939</v>
      </c>
    </row>
    <row r="16" spans="1:4" x14ac:dyDescent="0.25">
      <c r="A16" s="6" t="s">
        <v>61</v>
      </c>
      <c r="B16" s="6">
        <v>0.38909039099999998</v>
      </c>
      <c r="C16" s="6">
        <v>0.166997109</v>
      </c>
      <c r="D16" s="6">
        <v>2.3299229079999999</v>
      </c>
    </row>
    <row r="17" spans="1:4" x14ac:dyDescent="0.25">
      <c r="A17" s="6" t="s">
        <v>62</v>
      </c>
      <c r="B17" s="6">
        <v>0.39094233900000003</v>
      </c>
      <c r="C17" s="6">
        <v>0.169059187</v>
      </c>
      <c r="D17" s="6">
        <v>2.3124584129999999</v>
      </c>
    </row>
    <row r="18" spans="1:4" x14ac:dyDescent="0.25">
      <c r="A18" s="6" t="s">
        <v>63</v>
      </c>
      <c r="B18" s="6">
        <v>0.39345448999999999</v>
      </c>
      <c r="C18" s="6">
        <v>0.17185299900000001</v>
      </c>
      <c r="D18" s="6">
        <v>2.2894828280000001</v>
      </c>
    </row>
    <row r="19" spans="1:4" x14ac:dyDescent="0.25">
      <c r="A19" s="6" t="s">
        <v>64</v>
      </c>
      <c r="B19" s="6">
        <v>0.39437223100000002</v>
      </c>
      <c r="C19" s="6">
        <v>0.17287012600000001</v>
      </c>
      <c r="D19" s="6">
        <v>2.2813209030000001</v>
      </c>
    </row>
    <row r="20" spans="1:4" x14ac:dyDescent="0.25">
      <c r="A20" s="6" t="s">
        <v>65</v>
      </c>
      <c r="B20" s="6">
        <v>0.39550094000000002</v>
      </c>
      <c r="C20" s="6">
        <v>0.17411985699999999</v>
      </c>
      <c r="D20" s="6">
        <v>2.2714292710000001</v>
      </c>
    </row>
    <row r="21" spans="1:4" x14ac:dyDescent="0.25">
      <c r="A21" s="6" t="s">
        <v>66</v>
      </c>
      <c r="B21" s="6">
        <v>0.38472454900000003</v>
      </c>
      <c r="C21" s="6">
        <v>0.16212404599999999</v>
      </c>
      <c r="D21" s="6">
        <v>2.3730258360000001</v>
      </c>
    </row>
    <row r="22" spans="1:4" x14ac:dyDescent="0.25">
      <c r="A22" s="6" t="s">
        <v>67</v>
      </c>
      <c r="B22" s="6">
        <v>0.390636804</v>
      </c>
      <c r="C22" s="6">
        <v>0.168706525</v>
      </c>
      <c r="D22" s="6">
        <v>2.3154813019999998</v>
      </c>
    </row>
    <row r="23" spans="1:4" x14ac:dyDescent="0.25">
      <c r="A23" s="6" t="s">
        <v>68</v>
      </c>
      <c r="B23" s="6">
        <v>0.39631891699999999</v>
      </c>
      <c r="C23" s="6">
        <v>0.17500702000000001</v>
      </c>
      <c r="D23" s="6">
        <v>2.2645886829999999</v>
      </c>
    </row>
    <row r="24" spans="1:4" x14ac:dyDescent="0.25">
      <c r="A24" s="6" t="s">
        <v>69</v>
      </c>
      <c r="B24" s="6">
        <v>0.37198515500000001</v>
      </c>
      <c r="C24" s="6">
        <v>0.14792566200000001</v>
      </c>
      <c r="D24" s="6">
        <v>2.5146763010000002</v>
      </c>
    </row>
    <row r="25" spans="1:4" x14ac:dyDescent="0.25">
      <c r="A25" s="6" t="s">
        <v>70</v>
      </c>
      <c r="B25" s="6">
        <v>0.38659025899999999</v>
      </c>
      <c r="C25" s="6">
        <v>0.164205031</v>
      </c>
      <c r="D25" s="6">
        <v>2.3543143390000001</v>
      </c>
    </row>
    <row r="26" spans="1:4" x14ac:dyDescent="0.25">
      <c r="A26" s="6" t="s">
        <v>71</v>
      </c>
      <c r="B26" s="6">
        <v>0.38009857899999999</v>
      </c>
      <c r="C26" s="6">
        <v>0.15699458199999999</v>
      </c>
      <c r="D26" s="6">
        <v>2.4210936150000002</v>
      </c>
    </row>
    <row r="27" spans="1:4" x14ac:dyDescent="0.25">
      <c r="A27" s="6" t="s">
        <v>72</v>
      </c>
      <c r="B27" s="6">
        <v>0.37325873599999998</v>
      </c>
      <c r="C27" s="6">
        <v>0.14939814800000001</v>
      </c>
      <c r="D27" s="6">
        <v>2.4984160740000001</v>
      </c>
    </row>
    <row r="28" spans="1:4" x14ac:dyDescent="0.25">
      <c r="A28" s="6" t="s">
        <v>73</v>
      </c>
      <c r="B28" s="6">
        <v>0.401845909</v>
      </c>
      <c r="C28" s="6">
        <v>0.180996623</v>
      </c>
      <c r="D28" s="6">
        <v>2.2201845730000001</v>
      </c>
    </row>
    <row r="29" spans="1:4" x14ac:dyDescent="0.25">
      <c r="A29" s="6" t="s">
        <v>74</v>
      </c>
      <c r="B29" s="6">
        <v>0.39040592899999998</v>
      </c>
      <c r="C29" s="6">
        <v>0.16837623299999999</v>
      </c>
      <c r="D29" s="6">
        <v>2.3186522420000002</v>
      </c>
    </row>
    <row r="30" spans="1:4" x14ac:dyDescent="0.25">
      <c r="A30" s="6" t="s">
        <v>75</v>
      </c>
      <c r="B30" s="6">
        <v>0.38347597300000003</v>
      </c>
      <c r="C30" s="6">
        <v>0.160770837</v>
      </c>
      <c r="D30" s="6">
        <v>2.38523342</v>
      </c>
    </row>
    <row r="31" spans="1:4" x14ac:dyDescent="0.25">
      <c r="A31" s="6" t="s">
        <v>76</v>
      </c>
      <c r="B31" s="6">
        <v>0.37402531</v>
      </c>
      <c r="C31" s="6">
        <v>0.15072281500000001</v>
      </c>
      <c r="D31" s="6">
        <v>2.4815440849999999</v>
      </c>
    </row>
    <row r="32" spans="1:4" x14ac:dyDescent="0.25">
      <c r="A32" s="6" t="s">
        <v>77</v>
      </c>
      <c r="B32" s="6">
        <v>0.38389575799999998</v>
      </c>
      <c r="C32" s="6">
        <v>0.162115439</v>
      </c>
      <c r="D32" s="6">
        <v>2.368039467</v>
      </c>
    </row>
    <row r="33" spans="1:4" x14ac:dyDescent="0.25">
      <c r="A33" s="6" t="s">
        <v>78</v>
      </c>
      <c r="B33" s="6">
        <v>0.40045983000000002</v>
      </c>
      <c r="C33" s="6">
        <v>0.18053906</v>
      </c>
      <c r="D33" s="6">
        <v>2.218134015</v>
      </c>
    </row>
    <row r="34" spans="1:4" x14ac:dyDescent="0.25">
      <c r="A34" s="6" t="s">
        <v>79</v>
      </c>
      <c r="B34" s="6">
        <v>0.26786812500000001</v>
      </c>
      <c r="C34" s="6">
        <v>2.5030035999999999E-2</v>
      </c>
      <c r="D34" s="6">
        <v>10.701867350000001</v>
      </c>
    </row>
    <row r="36" spans="1:4" x14ac:dyDescent="0.25">
      <c r="A36" s="6" t="s">
        <v>80</v>
      </c>
    </row>
    <row r="37" spans="1:4" x14ac:dyDescent="0.25">
      <c r="A37" s="6" t="s">
        <v>81</v>
      </c>
      <c r="B37">
        <f>STDEV(B3:B34)</f>
        <v>2.2065472952028209E-2</v>
      </c>
      <c r="C37">
        <f>STDEV(C3:C34)</f>
        <v>2.5758466805654526E-2</v>
      </c>
      <c r="D37">
        <f>STDEV(D3:D34)</f>
        <v>1.4769903470893988</v>
      </c>
    </row>
    <row r="39" spans="1:4" x14ac:dyDescent="0.25">
      <c r="A39" s="6" t="s">
        <v>80</v>
      </c>
    </row>
    <row r="40" spans="1:4" x14ac:dyDescent="0.25">
      <c r="A40" s="6" t="s">
        <v>82</v>
      </c>
      <c r="B40">
        <f>+B37/SQRT(32)</f>
        <v>3.9006613886168732E-3</v>
      </c>
      <c r="C40">
        <f>+C37/SQRT(32)</f>
        <v>4.5534966378117251E-3</v>
      </c>
      <c r="D40">
        <f>+D37/SQRT(32)</f>
        <v>0.26109747254349658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Fig2_before </vt:lpstr>
      <vt:lpstr>Fig3_after</vt:lpstr>
      <vt:lpstr>Fig4_Standard_Error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2020-11-30T09:25:12Z</dcterms:created>
  <dcterms:modified xsi:type="dcterms:W3CDTF">2020-11-30T09:28:56Z</dcterms:modified>
</cp:coreProperties>
</file>